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fldot.sharepoint.com/teams/COFinalEstimateSection/Shared Documents/General/Website Performance Measures and CostTime Reports/2023-2024/"/>
    </mc:Choice>
  </mc:AlternateContent>
  <xr:revisionPtr revIDLastSave="0" documentId="8_{91A4574A-15A1-4B70-BC48-99F5C4E6805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ummary" sheetId="9" r:id="rId1"/>
    <sheet name="Detailed Data" sheetId="8" r:id="rId2"/>
    <sheet name="Innovative Contract Info" sheetId="2" r:id="rId3"/>
    <sheet name="Detailed Data - PPP" sheetId="17" state="hidden" r:id="rId4"/>
    <sheet name="Sheet1" sheetId="13" state="veryHidden" r:id="rId5"/>
    <sheet name="Sheet2" sheetId="20" state="veryHidden" r:id="rId6"/>
  </sheets>
  <definedNames>
    <definedName name="_xlnm._FilterDatabase" localSheetId="1" hidden="1">'Detailed Data'!$C$1:$C$372</definedName>
    <definedName name="_xlnm._FilterDatabase" localSheetId="3" hidden="1">'Detailed Data - PPP'!$C$1:$C$61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Data'!$A$1:$CM$361</definedName>
    <definedName name="_xlnm.Print_Area" localSheetId="3">'Detailed Data - PPP'!$A$1:$CM$50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3">'Detailed Data - PPP'!$B:$D,'Detailed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3">#REF!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262" i="8" l="1"/>
  <c r="AE304" i="8"/>
  <c r="AE239" i="8"/>
  <c r="AE159" i="8"/>
  <c r="N239" i="8"/>
  <c r="N159" i="8"/>
  <c r="N356" i="8" s="1"/>
  <c r="CE303" i="8"/>
  <c r="CF303" i="8"/>
  <c r="CG303" i="8"/>
  <c r="CH303" i="8"/>
  <c r="CI303" i="8"/>
  <c r="CJ303" i="8"/>
  <c r="CK303" i="8"/>
  <c r="CL303" i="8"/>
  <c r="CM303" i="8"/>
  <c r="BS303" i="8"/>
  <c r="BT303" i="8"/>
  <c r="BU303" i="8"/>
  <c r="BV303" i="8"/>
  <c r="BW303" i="8"/>
  <c r="BX303" i="8"/>
  <c r="BY303" i="8"/>
  <c r="BZ303" i="8"/>
  <c r="CA303" i="8"/>
  <c r="CB303" i="8"/>
  <c r="CC303" i="8"/>
  <c r="CD303" i="8"/>
  <c r="BG303" i="8"/>
  <c r="BH303" i="8"/>
  <c r="BI303" i="8"/>
  <c r="BJ303" i="8"/>
  <c r="BK303" i="8"/>
  <c r="BL303" i="8"/>
  <c r="BM303" i="8"/>
  <c r="BN303" i="8"/>
  <c r="BO303" i="8"/>
  <c r="BP303" i="8"/>
  <c r="BQ303" i="8"/>
  <c r="BR303" i="8"/>
  <c r="BE303" i="8"/>
  <c r="BF303" i="8"/>
  <c r="BD303" i="8"/>
  <c r="AZ303" i="8"/>
  <c r="BA303" i="8"/>
  <c r="BB303" i="8"/>
  <c r="BC303" i="8"/>
  <c r="AU303" i="8"/>
  <c r="AV303" i="8"/>
  <c r="AW303" i="8"/>
  <c r="AX303" i="8"/>
  <c r="AY303" i="8"/>
  <c r="AS303" i="8"/>
  <c r="AT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L303" i="8"/>
  <c r="K303" i="8"/>
  <c r="J303" i="8"/>
  <c r="I303" i="8"/>
  <c r="H303" i="8"/>
  <c r="N303" i="8"/>
  <c r="N304" i="8"/>
  <c r="M353" i="8"/>
  <c r="G356" i="8"/>
  <c r="G304" i="8"/>
  <c r="G239" i="8"/>
  <c r="G159" i="8"/>
  <c r="CM304" i="8" l="1"/>
  <c r="CM356" i="8" s="1"/>
  <c r="CL304" i="8"/>
  <c r="CL356" i="8" s="1"/>
  <c r="CK304" i="8"/>
  <c r="CK356" i="8" s="1"/>
  <c r="CJ304" i="8"/>
  <c r="CJ356" i="8" s="1"/>
  <c r="CI304" i="8"/>
  <c r="CI356" i="8" s="1"/>
  <c r="CH304" i="8"/>
  <c r="CH356" i="8" s="1"/>
  <c r="CG304" i="8"/>
  <c r="CG356" i="8" s="1"/>
  <c r="CF304" i="8"/>
  <c r="CF356" i="8" s="1"/>
  <c r="CE304" i="8"/>
  <c r="CE356" i="8" s="1"/>
  <c r="CD304" i="8"/>
  <c r="CD356" i="8" s="1"/>
  <c r="CC304" i="8"/>
  <c r="CC356" i="8" s="1"/>
  <c r="CB304" i="8"/>
  <c r="CB356" i="8" s="1"/>
  <c r="CA304" i="8"/>
  <c r="CA356" i="8" s="1"/>
  <c r="BZ304" i="8"/>
  <c r="BZ356" i="8" s="1"/>
  <c r="BY304" i="8"/>
  <c r="BY356" i="8" s="1"/>
  <c r="BX304" i="8"/>
  <c r="BX356" i="8" s="1"/>
  <c r="BW304" i="8"/>
  <c r="BW356" i="8" s="1"/>
  <c r="BV304" i="8"/>
  <c r="BV356" i="8" s="1"/>
  <c r="BU304" i="8"/>
  <c r="BU356" i="8" s="1"/>
  <c r="BT304" i="8"/>
  <c r="BT356" i="8" s="1"/>
  <c r="BS304" i="8"/>
  <c r="BS356" i="8" s="1"/>
  <c r="BR304" i="8"/>
  <c r="BR356" i="8" s="1"/>
  <c r="BQ304" i="8"/>
  <c r="BQ356" i="8" s="1"/>
  <c r="BP304" i="8"/>
  <c r="BP356" i="8" s="1"/>
  <c r="BO304" i="8"/>
  <c r="BO356" i="8" s="1"/>
  <c r="BN304" i="8"/>
  <c r="BN356" i="8" s="1"/>
  <c r="BM304" i="8"/>
  <c r="BM356" i="8" s="1"/>
  <c r="BL304" i="8"/>
  <c r="BL356" i="8" s="1"/>
  <c r="BK304" i="8"/>
  <c r="BK356" i="8" s="1"/>
  <c r="BJ304" i="8"/>
  <c r="BJ356" i="8" s="1"/>
  <c r="BI304" i="8"/>
  <c r="BI356" i="8" s="1"/>
  <c r="BH304" i="8"/>
  <c r="BH356" i="8" s="1"/>
  <c r="BG304" i="8"/>
  <c r="BG356" i="8" s="1"/>
  <c r="BF304" i="8"/>
  <c r="BF356" i="8" s="1"/>
  <c r="BE304" i="8"/>
  <c r="BE356" i="8" s="1"/>
  <c r="BD304" i="8"/>
  <c r="BD356" i="8" s="1"/>
  <c r="BC304" i="8"/>
  <c r="BC356" i="8" s="1"/>
  <c r="BB304" i="8"/>
  <c r="BB356" i="8" s="1"/>
  <c r="BA304" i="8"/>
  <c r="BA356" i="8" s="1"/>
  <c r="AZ304" i="8"/>
  <c r="AZ356" i="8" s="1"/>
  <c r="AY304" i="8"/>
  <c r="AY356" i="8" s="1"/>
  <c r="AX304" i="8"/>
  <c r="AX356" i="8" s="1"/>
  <c r="AW304" i="8"/>
  <c r="AW356" i="8" s="1"/>
  <c r="AV304" i="8"/>
  <c r="AV356" i="8" s="1"/>
  <c r="AU304" i="8"/>
  <c r="AU356" i="8" s="1"/>
  <c r="AT304" i="8"/>
  <c r="AT356" i="8" s="1"/>
  <c r="AS304" i="8"/>
  <c r="AS356" i="8" s="1"/>
  <c r="AR304" i="8"/>
  <c r="AR356" i="8" s="1"/>
  <c r="AQ304" i="8"/>
  <c r="AQ356" i="8" s="1"/>
  <c r="AP304" i="8"/>
  <c r="AP356" i="8" s="1"/>
  <c r="AO304" i="8"/>
  <c r="AO356" i="8" s="1"/>
  <c r="AN304" i="8"/>
  <c r="AN356" i="8" s="1"/>
  <c r="AM304" i="8"/>
  <c r="AM356" i="8" s="1"/>
  <c r="AL304" i="8"/>
  <c r="AK304" i="8"/>
  <c r="AK356" i="8" s="1"/>
  <c r="AJ304" i="8"/>
  <c r="AJ356" i="8" s="1"/>
  <c r="AI304" i="8"/>
  <c r="AI356" i="8" s="1"/>
  <c r="AH304" i="8"/>
  <c r="AH356" i="8" s="1"/>
  <c r="AG304" i="8"/>
  <c r="AG356" i="8" s="1"/>
  <c r="AF304" i="8"/>
  <c r="AF356" i="8" s="1"/>
  <c r="AC304" i="8"/>
  <c r="AB304" i="8"/>
  <c r="AB356" i="8" s="1"/>
  <c r="AA304" i="8"/>
  <c r="AA356" i="8" s="1"/>
  <c r="Z304" i="8"/>
  <c r="Z356" i="8" s="1"/>
  <c r="Y304" i="8"/>
  <c r="Y356" i="8" s="1"/>
  <c r="X304" i="8"/>
  <c r="X356" i="8" s="1"/>
  <c r="W304" i="8"/>
  <c r="W356" i="8" s="1"/>
  <c r="V304" i="8"/>
  <c r="V356" i="8" s="1"/>
  <c r="U304" i="8"/>
  <c r="U356" i="8" s="1"/>
  <c r="T304" i="8"/>
  <c r="T356" i="8" s="1"/>
  <c r="S304" i="8"/>
  <c r="S356" i="8" s="1"/>
  <c r="R304" i="8"/>
  <c r="R356" i="8" s="1"/>
  <c r="Q304" i="8"/>
  <c r="Q356" i="8" s="1"/>
  <c r="P304" i="8"/>
  <c r="P356" i="8" s="1"/>
  <c r="O304" i="8"/>
  <c r="O356" i="8" s="1"/>
  <c r="L304" i="8"/>
  <c r="K304" i="8"/>
  <c r="K356" i="8" s="1"/>
  <c r="J304" i="8"/>
  <c r="I304" i="8"/>
  <c r="I356" i="8" s="1"/>
  <c r="H304" i="8"/>
  <c r="H356" i="8" s="1"/>
  <c r="G303" i="8"/>
  <c r="CM238" i="8"/>
  <c r="CM239" i="8" s="1"/>
  <c r="CL238" i="8"/>
  <c r="CL239" i="8" s="1"/>
  <c r="CK238" i="8"/>
  <c r="CK239" i="8" s="1"/>
  <c r="CJ238" i="8"/>
  <c r="CJ239" i="8" s="1"/>
  <c r="CI238" i="8"/>
  <c r="CI239" i="8" s="1"/>
  <c r="CH238" i="8"/>
  <c r="CH239" i="8" s="1"/>
  <c r="CG238" i="8"/>
  <c r="CG239" i="8" s="1"/>
  <c r="CF238" i="8"/>
  <c r="CF239" i="8" s="1"/>
  <c r="CE238" i="8"/>
  <c r="CE239" i="8" s="1"/>
  <c r="CD238" i="8"/>
  <c r="CD239" i="8" s="1"/>
  <c r="CC238" i="8"/>
  <c r="CC239" i="8" s="1"/>
  <c r="CB238" i="8"/>
  <c r="CB239" i="8" s="1"/>
  <c r="CA238" i="8"/>
  <c r="CA239" i="8" s="1"/>
  <c r="BZ238" i="8"/>
  <c r="BZ239" i="8" s="1"/>
  <c r="BY238" i="8"/>
  <c r="BY239" i="8" s="1"/>
  <c r="BX238" i="8"/>
  <c r="BX239" i="8" s="1"/>
  <c r="BW238" i="8"/>
  <c r="BW239" i="8" s="1"/>
  <c r="BV238" i="8"/>
  <c r="BV239" i="8" s="1"/>
  <c r="BU238" i="8"/>
  <c r="BU239" i="8" s="1"/>
  <c r="BT238" i="8"/>
  <c r="BT239" i="8" s="1"/>
  <c r="BS238" i="8"/>
  <c r="BS239" i="8" s="1"/>
  <c r="BR238" i="8"/>
  <c r="BR239" i="8" s="1"/>
  <c r="BQ238" i="8"/>
  <c r="BQ239" i="8" s="1"/>
  <c r="BP238" i="8"/>
  <c r="BP239" i="8" s="1"/>
  <c r="BO238" i="8"/>
  <c r="BO239" i="8" s="1"/>
  <c r="BN238" i="8"/>
  <c r="BN239" i="8" s="1"/>
  <c r="BM238" i="8"/>
  <c r="BM239" i="8" s="1"/>
  <c r="BL238" i="8"/>
  <c r="BL239" i="8" s="1"/>
  <c r="BK238" i="8"/>
  <c r="BK239" i="8" s="1"/>
  <c r="BJ238" i="8"/>
  <c r="BJ239" i="8" s="1"/>
  <c r="BI238" i="8"/>
  <c r="BI239" i="8" s="1"/>
  <c r="BH238" i="8"/>
  <c r="BH239" i="8" s="1"/>
  <c r="BG238" i="8"/>
  <c r="BG239" i="8" s="1"/>
  <c r="BF238" i="8"/>
  <c r="BF239" i="8" s="1"/>
  <c r="BE238" i="8"/>
  <c r="BE239" i="8" s="1"/>
  <c r="BD238" i="8"/>
  <c r="BD239" i="8" s="1"/>
  <c r="BC238" i="8"/>
  <c r="BC239" i="8" s="1"/>
  <c r="BB238" i="8"/>
  <c r="BB239" i="8" s="1"/>
  <c r="BA238" i="8"/>
  <c r="BA239" i="8" s="1"/>
  <c r="AZ238" i="8"/>
  <c r="AZ239" i="8" s="1"/>
  <c r="AY238" i="8"/>
  <c r="AY239" i="8" s="1"/>
  <c r="AX238" i="8"/>
  <c r="AX239" i="8" s="1"/>
  <c r="AW238" i="8"/>
  <c r="AW239" i="8" s="1"/>
  <c r="AV238" i="8"/>
  <c r="AV239" i="8" s="1"/>
  <c r="AU238" i="8"/>
  <c r="AU239" i="8" s="1"/>
  <c r="AT238" i="8"/>
  <c r="AT239" i="8" s="1"/>
  <c r="AS238" i="8"/>
  <c r="AS239" i="8" s="1"/>
  <c r="AR238" i="8"/>
  <c r="AR239" i="8" s="1"/>
  <c r="AQ238" i="8"/>
  <c r="AQ239" i="8" s="1"/>
  <c r="AP238" i="8"/>
  <c r="AP239" i="8" s="1"/>
  <c r="AO238" i="8"/>
  <c r="AO239" i="8" s="1"/>
  <c r="AN238" i="8"/>
  <c r="AN239" i="8" s="1"/>
  <c r="AM238" i="8"/>
  <c r="AM239" i="8" s="1"/>
  <c r="AL238" i="8"/>
  <c r="AL239" i="8" s="1"/>
  <c r="AK238" i="8"/>
  <c r="AK239" i="8" s="1"/>
  <c r="AJ238" i="8"/>
  <c r="AJ239" i="8" s="1"/>
  <c r="AI238" i="8"/>
  <c r="AI239" i="8" s="1"/>
  <c r="AH238" i="8"/>
  <c r="AH239" i="8" s="1"/>
  <c r="AG238" i="8"/>
  <c r="AG239" i="8" s="1"/>
  <c r="AF238" i="8"/>
  <c r="AF239" i="8" s="1"/>
  <c r="AC238" i="8"/>
  <c r="AC239" i="8" s="1"/>
  <c r="AB238" i="8"/>
  <c r="AB239" i="8" s="1"/>
  <c r="AA238" i="8"/>
  <c r="AA239" i="8" s="1"/>
  <c r="Z238" i="8"/>
  <c r="Z239" i="8" s="1"/>
  <c r="Y238" i="8"/>
  <c r="Y239" i="8" s="1"/>
  <c r="W238" i="8"/>
  <c r="W239" i="8" s="1"/>
  <c r="V238" i="8"/>
  <c r="V239" i="8" s="1"/>
  <c r="U238" i="8"/>
  <c r="U239" i="8" s="1"/>
  <c r="T238" i="8"/>
  <c r="T239" i="8" s="1"/>
  <c r="S238" i="8"/>
  <c r="S239" i="8" s="1"/>
  <c r="R238" i="8"/>
  <c r="R239" i="8" s="1"/>
  <c r="Q238" i="8"/>
  <c r="Q239" i="8" s="1"/>
  <c r="P238" i="8"/>
  <c r="P239" i="8" s="1"/>
  <c r="O238" i="8"/>
  <c r="O239" i="8" s="1"/>
  <c r="L238" i="8"/>
  <c r="L239" i="8" s="1"/>
  <c r="K238" i="8"/>
  <c r="K239" i="8" s="1"/>
  <c r="J238" i="8"/>
  <c r="J239" i="8" s="1"/>
  <c r="I238" i="8"/>
  <c r="I239" i="8" s="1"/>
  <c r="H238" i="8"/>
  <c r="H239" i="8" s="1"/>
  <c r="G238" i="8"/>
  <c r="CM158" i="8"/>
  <c r="CM159" i="8" s="1"/>
  <c r="CL158" i="8"/>
  <c r="CL159" i="8" s="1"/>
  <c r="CK158" i="8"/>
  <c r="CK159" i="8" s="1"/>
  <c r="CJ158" i="8"/>
  <c r="CJ159" i="8" s="1"/>
  <c r="CI158" i="8"/>
  <c r="CI159" i="8" s="1"/>
  <c r="CH158" i="8"/>
  <c r="CH159" i="8" s="1"/>
  <c r="CG158" i="8"/>
  <c r="CG159" i="8" s="1"/>
  <c r="CF158" i="8"/>
  <c r="CF159" i="8" s="1"/>
  <c r="CE158" i="8"/>
  <c r="CE159" i="8" s="1"/>
  <c r="CD158" i="8"/>
  <c r="CD159" i="8" s="1"/>
  <c r="CC158" i="8"/>
  <c r="CC159" i="8" s="1"/>
  <c r="CB158" i="8"/>
  <c r="CB159" i="8" s="1"/>
  <c r="CA158" i="8"/>
  <c r="CA159" i="8" s="1"/>
  <c r="BZ158" i="8"/>
  <c r="BZ159" i="8" s="1"/>
  <c r="BY158" i="8"/>
  <c r="BY159" i="8" s="1"/>
  <c r="BX158" i="8"/>
  <c r="BX159" i="8" s="1"/>
  <c r="BW158" i="8"/>
  <c r="BW159" i="8" s="1"/>
  <c r="BV158" i="8"/>
  <c r="BV159" i="8" s="1"/>
  <c r="BU158" i="8"/>
  <c r="BU159" i="8" s="1"/>
  <c r="BT158" i="8"/>
  <c r="BT159" i="8" s="1"/>
  <c r="BS158" i="8"/>
  <c r="BS159" i="8" s="1"/>
  <c r="BR158" i="8"/>
  <c r="BR159" i="8" s="1"/>
  <c r="BQ158" i="8"/>
  <c r="BQ159" i="8" s="1"/>
  <c r="BP158" i="8"/>
  <c r="BP159" i="8" s="1"/>
  <c r="BO158" i="8"/>
  <c r="BO159" i="8" s="1"/>
  <c r="BN158" i="8"/>
  <c r="BN159" i="8" s="1"/>
  <c r="BM158" i="8"/>
  <c r="BM159" i="8" s="1"/>
  <c r="BL158" i="8"/>
  <c r="BL159" i="8" s="1"/>
  <c r="BK158" i="8"/>
  <c r="BK159" i="8" s="1"/>
  <c r="BJ158" i="8"/>
  <c r="BJ159" i="8" s="1"/>
  <c r="BI158" i="8"/>
  <c r="BI159" i="8" s="1"/>
  <c r="BH158" i="8"/>
  <c r="BH159" i="8" s="1"/>
  <c r="BG158" i="8"/>
  <c r="BG159" i="8" s="1"/>
  <c r="BF158" i="8"/>
  <c r="BF159" i="8" s="1"/>
  <c r="BE158" i="8"/>
  <c r="BE159" i="8" s="1"/>
  <c r="BD158" i="8"/>
  <c r="BD159" i="8" s="1"/>
  <c r="BC158" i="8"/>
  <c r="BC159" i="8" s="1"/>
  <c r="BB158" i="8"/>
  <c r="BB159" i="8" s="1"/>
  <c r="BA158" i="8"/>
  <c r="BA159" i="8" s="1"/>
  <c r="AZ158" i="8"/>
  <c r="AZ159" i="8" s="1"/>
  <c r="AY158" i="8"/>
  <c r="AY159" i="8" s="1"/>
  <c r="AX158" i="8"/>
  <c r="AX159" i="8" s="1"/>
  <c r="AW158" i="8"/>
  <c r="AW159" i="8" s="1"/>
  <c r="AV158" i="8"/>
  <c r="AV159" i="8" s="1"/>
  <c r="AU158" i="8"/>
  <c r="AU159" i="8" s="1"/>
  <c r="AT158" i="8"/>
  <c r="AT159" i="8" s="1"/>
  <c r="AS158" i="8"/>
  <c r="AS159" i="8" s="1"/>
  <c r="AR158" i="8"/>
  <c r="AR159" i="8" s="1"/>
  <c r="AQ158" i="8"/>
  <c r="AQ159" i="8" s="1"/>
  <c r="AP158" i="8"/>
  <c r="AP159" i="8" s="1"/>
  <c r="AO158" i="8"/>
  <c r="AO159" i="8" s="1"/>
  <c r="AN158" i="8"/>
  <c r="AN159" i="8" s="1"/>
  <c r="AM158" i="8"/>
  <c r="AM159" i="8" s="1"/>
  <c r="AL158" i="8"/>
  <c r="AL159" i="8" s="1"/>
  <c r="AK158" i="8"/>
  <c r="AK159" i="8" s="1"/>
  <c r="AJ158" i="8"/>
  <c r="AJ159" i="8" s="1"/>
  <c r="AI158" i="8"/>
  <c r="AI159" i="8" s="1"/>
  <c r="AH158" i="8"/>
  <c r="AH159" i="8" s="1"/>
  <c r="AG158" i="8"/>
  <c r="AG159" i="8" s="1"/>
  <c r="AF158" i="8"/>
  <c r="AF159" i="8" s="1"/>
  <c r="AC158" i="8"/>
  <c r="AC159" i="8" s="1"/>
  <c r="AB158" i="8"/>
  <c r="AB159" i="8" s="1"/>
  <c r="AA158" i="8"/>
  <c r="AA159" i="8" s="1"/>
  <c r="Z158" i="8"/>
  <c r="Z159" i="8" s="1"/>
  <c r="Y158" i="8"/>
  <c r="Y159" i="8" s="1"/>
  <c r="X158" i="8"/>
  <c r="X159" i="8" s="1"/>
  <c r="W158" i="8"/>
  <c r="W159" i="8" s="1"/>
  <c r="V158" i="8"/>
  <c r="V159" i="8" s="1"/>
  <c r="U158" i="8"/>
  <c r="U159" i="8" s="1"/>
  <c r="T158" i="8"/>
  <c r="T159" i="8" s="1"/>
  <c r="S158" i="8"/>
  <c r="S159" i="8" s="1"/>
  <c r="R158" i="8"/>
  <c r="R159" i="8" s="1"/>
  <c r="Q158" i="8"/>
  <c r="Q159" i="8" s="1"/>
  <c r="P158" i="8"/>
  <c r="P159" i="8" s="1"/>
  <c r="O158" i="8"/>
  <c r="O159" i="8" s="1"/>
  <c r="L158" i="8"/>
  <c r="L159" i="8" s="1"/>
  <c r="K158" i="8"/>
  <c r="K159" i="8" s="1"/>
  <c r="J158" i="8"/>
  <c r="J159" i="8" s="1"/>
  <c r="I158" i="8"/>
  <c r="I159" i="8" s="1"/>
  <c r="H158" i="8"/>
  <c r="H159" i="8" s="1"/>
  <c r="G158" i="8"/>
  <c r="AD16" i="17" l="1"/>
  <c r="AE16" i="17" s="1"/>
  <c r="DH16" i="20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351" i="8"/>
  <c r="AE351" i="8" s="1"/>
  <c r="M351" i="8"/>
  <c r="N351" i="8" s="1"/>
  <c r="AD350" i="8"/>
  <c r="AE350" i="8" s="1"/>
  <c r="M350" i="8"/>
  <c r="N350" i="8" s="1"/>
  <c r="AD349" i="8"/>
  <c r="AE349" i="8" s="1"/>
  <c r="M349" i="8"/>
  <c r="N349" i="8" s="1"/>
  <c r="AD348" i="8"/>
  <c r="AE348" i="8" s="1"/>
  <c r="M348" i="8"/>
  <c r="N348" i="8" s="1"/>
  <c r="AD347" i="8"/>
  <c r="AE347" i="8" s="1"/>
  <c r="M347" i="8"/>
  <c r="N347" i="8" s="1"/>
  <c r="AD346" i="8"/>
  <c r="AE346" i="8" s="1"/>
  <c r="M346" i="8"/>
  <c r="N346" i="8" s="1"/>
  <c r="AD345" i="8"/>
  <c r="AE345" i="8" s="1"/>
  <c r="M345" i="8"/>
  <c r="N345" i="8" s="1"/>
  <c r="AD344" i="8"/>
  <c r="AE344" i="8" s="1"/>
  <c r="M344" i="8"/>
  <c r="N344" i="8" s="1"/>
  <c r="AD343" i="8"/>
  <c r="AE343" i="8" s="1"/>
  <c r="M343" i="8"/>
  <c r="N343" i="8" s="1"/>
  <c r="AD342" i="8"/>
  <c r="AE342" i="8" s="1"/>
  <c r="M342" i="8"/>
  <c r="N342" i="8" s="1"/>
  <c r="AD341" i="8"/>
  <c r="AE341" i="8" s="1"/>
  <c r="M341" i="8"/>
  <c r="N341" i="8" s="1"/>
  <c r="AD340" i="8"/>
  <c r="AE340" i="8" s="1"/>
  <c r="M340" i="8"/>
  <c r="N340" i="8" s="1"/>
  <c r="AD339" i="8"/>
  <c r="AE339" i="8" s="1"/>
  <c r="M339" i="8"/>
  <c r="N339" i="8" s="1"/>
  <c r="AD338" i="8"/>
  <c r="AE338" i="8" s="1"/>
  <c r="M338" i="8"/>
  <c r="N338" i="8" s="1"/>
  <c r="AD337" i="8"/>
  <c r="AE337" i="8" s="1"/>
  <c r="M337" i="8"/>
  <c r="N337" i="8" s="1"/>
  <c r="AD336" i="8"/>
  <c r="AE336" i="8" s="1"/>
  <c r="M336" i="8"/>
  <c r="N336" i="8" s="1"/>
  <c r="AD335" i="8"/>
  <c r="AE335" i="8" s="1"/>
  <c r="M335" i="8"/>
  <c r="N335" i="8" s="1"/>
  <c r="AD334" i="8"/>
  <c r="AE334" i="8" s="1"/>
  <c r="M334" i="8"/>
  <c r="N334" i="8" s="1"/>
  <c r="AD333" i="8"/>
  <c r="AE333" i="8" s="1"/>
  <c r="M333" i="8"/>
  <c r="N333" i="8" s="1"/>
  <c r="AD332" i="8"/>
  <c r="AE332" i="8" s="1"/>
  <c r="M332" i="8"/>
  <c r="N332" i="8" s="1"/>
  <c r="AD331" i="8"/>
  <c r="AE331" i="8" s="1"/>
  <c r="M331" i="8"/>
  <c r="N331" i="8" s="1"/>
  <c r="AD324" i="8"/>
  <c r="AE324" i="8" s="1"/>
  <c r="M324" i="8"/>
  <c r="N324" i="8" s="1"/>
  <c r="AD323" i="8"/>
  <c r="AE323" i="8" s="1"/>
  <c r="M323" i="8"/>
  <c r="N323" i="8" s="1"/>
  <c r="AD322" i="8"/>
  <c r="AE322" i="8" s="1"/>
  <c r="M322" i="8"/>
  <c r="N322" i="8" s="1"/>
  <c r="AD321" i="8"/>
  <c r="AE321" i="8" s="1"/>
  <c r="M321" i="8"/>
  <c r="N321" i="8" s="1"/>
  <c r="AD320" i="8"/>
  <c r="AE320" i="8" s="1"/>
  <c r="M320" i="8"/>
  <c r="N320" i="8" s="1"/>
  <c r="AD319" i="8"/>
  <c r="AE319" i="8" s="1"/>
  <c r="M319" i="8"/>
  <c r="N319" i="8" s="1"/>
  <c r="AD318" i="8"/>
  <c r="AE318" i="8" s="1"/>
  <c r="M318" i="8"/>
  <c r="N318" i="8" s="1"/>
  <c r="AD317" i="8"/>
  <c r="AE317" i="8" s="1"/>
  <c r="M317" i="8"/>
  <c r="N317" i="8" s="1"/>
  <c r="AD316" i="8"/>
  <c r="AE316" i="8" s="1"/>
  <c r="M316" i="8"/>
  <c r="N316" i="8" s="1"/>
  <c r="AD315" i="8"/>
  <c r="AE315" i="8" s="1"/>
  <c r="M315" i="8"/>
  <c r="N315" i="8" s="1"/>
  <c r="AD314" i="8"/>
  <c r="AE314" i="8" s="1"/>
  <c r="M314" i="8"/>
  <c r="N314" i="8" s="1"/>
  <c r="AD313" i="8"/>
  <c r="AE313" i="8" s="1"/>
  <c r="M313" i="8"/>
  <c r="N313" i="8" s="1"/>
  <c r="AD312" i="8"/>
  <c r="AE312" i="8" s="1"/>
  <c r="M312" i="8"/>
  <c r="N312" i="8" s="1"/>
  <c r="AD311" i="8"/>
  <c r="AE311" i="8" s="1"/>
  <c r="M311" i="8"/>
  <c r="N311" i="8" s="1"/>
  <c r="AD310" i="8"/>
  <c r="AE310" i="8" s="1"/>
  <c r="M310" i="8"/>
  <c r="N310" i="8" s="1"/>
  <c r="AD309" i="8"/>
  <c r="AE309" i="8" s="1"/>
  <c r="M309" i="8"/>
  <c r="N309" i="8" s="1"/>
  <c r="AD308" i="8"/>
  <c r="AE308" i="8" s="1"/>
  <c r="M308" i="8"/>
  <c r="N308" i="8" s="1"/>
  <c r="AD307" i="8"/>
  <c r="AE307" i="8" s="1"/>
  <c r="M307" i="8"/>
  <c r="N307" i="8" s="1"/>
  <c r="AD306" i="8"/>
  <c r="AE306" i="8" s="1"/>
  <c r="M306" i="8"/>
  <c r="N306" i="8" s="1"/>
  <c r="AD301" i="8"/>
  <c r="AE301" i="8" s="1"/>
  <c r="M301" i="8"/>
  <c r="N301" i="8" s="1"/>
  <c r="AD300" i="8"/>
  <c r="AE300" i="8" s="1"/>
  <c r="M300" i="8"/>
  <c r="N300" i="8" s="1"/>
  <c r="AD299" i="8"/>
  <c r="AE299" i="8" s="1"/>
  <c r="M299" i="8"/>
  <c r="N299" i="8" s="1"/>
  <c r="AD298" i="8"/>
  <c r="AE298" i="8" s="1"/>
  <c r="M298" i="8"/>
  <c r="N298" i="8" s="1"/>
  <c r="AD297" i="8"/>
  <c r="AE297" i="8" s="1"/>
  <c r="M297" i="8"/>
  <c r="N297" i="8" s="1"/>
  <c r="AD296" i="8"/>
  <c r="AE296" i="8" s="1"/>
  <c r="M296" i="8"/>
  <c r="N296" i="8" s="1"/>
  <c r="AD295" i="8"/>
  <c r="AE295" i="8" s="1"/>
  <c r="M295" i="8"/>
  <c r="N295" i="8" s="1"/>
  <c r="AD294" i="8"/>
  <c r="AE294" i="8" s="1"/>
  <c r="M294" i="8"/>
  <c r="N294" i="8" s="1"/>
  <c r="AD293" i="8"/>
  <c r="AE293" i="8" s="1"/>
  <c r="M293" i="8"/>
  <c r="N293" i="8" s="1"/>
  <c r="AD292" i="8"/>
  <c r="AE292" i="8" s="1"/>
  <c r="M292" i="8"/>
  <c r="N292" i="8" s="1"/>
  <c r="AD291" i="8"/>
  <c r="AE291" i="8" s="1"/>
  <c r="M291" i="8"/>
  <c r="N291" i="8" s="1"/>
  <c r="AD290" i="8"/>
  <c r="AE290" i="8" s="1"/>
  <c r="M290" i="8"/>
  <c r="N290" i="8" s="1"/>
  <c r="AD285" i="8"/>
  <c r="AE285" i="8" s="1"/>
  <c r="M285" i="8"/>
  <c r="N285" i="8" s="1"/>
  <c r="AD284" i="8"/>
  <c r="AE284" i="8" s="1"/>
  <c r="M284" i="8"/>
  <c r="N284" i="8" s="1"/>
  <c r="AD283" i="8"/>
  <c r="AE283" i="8" s="1"/>
  <c r="M283" i="8"/>
  <c r="N283" i="8" s="1"/>
  <c r="AD282" i="8"/>
  <c r="AE282" i="8" s="1"/>
  <c r="M282" i="8"/>
  <c r="N282" i="8" s="1"/>
  <c r="AD281" i="8"/>
  <c r="AE281" i="8" s="1"/>
  <c r="M281" i="8"/>
  <c r="N281" i="8" s="1"/>
  <c r="AD280" i="8"/>
  <c r="AE280" i="8" s="1"/>
  <c r="M280" i="8"/>
  <c r="N280" i="8" s="1"/>
  <c r="AD279" i="8"/>
  <c r="AE279" i="8" s="1"/>
  <c r="M279" i="8"/>
  <c r="N279" i="8" s="1"/>
  <c r="AD275" i="8"/>
  <c r="AE275" i="8" s="1"/>
  <c r="M275" i="8"/>
  <c r="N275" i="8" s="1"/>
  <c r="AD274" i="8"/>
  <c r="AE274" i="8" s="1"/>
  <c r="M274" i="8"/>
  <c r="N274" i="8" s="1"/>
  <c r="AD273" i="8"/>
  <c r="AE273" i="8" s="1"/>
  <c r="M273" i="8"/>
  <c r="N273" i="8" s="1"/>
  <c r="AD272" i="8"/>
  <c r="AE272" i="8" s="1"/>
  <c r="M272" i="8"/>
  <c r="N272" i="8" s="1"/>
  <c r="AD271" i="8"/>
  <c r="AE271" i="8" s="1"/>
  <c r="M271" i="8"/>
  <c r="N271" i="8" s="1"/>
  <c r="AD270" i="8"/>
  <c r="AE270" i="8" s="1"/>
  <c r="M270" i="8"/>
  <c r="N270" i="8" s="1"/>
  <c r="AD269" i="8"/>
  <c r="AE269" i="8" s="1"/>
  <c r="M269" i="8"/>
  <c r="N269" i="8" s="1"/>
  <c r="AD268" i="8"/>
  <c r="AE268" i="8" s="1"/>
  <c r="M268" i="8"/>
  <c r="N268" i="8" s="1"/>
  <c r="AD267" i="8"/>
  <c r="AE267" i="8" s="1"/>
  <c r="M267" i="8"/>
  <c r="N267" i="8" s="1"/>
  <c r="AD266" i="8"/>
  <c r="AE266" i="8" s="1"/>
  <c r="M266" i="8"/>
  <c r="N266" i="8" s="1"/>
  <c r="AD265" i="8"/>
  <c r="AE265" i="8" s="1"/>
  <c r="M265" i="8"/>
  <c r="N265" i="8" s="1"/>
  <c r="AD264" i="8"/>
  <c r="AE264" i="8" s="1"/>
  <c r="M264" i="8"/>
  <c r="N264" i="8" s="1"/>
  <c r="AD263" i="8"/>
  <c r="AE263" i="8" s="1"/>
  <c r="M263" i="8"/>
  <c r="N263" i="8" s="1"/>
  <c r="AD262" i="8"/>
  <c r="AE262" i="8" s="1"/>
  <c r="M262" i="8"/>
  <c r="N262" i="8" s="1"/>
  <c r="AD257" i="8"/>
  <c r="AE257" i="8" s="1"/>
  <c r="M257" i="8"/>
  <c r="N257" i="8" s="1"/>
  <c r="AD256" i="8"/>
  <c r="AE256" i="8" s="1"/>
  <c r="M256" i="8"/>
  <c r="N256" i="8" s="1"/>
  <c r="AD255" i="8"/>
  <c r="AE255" i="8" s="1"/>
  <c r="M255" i="8"/>
  <c r="N255" i="8" s="1"/>
  <c r="AD254" i="8"/>
  <c r="AE254" i="8" s="1"/>
  <c r="M254" i="8"/>
  <c r="N254" i="8" s="1"/>
  <c r="AD253" i="8"/>
  <c r="AE253" i="8" s="1"/>
  <c r="M253" i="8"/>
  <c r="N253" i="8" s="1"/>
  <c r="AD252" i="8"/>
  <c r="AE252" i="8" s="1"/>
  <c r="M252" i="8"/>
  <c r="N252" i="8" s="1"/>
  <c r="AD251" i="8"/>
  <c r="AE251" i="8" s="1"/>
  <c r="M251" i="8"/>
  <c r="N251" i="8" s="1"/>
  <c r="AD250" i="8"/>
  <c r="AE250" i="8" s="1"/>
  <c r="M250" i="8"/>
  <c r="N250" i="8" s="1"/>
  <c r="AD249" i="8"/>
  <c r="AE249" i="8" s="1"/>
  <c r="M249" i="8"/>
  <c r="N249" i="8" s="1"/>
  <c r="AD248" i="8"/>
  <c r="AE248" i="8" s="1"/>
  <c r="M248" i="8"/>
  <c r="N248" i="8" s="1"/>
  <c r="AD247" i="8"/>
  <c r="AE247" i="8" s="1"/>
  <c r="M247" i="8"/>
  <c r="N247" i="8" s="1"/>
  <c r="AD246" i="8"/>
  <c r="AE246" i="8" s="1"/>
  <c r="M246" i="8"/>
  <c r="N246" i="8" s="1"/>
  <c r="AD245" i="8"/>
  <c r="AE245" i="8" s="1"/>
  <c r="M245" i="8"/>
  <c r="N245" i="8" s="1"/>
  <c r="AD244" i="8"/>
  <c r="AE244" i="8" s="1"/>
  <c r="M244" i="8"/>
  <c r="N244" i="8" s="1"/>
  <c r="AD243" i="8"/>
  <c r="AE243" i="8" s="1"/>
  <c r="M243" i="8"/>
  <c r="N243" i="8" s="1"/>
  <c r="AD242" i="8"/>
  <c r="AE242" i="8" s="1"/>
  <c r="M242" i="8"/>
  <c r="N242" i="8" s="1"/>
  <c r="AD241" i="8"/>
  <c r="AE241" i="8" s="1"/>
  <c r="M241" i="8"/>
  <c r="N241" i="8" s="1"/>
  <c r="AD236" i="8"/>
  <c r="AE236" i="8" s="1"/>
  <c r="M236" i="8"/>
  <c r="N236" i="8" s="1"/>
  <c r="AD235" i="8"/>
  <c r="AE235" i="8" s="1"/>
  <c r="M235" i="8"/>
  <c r="N235" i="8" s="1"/>
  <c r="AD234" i="8"/>
  <c r="AE234" i="8" s="1"/>
  <c r="M234" i="8"/>
  <c r="N234" i="8" s="1"/>
  <c r="AD233" i="8"/>
  <c r="AE233" i="8" s="1"/>
  <c r="M233" i="8"/>
  <c r="N233" i="8" s="1"/>
  <c r="AD232" i="8"/>
  <c r="AE232" i="8" s="1"/>
  <c r="M232" i="8"/>
  <c r="N232" i="8" s="1"/>
  <c r="AD231" i="8"/>
  <c r="AE231" i="8" s="1"/>
  <c r="M231" i="8"/>
  <c r="N231" i="8" s="1"/>
  <c r="AD230" i="8"/>
  <c r="AE230" i="8" s="1"/>
  <c r="M230" i="8"/>
  <c r="N230" i="8" s="1"/>
  <c r="AD229" i="8"/>
  <c r="AE229" i="8" s="1"/>
  <c r="M229" i="8"/>
  <c r="N229" i="8" s="1"/>
  <c r="AD228" i="8"/>
  <c r="AE228" i="8" s="1"/>
  <c r="M228" i="8"/>
  <c r="N228" i="8" s="1"/>
  <c r="AD227" i="8"/>
  <c r="AE227" i="8" s="1"/>
  <c r="M227" i="8"/>
  <c r="N227" i="8" s="1"/>
  <c r="AD226" i="8"/>
  <c r="AE226" i="8" s="1"/>
  <c r="M226" i="8"/>
  <c r="N226" i="8" s="1"/>
  <c r="AD225" i="8"/>
  <c r="AE225" i="8" s="1"/>
  <c r="M225" i="8"/>
  <c r="N225" i="8" s="1"/>
  <c r="AD224" i="8"/>
  <c r="AE224" i="8" s="1"/>
  <c r="M224" i="8"/>
  <c r="N224" i="8" s="1"/>
  <c r="AD223" i="8"/>
  <c r="AE223" i="8" s="1"/>
  <c r="M223" i="8"/>
  <c r="N223" i="8" s="1"/>
  <c r="AD222" i="8"/>
  <c r="AE222" i="8" s="1"/>
  <c r="M222" i="8"/>
  <c r="N222" i="8" s="1"/>
  <c r="AD221" i="8"/>
  <c r="AE221" i="8" s="1"/>
  <c r="M221" i="8"/>
  <c r="N221" i="8" s="1"/>
  <c r="AD220" i="8"/>
  <c r="AE220" i="8" s="1"/>
  <c r="M220" i="8"/>
  <c r="N220" i="8" s="1"/>
  <c r="AD219" i="8"/>
  <c r="AE219" i="8" s="1"/>
  <c r="M219" i="8"/>
  <c r="N219" i="8" s="1"/>
  <c r="AD214" i="8"/>
  <c r="AE214" i="8" s="1"/>
  <c r="M214" i="8"/>
  <c r="N214" i="8" s="1"/>
  <c r="AD213" i="8"/>
  <c r="AE213" i="8" s="1"/>
  <c r="M213" i="8"/>
  <c r="N213" i="8" s="1"/>
  <c r="AD212" i="8"/>
  <c r="AE212" i="8" s="1"/>
  <c r="M212" i="8"/>
  <c r="N212" i="8" s="1"/>
  <c r="AD211" i="8"/>
  <c r="AE211" i="8" s="1"/>
  <c r="M211" i="8"/>
  <c r="N211" i="8" s="1"/>
  <c r="AD210" i="8"/>
  <c r="AE210" i="8" s="1"/>
  <c r="M210" i="8"/>
  <c r="N210" i="8" s="1"/>
  <c r="AD209" i="8"/>
  <c r="AE209" i="8" s="1"/>
  <c r="M209" i="8"/>
  <c r="N209" i="8" s="1"/>
  <c r="AD208" i="8"/>
  <c r="AE208" i="8" s="1"/>
  <c r="M208" i="8"/>
  <c r="N208" i="8" s="1"/>
  <c r="AD207" i="8"/>
  <c r="AE207" i="8" s="1"/>
  <c r="M207" i="8"/>
  <c r="N207" i="8" s="1"/>
  <c r="AD206" i="8"/>
  <c r="AE206" i="8" s="1"/>
  <c r="M206" i="8"/>
  <c r="N206" i="8" s="1"/>
  <c r="AD205" i="8"/>
  <c r="AE205" i="8" s="1"/>
  <c r="M205" i="8"/>
  <c r="N205" i="8" s="1"/>
  <c r="AD204" i="8"/>
  <c r="AE204" i="8" s="1"/>
  <c r="M204" i="8"/>
  <c r="N204" i="8" s="1"/>
  <c r="AD203" i="8"/>
  <c r="AE203" i="8" s="1"/>
  <c r="M203" i="8"/>
  <c r="N203" i="8" s="1"/>
  <c r="AD199" i="8"/>
  <c r="AE199" i="8" s="1"/>
  <c r="M199" i="8"/>
  <c r="N199" i="8" s="1"/>
  <c r="AD198" i="8"/>
  <c r="AE198" i="8" s="1"/>
  <c r="M198" i="8"/>
  <c r="N198" i="8" s="1"/>
  <c r="AD197" i="8"/>
  <c r="AE197" i="8" s="1"/>
  <c r="M197" i="8"/>
  <c r="N197" i="8" s="1"/>
  <c r="AD196" i="8"/>
  <c r="AE196" i="8" s="1"/>
  <c r="M196" i="8"/>
  <c r="N196" i="8" s="1"/>
  <c r="AD195" i="8"/>
  <c r="AE195" i="8" s="1"/>
  <c r="M195" i="8"/>
  <c r="N195" i="8" s="1"/>
  <c r="AD194" i="8"/>
  <c r="AE194" i="8" s="1"/>
  <c r="M194" i="8"/>
  <c r="N194" i="8" s="1"/>
  <c r="AD193" i="8"/>
  <c r="AE193" i="8" s="1"/>
  <c r="M193" i="8"/>
  <c r="N193" i="8" s="1"/>
  <c r="AD192" i="8"/>
  <c r="AE192" i="8" s="1"/>
  <c r="M192" i="8"/>
  <c r="N192" i="8" s="1"/>
  <c r="AD191" i="8"/>
  <c r="AE191" i="8" s="1"/>
  <c r="M191" i="8"/>
  <c r="N191" i="8" s="1"/>
  <c r="AD190" i="8"/>
  <c r="AE190" i="8" s="1"/>
  <c r="M190" i="8"/>
  <c r="N190" i="8" s="1"/>
  <c r="AD189" i="8"/>
  <c r="AE189" i="8" s="1"/>
  <c r="M189" i="8"/>
  <c r="N189" i="8" s="1"/>
  <c r="AD188" i="8"/>
  <c r="AE188" i="8" s="1"/>
  <c r="M188" i="8"/>
  <c r="N188" i="8" s="1"/>
  <c r="AD187" i="8"/>
  <c r="AE187" i="8" s="1"/>
  <c r="M187" i="8"/>
  <c r="N187" i="8" s="1"/>
  <c r="AD186" i="8"/>
  <c r="AE186" i="8" s="1"/>
  <c r="M186" i="8"/>
  <c r="N186" i="8" s="1"/>
  <c r="AD185" i="8"/>
  <c r="AE185" i="8" s="1"/>
  <c r="M185" i="8"/>
  <c r="N185" i="8" s="1"/>
  <c r="AD184" i="8"/>
  <c r="AE184" i="8" s="1"/>
  <c r="M184" i="8"/>
  <c r="N184" i="8" s="1"/>
  <c r="AD183" i="8"/>
  <c r="AE183" i="8" s="1"/>
  <c r="M183" i="8"/>
  <c r="N183" i="8" s="1"/>
  <c r="AD182" i="8"/>
  <c r="AE182" i="8" s="1"/>
  <c r="M182" i="8"/>
  <c r="N182" i="8" s="1"/>
  <c r="AD181" i="8"/>
  <c r="AE181" i="8" s="1"/>
  <c r="M181" i="8"/>
  <c r="N181" i="8" s="1"/>
  <c r="AD180" i="8"/>
  <c r="AE180" i="8" s="1"/>
  <c r="M180" i="8"/>
  <c r="N180" i="8" s="1"/>
  <c r="AD175" i="8"/>
  <c r="AE175" i="8" s="1"/>
  <c r="M175" i="8"/>
  <c r="N175" i="8" s="1"/>
  <c r="AD174" i="8"/>
  <c r="AE174" i="8" s="1"/>
  <c r="M174" i="8"/>
  <c r="N174" i="8" s="1"/>
  <c r="AD173" i="8"/>
  <c r="AE173" i="8" s="1"/>
  <c r="M173" i="8"/>
  <c r="N173" i="8" s="1"/>
  <c r="AD172" i="8"/>
  <c r="AE172" i="8" s="1"/>
  <c r="M172" i="8"/>
  <c r="N172" i="8" s="1"/>
  <c r="AD171" i="8"/>
  <c r="AE171" i="8" s="1"/>
  <c r="M171" i="8"/>
  <c r="N171" i="8" s="1"/>
  <c r="AD170" i="8"/>
  <c r="AE170" i="8" s="1"/>
  <c r="M170" i="8"/>
  <c r="N170" i="8" s="1"/>
  <c r="AD169" i="8"/>
  <c r="AE169" i="8" s="1"/>
  <c r="M169" i="8"/>
  <c r="N169" i="8" s="1"/>
  <c r="AD168" i="8"/>
  <c r="AE168" i="8" s="1"/>
  <c r="M168" i="8"/>
  <c r="N168" i="8" s="1"/>
  <c r="AD167" i="8"/>
  <c r="AE167" i="8" s="1"/>
  <c r="M167" i="8"/>
  <c r="N167" i="8" s="1"/>
  <c r="AD166" i="8"/>
  <c r="AE166" i="8" s="1"/>
  <c r="M166" i="8"/>
  <c r="N166" i="8" s="1"/>
  <c r="AD165" i="8"/>
  <c r="AE165" i="8" s="1"/>
  <c r="M165" i="8"/>
  <c r="N165" i="8" s="1"/>
  <c r="AD164" i="8"/>
  <c r="AE164" i="8" s="1"/>
  <c r="M164" i="8"/>
  <c r="N164" i="8" s="1"/>
  <c r="AD163" i="8"/>
  <c r="AE163" i="8" s="1"/>
  <c r="M163" i="8"/>
  <c r="N163" i="8" s="1"/>
  <c r="AD162" i="8"/>
  <c r="AE162" i="8" s="1"/>
  <c r="M162" i="8"/>
  <c r="N162" i="8" s="1"/>
  <c r="AD161" i="8"/>
  <c r="AE161" i="8" s="1"/>
  <c r="M161" i="8"/>
  <c r="N161" i="8" s="1"/>
  <c r="AD156" i="8"/>
  <c r="AE156" i="8" s="1"/>
  <c r="M156" i="8"/>
  <c r="N156" i="8" s="1"/>
  <c r="AD155" i="8"/>
  <c r="AE155" i="8" s="1"/>
  <c r="M155" i="8"/>
  <c r="N155" i="8" s="1"/>
  <c r="AD154" i="8"/>
  <c r="AE154" i="8" s="1"/>
  <c r="M154" i="8"/>
  <c r="N154" i="8" s="1"/>
  <c r="AD153" i="8"/>
  <c r="AE153" i="8" s="1"/>
  <c r="M153" i="8"/>
  <c r="N153" i="8" s="1"/>
  <c r="AD152" i="8"/>
  <c r="AE152" i="8" s="1"/>
  <c r="M152" i="8"/>
  <c r="N152" i="8" s="1"/>
  <c r="AD151" i="8"/>
  <c r="AE151" i="8" s="1"/>
  <c r="M151" i="8"/>
  <c r="N151" i="8" s="1"/>
  <c r="AD150" i="8"/>
  <c r="AE150" i="8" s="1"/>
  <c r="M150" i="8"/>
  <c r="N150" i="8" s="1"/>
  <c r="AD149" i="8"/>
  <c r="AE149" i="8" s="1"/>
  <c r="M149" i="8"/>
  <c r="N149" i="8" s="1"/>
  <c r="AD148" i="8"/>
  <c r="AE148" i="8" s="1"/>
  <c r="M148" i="8"/>
  <c r="N148" i="8" s="1"/>
  <c r="AD147" i="8"/>
  <c r="AE147" i="8" s="1"/>
  <c r="M147" i="8"/>
  <c r="N147" i="8" s="1"/>
  <c r="AD146" i="8"/>
  <c r="AE146" i="8" s="1"/>
  <c r="M146" i="8"/>
  <c r="N146" i="8" s="1"/>
  <c r="AD145" i="8"/>
  <c r="AE145" i="8" s="1"/>
  <c r="M145" i="8"/>
  <c r="N145" i="8" s="1"/>
  <c r="AD144" i="8"/>
  <c r="AE144" i="8" s="1"/>
  <c r="M144" i="8"/>
  <c r="N144" i="8" s="1"/>
  <c r="AD143" i="8"/>
  <c r="AE143" i="8" s="1"/>
  <c r="M143" i="8"/>
  <c r="N143" i="8" s="1"/>
  <c r="AD142" i="8"/>
  <c r="AE142" i="8" s="1"/>
  <c r="M142" i="8"/>
  <c r="N142" i="8" s="1"/>
  <c r="AD141" i="8"/>
  <c r="AE141" i="8" s="1"/>
  <c r="M141" i="8"/>
  <c r="N141" i="8" s="1"/>
  <c r="AD140" i="8"/>
  <c r="AE140" i="8" s="1"/>
  <c r="M140" i="8"/>
  <c r="N140" i="8" s="1"/>
  <c r="AD139" i="8"/>
  <c r="AE139" i="8" s="1"/>
  <c r="M139" i="8"/>
  <c r="N139" i="8" s="1"/>
  <c r="AD138" i="8"/>
  <c r="AE138" i="8" s="1"/>
  <c r="M138" i="8"/>
  <c r="N138" i="8" s="1"/>
  <c r="AD137" i="8"/>
  <c r="AE137" i="8" s="1"/>
  <c r="M137" i="8"/>
  <c r="N137" i="8" s="1"/>
  <c r="AD136" i="8"/>
  <c r="AE136" i="8" s="1"/>
  <c r="M136" i="8"/>
  <c r="N136" i="8" s="1"/>
  <c r="AD135" i="8"/>
  <c r="AE135" i="8" s="1"/>
  <c r="M135" i="8"/>
  <c r="N135" i="8" s="1"/>
  <c r="AD134" i="8"/>
  <c r="AE134" i="8" s="1"/>
  <c r="M134" i="8"/>
  <c r="N134" i="8" s="1"/>
  <c r="AD133" i="8"/>
  <c r="AE133" i="8" s="1"/>
  <c r="M133" i="8"/>
  <c r="N133" i="8" s="1"/>
  <c r="AD132" i="8"/>
  <c r="AE132" i="8" s="1"/>
  <c r="M132" i="8"/>
  <c r="N132" i="8" s="1"/>
  <c r="AD131" i="8"/>
  <c r="AE131" i="8" s="1"/>
  <c r="M131" i="8"/>
  <c r="N131" i="8" s="1"/>
  <c r="AD130" i="8"/>
  <c r="AE130" i="8" s="1"/>
  <c r="M130" i="8"/>
  <c r="N130" i="8" s="1"/>
  <c r="AD129" i="8"/>
  <c r="AE129" i="8" s="1"/>
  <c r="M129" i="8"/>
  <c r="N129" i="8" s="1"/>
  <c r="AD128" i="8"/>
  <c r="AE128" i="8" s="1"/>
  <c r="M128" i="8"/>
  <c r="N128" i="8" s="1"/>
  <c r="AD127" i="8"/>
  <c r="AE127" i="8" s="1"/>
  <c r="M127" i="8"/>
  <c r="N127" i="8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20" i="8"/>
  <c r="AE120" i="8" s="1"/>
  <c r="M120" i="8"/>
  <c r="N120" i="8" s="1"/>
  <c r="AD119" i="8"/>
  <c r="AE119" i="8" s="1"/>
  <c r="M119" i="8"/>
  <c r="N119" i="8" s="1"/>
  <c r="AD118" i="8"/>
  <c r="AE118" i="8" s="1"/>
  <c r="M118" i="8"/>
  <c r="N118" i="8" s="1"/>
  <c r="AD117" i="8"/>
  <c r="AE117" i="8" s="1"/>
  <c r="M117" i="8"/>
  <c r="N117" i="8" s="1"/>
  <c r="AD116" i="8"/>
  <c r="AE116" i="8" s="1"/>
  <c r="M116" i="8"/>
  <c r="N116" i="8" s="1"/>
  <c r="AD115" i="8"/>
  <c r="AE115" i="8" s="1"/>
  <c r="M115" i="8"/>
  <c r="N115" i="8" s="1"/>
  <c r="AD114" i="8"/>
  <c r="AE114" i="8" s="1"/>
  <c r="M114" i="8"/>
  <c r="N114" i="8" s="1"/>
  <c r="AD109" i="8"/>
  <c r="AE109" i="8" s="1"/>
  <c r="M109" i="8"/>
  <c r="N109" i="8" s="1"/>
  <c r="AD108" i="8"/>
  <c r="AE108" i="8" s="1"/>
  <c r="M108" i="8"/>
  <c r="N108" i="8" s="1"/>
  <c r="AD107" i="8"/>
  <c r="AE107" i="8" s="1"/>
  <c r="M107" i="8"/>
  <c r="N107" i="8" s="1"/>
  <c r="AD106" i="8"/>
  <c r="AE106" i="8" s="1"/>
  <c r="M106" i="8"/>
  <c r="N106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98" i="8"/>
  <c r="AE98" i="8" s="1"/>
  <c r="M98" i="8"/>
  <c r="N98" i="8" s="1"/>
  <c r="AD97" i="8"/>
  <c r="AE97" i="8" s="1"/>
  <c r="M97" i="8"/>
  <c r="N97" i="8" s="1"/>
  <c r="AD96" i="8"/>
  <c r="AE96" i="8" s="1"/>
  <c r="M96" i="8"/>
  <c r="N96" i="8" s="1"/>
  <c r="AD95" i="8"/>
  <c r="AE95" i="8" s="1"/>
  <c r="M95" i="8"/>
  <c r="N95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7" i="8"/>
  <c r="AE87" i="8" s="1"/>
  <c r="M87" i="8"/>
  <c r="N87" i="8" s="1"/>
  <c r="AD86" i="8"/>
  <c r="AE86" i="8" s="1"/>
  <c r="M86" i="8"/>
  <c r="N86" i="8" s="1"/>
  <c r="AD85" i="8"/>
  <c r="AE85" i="8" s="1"/>
  <c r="M85" i="8"/>
  <c r="N85" i="8" s="1"/>
  <c r="AD84" i="8"/>
  <c r="AE84" i="8" s="1"/>
  <c r="M84" i="8"/>
  <c r="N84" i="8" s="1"/>
  <c r="AD83" i="8"/>
  <c r="AE83" i="8" s="1"/>
  <c r="M83" i="8"/>
  <c r="N83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6" i="8"/>
  <c r="AE76" i="8" s="1"/>
  <c r="M76" i="8"/>
  <c r="N76" i="8" s="1"/>
  <c r="AD75" i="8"/>
  <c r="AE75" i="8" s="1"/>
  <c r="M75" i="8"/>
  <c r="N75" i="8" s="1"/>
  <c r="AD74" i="8"/>
  <c r="AE74" i="8" s="1"/>
  <c r="M74" i="8"/>
  <c r="N74" i="8" s="1"/>
  <c r="AD73" i="8"/>
  <c r="AE73" i="8" s="1"/>
  <c r="M73" i="8"/>
  <c r="N73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7" i="8"/>
  <c r="AE67" i="8" s="1"/>
  <c r="M67" i="8"/>
  <c r="N67" i="8" s="1"/>
  <c r="AD66" i="8"/>
  <c r="AE66" i="8" s="1"/>
  <c r="M66" i="8"/>
  <c r="N66" i="8" s="1"/>
  <c r="AD65" i="8"/>
  <c r="AE65" i="8" s="1"/>
  <c r="M65" i="8"/>
  <c r="N65" i="8" s="1"/>
  <c r="AD64" i="8"/>
  <c r="AE64" i="8" s="1"/>
  <c r="M64" i="8"/>
  <c r="N64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7" i="8"/>
  <c r="AE57" i="8" s="1"/>
  <c r="M57" i="8"/>
  <c r="N57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42" i="8"/>
  <c r="AE42" i="8" s="1"/>
  <c r="M42" i="8"/>
  <c r="N42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6" i="8"/>
  <c r="AE26" i="8" s="1"/>
  <c r="M26" i="8"/>
  <c r="N26" i="8" s="1"/>
  <c r="AD25" i="8"/>
  <c r="AE25" i="8" s="1"/>
  <c r="M25" i="8"/>
  <c r="N25" i="8" s="1"/>
  <c r="AD24" i="8"/>
  <c r="AE24" i="8" s="1"/>
  <c r="M24" i="8"/>
  <c r="N24" i="8" s="1"/>
  <c r="AD23" i="8"/>
  <c r="AE23" i="8" s="1"/>
  <c r="M23" i="8"/>
  <c r="N23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A263" i="13"/>
  <c r="A227" i="13"/>
  <c r="A119" i="13"/>
  <c r="A83" i="13"/>
  <c r="DG309" i="13"/>
  <c r="A309" i="13" s="1"/>
  <c r="DG308" i="13"/>
  <c r="A308" i="13" s="1"/>
  <c r="DG307" i="13"/>
  <c r="A307" i="13" s="1"/>
  <c r="DG306" i="13"/>
  <c r="A306" i="13" s="1"/>
  <c r="DG305" i="13"/>
  <c r="A305" i="13" s="1"/>
  <c r="DG304" i="13"/>
  <c r="A304" i="13" s="1"/>
  <c r="DG303" i="13"/>
  <c r="A303" i="13" s="1"/>
  <c r="DG302" i="13"/>
  <c r="A302" i="13" s="1"/>
  <c r="DG301" i="13"/>
  <c r="A301" i="13" s="1"/>
  <c r="DG300" i="13"/>
  <c r="A300" i="13" s="1"/>
  <c r="DG299" i="13"/>
  <c r="A299" i="13" s="1"/>
  <c r="DG298" i="13"/>
  <c r="A298" i="13" s="1"/>
  <c r="DG297" i="13"/>
  <c r="A297" i="13" s="1"/>
  <c r="DG296" i="13"/>
  <c r="A296" i="13" s="1"/>
  <c r="DG295" i="13"/>
  <c r="A295" i="13" s="1"/>
  <c r="DG294" i="13"/>
  <c r="A294" i="13" s="1"/>
  <c r="DG293" i="13"/>
  <c r="A293" i="13" s="1"/>
  <c r="DG292" i="13"/>
  <c r="A292" i="13" s="1"/>
  <c r="DG291" i="13"/>
  <c r="A291" i="13" s="1"/>
  <c r="DG290" i="13"/>
  <c r="A290" i="13" s="1"/>
  <c r="DG289" i="13"/>
  <c r="A289" i="13" s="1"/>
  <c r="DG288" i="13"/>
  <c r="A288" i="13" s="1"/>
  <c r="DG287" i="13"/>
  <c r="A287" i="13" s="1"/>
  <c r="DG286" i="13"/>
  <c r="A286" i="13" s="1"/>
  <c r="DG285" i="13"/>
  <c r="A285" i="13" s="1"/>
  <c r="DG284" i="13"/>
  <c r="A284" i="13" s="1"/>
  <c r="DG283" i="13"/>
  <c r="A283" i="13" s="1"/>
  <c r="DG282" i="13"/>
  <c r="A282" i="13" s="1"/>
  <c r="DG281" i="13"/>
  <c r="A281" i="13" s="1"/>
  <c r="DG280" i="13"/>
  <c r="A280" i="13" s="1"/>
  <c r="DG279" i="13"/>
  <c r="A279" i="13" s="1"/>
  <c r="DG278" i="13"/>
  <c r="A278" i="13" s="1"/>
  <c r="DG277" i="13"/>
  <c r="A277" i="13" s="1"/>
  <c r="DG276" i="13"/>
  <c r="A276" i="13" s="1"/>
  <c r="DG275" i="13"/>
  <c r="A275" i="13" s="1"/>
  <c r="DG274" i="13"/>
  <c r="A274" i="13" s="1"/>
  <c r="DG273" i="13"/>
  <c r="A273" i="13" s="1"/>
  <c r="DG272" i="13"/>
  <c r="A272" i="13" s="1"/>
  <c r="DG271" i="13"/>
  <c r="A271" i="13" s="1"/>
  <c r="DG270" i="13"/>
  <c r="A270" i="13" s="1"/>
  <c r="DG269" i="13"/>
  <c r="A269" i="13" s="1"/>
  <c r="DG268" i="13"/>
  <c r="A268" i="13" s="1"/>
  <c r="DG267" i="13"/>
  <c r="A267" i="13" s="1"/>
  <c r="DG266" i="13"/>
  <c r="A266" i="13" s="1"/>
  <c r="DG265" i="13"/>
  <c r="A265" i="13" s="1"/>
  <c r="DG264" i="13"/>
  <c r="A264" i="13" s="1"/>
  <c r="DG263" i="13"/>
  <c r="DG262" i="13"/>
  <c r="A262" i="13" s="1"/>
  <c r="DG261" i="13"/>
  <c r="A261" i="13" s="1"/>
  <c r="DG260" i="13"/>
  <c r="A260" i="13" s="1"/>
  <c r="DG259" i="13"/>
  <c r="A259" i="13" s="1"/>
  <c r="DG258" i="13"/>
  <c r="A258" i="13" s="1"/>
  <c r="DG257" i="13"/>
  <c r="A257" i="13" s="1"/>
  <c r="DG256" i="13"/>
  <c r="A256" i="13" s="1"/>
  <c r="DG255" i="13"/>
  <c r="A255" i="13" s="1"/>
  <c r="DG254" i="13"/>
  <c r="A254" i="13" s="1"/>
  <c r="DG253" i="13"/>
  <c r="A253" i="13" s="1"/>
  <c r="DG252" i="13"/>
  <c r="A252" i="13" s="1"/>
  <c r="DG251" i="13"/>
  <c r="A251" i="13" s="1"/>
  <c r="DG250" i="13"/>
  <c r="A250" i="13" s="1"/>
  <c r="DG249" i="13"/>
  <c r="A249" i="13" s="1"/>
  <c r="DG248" i="13"/>
  <c r="A248" i="13" s="1"/>
  <c r="DG247" i="13"/>
  <c r="A247" i="13" s="1"/>
  <c r="DG246" i="13"/>
  <c r="A246" i="13" s="1"/>
  <c r="DG245" i="13"/>
  <c r="A245" i="13" s="1"/>
  <c r="DG244" i="13"/>
  <c r="A244" i="13" s="1"/>
  <c r="DG243" i="13"/>
  <c r="A243" i="13" s="1"/>
  <c r="DG242" i="13"/>
  <c r="A242" i="13" s="1"/>
  <c r="DG241" i="13"/>
  <c r="A241" i="13" s="1"/>
  <c r="DG240" i="13"/>
  <c r="A240" i="13" s="1"/>
  <c r="DG239" i="13"/>
  <c r="A239" i="13" s="1"/>
  <c r="DG238" i="13"/>
  <c r="A238" i="13" s="1"/>
  <c r="DG237" i="13"/>
  <c r="A237" i="13" s="1"/>
  <c r="DG236" i="13"/>
  <c r="A236" i="13" s="1"/>
  <c r="DG235" i="13"/>
  <c r="A235" i="13" s="1"/>
  <c r="DG234" i="13"/>
  <c r="A234" i="13" s="1"/>
  <c r="DG233" i="13"/>
  <c r="A233" i="13" s="1"/>
  <c r="DG232" i="13"/>
  <c r="A232" i="13" s="1"/>
  <c r="DG231" i="13"/>
  <c r="A231" i="13" s="1"/>
  <c r="DG230" i="13"/>
  <c r="A230" i="13" s="1"/>
  <c r="DG229" i="13"/>
  <c r="A229" i="13" s="1"/>
  <c r="DG228" i="13"/>
  <c r="A228" i="13" s="1"/>
  <c r="DG227" i="13"/>
  <c r="DG226" i="13"/>
  <c r="A226" i="13" s="1"/>
  <c r="DG225" i="13"/>
  <c r="A225" i="13" s="1"/>
  <c r="DG224" i="13"/>
  <c r="A224" i="13" s="1"/>
  <c r="DG223" i="13"/>
  <c r="A223" i="13" s="1"/>
  <c r="DG222" i="13"/>
  <c r="A222" i="13" s="1"/>
  <c r="DG221" i="13"/>
  <c r="A221" i="13" s="1"/>
  <c r="DG220" i="13"/>
  <c r="A220" i="13" s="1"/>
  <c r="DG219" i="13"/>
  <c r="A219" i="13" s="1"/>
  <c r="DG218" i="13"/>
  <c r="A218" i="13" s="1"/>
  <c r="DG217" i="13"/>
  <c r="A217" i="13" s="1"/>
  <c r="DG216" i="13"/>
  <c r="A216" i="13" s="1"/>
  <c r="DG215" i="13"/>
  <c r="A215" i="13" s="1"/>
  <c r="DG214" i="13"/>
  <c r="A214" i="13" s="1"/>
  <c r="DG213" i="13"/>
  <c r="A213" i="13" s="1"/>
  <c r="DG212" i="13"/>
  <c r="A212" i="13" s="1"/>
  <c r="DG211" i="13"/>
  <c r="A211" i="13" s="1"/>
  <c r="DG210" i="13"/>
  <c r="A210" i="13" s="1"/>
  <c r="DG209" i="13"/>
  <c r="A209" i="13" s="1"/>
  <c r="DG208" i="13"/>
  <c r="A208" i="13" s="1"/>
  <c r="DG207" i="13"/>
  <c r="A207" i="13" s="1"/>
  <c r="DG206" i="13"/>
  <c r="A206" i="13" s="1"/>
  <c r="DG205" i="13"/>
  <c r="A205" i="13" s="1"/>
  <c r="DG204" i="13"/>
  <c r="A204" i="13" s="1"/>
  <c r="DG203" i="13"/>
  <c r="A203" i="13" s="1"/>
  <c r="DG202" i="13"/>
  <c r="A202" i="13" s="1"/>
  <c r="DG201" i="13"/>
  <c r="A201" i="13" s="1"/>
  <c r="DG200" i="13"/>
  <c r="A200" i="13" s="1"/>
  <c r="DG199" i="13"/>
  <c r="A199" i="13" s="1"/>
  <c r="DG198" i="13"/>
  <c r="A198" i="13" s="1"/>
  <c r="DG197" i="13"/>
  <c r="A197" i="13" s="1"/>
  <c r="DG196" i="13"/>
  <c r="A196" i="13" s="1"/>
  <c r="DG195" i="13"/>
  <c r="A195" i="13" s="1"/>
  <c r="DG194" i="13"/>
  <c r="A194" i="13" s="1"/>
  <c r="DG193" i="13"/>
  <c r="A193" i="13" s="1"/>
  <c r="DG192" i="13"/>
  <c r="A192" i="13" s="1"/>
  <c r="DG191" i="13"/>
  <c r="A191" i="13" s="1"/>
  <c r="DG190" i="13"/>
  <c r="A190" i="13" s="1"/>
  <c r="DG189" i="13"/>
  <c r="A189" i="13" s="1"/>
  <c r="DG188" i="13"/>
  <c r="A188" i="13" s="1"/>
  <c r="DG187" i="13"/>
  <c r="A187" i="13" s="1"/>
  <c r="DG186" i="13"/>
  <c r="A186" i="13" s="1"/>
  <c r="DG185" i="13"/>
  <c r="A185" i="13" s="1"/>
  <c r="DG184" i="13"/>
  <c r="A184" i="13" s="1"/>
  <c r="DG183" i="13"/>
  <c r="A183" i="13" s="1"/>
  <c r="DG182" i="13"/>
  <c r="A182" i="13" s="1"/>
  <c r="DG181" i="13"/>
  <c r="A181" i="13" s="1"/>
  <c r="DG180" i="13"/>
  <c r="A180" i="13" s="1"/>
  <c r="DG179" i="13"/>
  <c r="A179" i="13" s="1"/>
  <c r="DG178" i="13"/>
  <c r="A178" i="13" s="1"/>
  <c r="DG177" i="13"/>
  <c r="A177" i="13" s="1"/>
  <c r="DG176" i="13"/>
  <c r="A176" i="13" s="1"/>
  <c r="DG175" i="13"/>
  <c r="A175" i="13" s="1"/>
  <c r="DG174" i="13"/>
  <c r="A174" i="13" s="1"/>
  <c r="DG173" i="13"/>
  <c r="A173" i="13" s="1"/>
  <c r="DG172" i="13"/>
  <c r="A172" i="13" s="1"/>
  <c r="DG171" i="13"/>
  <c r="A171" i="13" s="1"/>
  <c r="DG170" i="13"/>
  <c r="A170" i="13" s="1"/>
  <c r="DG169" i="13"/>
  <c r="A169" i="13" s="1"/>
  <c r="DG168" i="13"/>
  <c r="A168" i="13" s="1"/>
  <c r="DG167" i="13"/>
  <c r="A167" i="13" s="1"/>
  <c r="DG166" i="13"/>
  <c r="A166" i="13" s="1"/>
  <c r="DG165" i="13"/>
  <c r="A165" i="13" s="1"/>
  <c r="DG164" i="13"/>
  <c r="A164" i="13" s="1"/>
  <c r="DG163" i="13"/>
  <c r="A163" i="13" s="1"/>
  <c r="DG162" i="13"/>
  <c r="A162" i="13" s="1"/>
  <c r="DG161" i="13"/>
  <c r="A161" i="13" s="1"/>
  <c r="DG160" i="13"/>
  <c r="A160" i="13" s="1"/>
  <c r="DG159" i="13"/>
  <c r="A159" i="13" s="1"/>
  <c r="DG158" i="13"/>
  <c r="A158" i="13" s="1"/>
  <c r="DG157" i="13"/>
  <c r="A157" i="13" s="1"/>
  <c r="DG156" i="13"/>
  <c r="A156" i="13" s="1"/>
  <c r="DG155" i="13"/>
  <c r="A155" i="13" s="1"/>
  <c r="DG154" i="13"/>
  <c r="A154" i="13" s="1"/>
  <c r="DG153" i="13"/>
  <c r="A153" i="13" s="1"/>
  <c r="DG152" i="13"/>
  <c r="A152" i="13" s="1"/>
  <c r="DG151" i="13"/>
  <c r="A151" i="13" s="1"/>
  <c r="DG150" i="13"/>
  <c r="A150" i="13" s="1"/>
  <c r="DG149" i="13"/>
  <c r="A149" i="13" s="1"/>
  <c r="DG148" i="13"/>
  <c r="A148" i="13" s="1"/>
  <c r="DG147" i="13"/>
  <c r="A147" i="13" s="1"/>
  <c r="DG146" i="13"/>
  <c r="A146" i="13" s="1"/>
  <c r="DG145" i="13"/>
  <c r="A145" i="13" s="1"/>
  <c r="DG144" i="13"/>
  <c r="A144" i="13" s="1"/>
  <c r="DG143" i="13"/>
  <c r="A143" i="13" s="1"/>
  <c r="DG142" i="13"/>
  <c r="A142" i="13" s="1"/>
  <c r="DG141" i="13"/>
  <c r="A141" i="13" s="1"/>
  <c r="DG140" i="13"/>
  <c r="A140" i="13" s="1"/>
  <c r="DG139" i="13"/>
  <c r="A139" i="13" s="1"/>
  <c r="DG138" i="13"/>
  <c r="A138" i="13" s="1"/>
  <c r="DG137" i="13"/>
  <c r="A137" i="13" s="1"/>
  <c r="DG136" i="13"/>
  <c r="A136" i="13" s="1"/>
  <c r="DG135" i="13"/>
  <c r="A135" i="13" s="1"/>
  <c r="DG134" i="13"/>
  <c r="A134" i="13" s="1"/>
  <c r="DG133" i="13"/>
  <c r="A133" i="13" s="1"/>
  <c r="DG132" i="13"/>
  <c r="A132" i="13" s="1"/>
  <c r="DG131" i="13"/>
  <c r="A131" i="13" s="1"/>
  <c r="DG130" i="13"/>
  <c r="A130" i="13" s="1"/>
  <c r="DG129" i="13"/>
  <c r="A129" i="13" s="1"/>
  <c r="DG128" i="13"/>
  <c r="A128" i="13" s="1"/>
  <c r="DG127" i="13"/>
  <c r="A127" i="13" s="1"/>
  <c r="DG126" i="13"/>
  <c r="A126" i="13" s="1"/>
  <c r="DG125" i="13"/>
  <c r="A125" i="13" s="1"/>
  <c r="DG124" i="13"/>
  <c r="A124" i="13" s="1"/>
  <c r="DG123" i="13"/>
  <c r="A123" i="13" s="1"/>
  <c r="DG122" i="13"/>
  <c r="A122" i="13" s="1"/>
  <c r="DG121" i="13"/>
  <c r="A121" i="13" s="1"/>
  <c r="DG120" i="13"/>
  <c r="A120" i="13" s="1"/>
  <c r="DG119" i="13"/>
  <c r="DG118" i="13"/>
  <c r="A118" i="13" s="1"/>
  <c r="DG117" i="13"/>
  <c r="A117" i="13" s="1"/>
  <c r="DG116" i="13"/>
  <c r="A116" i="13" s="1"/>
  <c r="DG115" i="13"/>
  <c r="A115" i="13" s="1"/>
  <c r="DG114" i="13"/>
  <c r="A114" i="13" s="1"/>
  <c r="DG113" i="13"/>
  <c r="A113" i="13" s="1"/>
  <c r="DG112" i="13"/>
  <c r="A112" i="13" s="1"/>
  <c r="DG111" i="13"/>
  <c r="A111" i="13" s="1"/>
  <c r="DG110" i="13"/>
  <c r="A110" i="13" s="1"/>
  <c r="DG109" i="13"/>
  <c r="A109" i="13" s="1"/>
  <c r="DG108" i="13"/>
  <c r="A108" i="13" s="1"/>
  <c r="DG107" i="13"/>
  <c r="A107" i="13" s="1"/>
  <c r="DG106" i="13"/>
  <c r="A106" i="13" s="1"/>
  <c r="DG105" i="13"/>
  <c r="A105" i="13" s="1"/>
  <c r="DG104" i="13"/>
  <c r="A104" i="13" s="1"/>
  <c r="DG103" i="13"/>
  <c r="A103" i="13" s="1"/>
  <c r="DG102" i="13"/>
  <c r="A102" i="13" s="1"/>
  <c r="DG101" i="13"/>
  <c r="A101" i="13" s="1"/>
  <c r="DG100" i="13"/>
  <c r="A100" i="13" s="1"/>
  <c r="DG99" i="13"/>
  <c r="A99" i="13" s="1"/>
  <c r="DG98" i="13"/>
  <c r="A98" i="13" s="1"/>
  <c r="DG97" i="13"/>
  <c r="A97" i="13" s="1"/>
  <c r="DG96" i="13"/>
  <c r="A96" i="13" s="1"/>
  <c r="DG95" i="13"/>
  <c r="A95" i="13" s="1"/>
  <c r="DG94" i="13"/>
  <c r="A94" i="13" s="1"/>
  <c r="DG93" i="13"/>
  <c r="A93" i="13" s="1"/>
  <c r="DG92" i="13"/>
  <c r="A92" i="13" s="1"/>
  <c r="DG91" i="13"/>
  <c r="A91" i="13" s="1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42" i="17"/>
  <c r="CL42" i="17"/>
  <c r="CK42" i="17"/>
  <c r="CJ42" i="17"/>
  <c r="CI42" i="17"/>
  <c r="CH42" i="17"/>
  <c r="CG42" i="17"/>
  <c r="CF42" i="17"/>
  <c r="CE42" i="17"/>
  <c r="CD42" i="17"/>
  <c r="CC42" i="17"/>
  <c r="CB42" i="17"/>
  <c r="CA42" i="17"/>
  <c r="BZ42" i="17"/>
  <c r="BY42" i="17"/>
  <c r="BX42" i="17"/>
  <c r="BW42" i="17"/>
  <c r="BV42" i="17"/>
  <c r="BU42" i="17"/>
  <c r="BT42" i="17"/>
  <c r="BS42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M42" i="17"/>
  <c r="L42" i="17"/>
  <c r="K42" i="17"/>
  <c r="J42" i="17"/>
  <c r="I42" i="17"/>
  <c r="H42" i="17"/>
  <c r="G42" i="17"/>
  <c r="AD42" i="17" s="1"/>
  <c r="AE41" i="17"/>
  <c r="AE42" i="17" s="1"/>
  <c r="AD41" i="17"/>
  <c r="N42" i="17"/>
  <c r="CM40" i="17"/>
  <c r="CL40" i="17"/>
  <c r="CK40" i="17"/>
  <c r="CJ40" i="17"/>
  <c r="CI40" i="17"/>
  <c r="CH40" i="17"/>
  <c r="CG40" i="17"/>
  <c r="CF40" i="17"/>
  <c r="CE40" i="17"/>
  <c r="CD40" i="17"/>
  <c r="CC40" i="17"/>
  <c r="CB40" i="17"/>
  <c r="CB43" i="17" s="1"/>
  <c r="CA40" i="17"/>
  <c r="BZ40" i="17"/>
  <c r="BY40" i="17"/>
  <c r="BX40" i="17"/>
  <c r="BW40" i="17"/>
  <c r="BV40" i="17"/>
  <c r="BU40" i="17"/>
  <c r="BT40" i="17"/>
  <c r="BS40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G40" i="17"/>
  <c r="AF40" i="17"/>
  <c r="AF43" i="17" s="1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M40" i="17"/>
  <c r="L40" i="17"/>
  <c r="K40" i="17"/>
  <c r="J40" i="17"/>
  <c r="J43" i="17" s="1"/>
  <c r="I40" i="17"/>
  <c r="H40" i="17"/>
  <c r="G40" i="17"/>
  <c r="AE39" i="17"/>
  <c r="AE40" i="17" s="1"/>
  <c r="AD39" i="17"/>
  <c r="N40" i="17"/>
  <c r="CM37" i="17"/>
  <c r="CL37" i="17"/>
  <c r="CK37" i="17"/>
  <c r="CJ37" i="17"/>
  <c r="CI37" i="17"/>
  <c r="CH37" i="17"/>
  <c r="CG37" i="17"/>
  <c r="CF37" i="17"/>
  <c r="CE37" i="17"/>
  <c r="CD37" i="17"/>
  <c r="CC37" i="17"/>
  <c r="CB37" i="17"/>
  <c r="CA37" i="17"/>
  <c r="BZ37" i="17"/>
  <c r="BY37" i="17"/>
  <c r="BX37" i="17"/>
  <c r="BW37" i="17"/>
  <c r="BV37" i="17"/>
  <c r="BU37" i="17"/>
  <c r="BT37" i="17"/>
  <c r="BS37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L37" i="17"/>
  <c r="K37" i="17"/>
  <c r="J37" i="17"/>
  <c r="I37" i="17"/>
  <c r="H37" i="17"/>
  <c r="G37" i="17"/>
  <c r="AD37" i="17" s="1"/>
  <c r="AD36" i="17"/>
  <c r="AE36" i="17" s="1"/>
  <c r="AE37" i="17" s="1"/>
  <c r="N37" i="17"/>
  <c r="CM35" i="17"/>
  <c r="CL35" i="17"/>
  <c r="CK35" i="17"/>
  <c r="CJ35" i="17"/>
  <c r="CI35" i="17"/>
  <c r="CH35" i="17"/>
  <c r="CG35" i="17"/>
  <c r="CF35" i="17"/>
  <c r="CE35" i="17"/>
  <c r="CD35" i="17"/>
  <c r="CC35" i="17"/>
  <c r="CC38" i="17" s="1"/>
  <c r="CB35" i="17"/>
  <c r="CA35" i="17"/>
  <c r="BZ35" i="17"/>
  <c r="BY35" i="17"/>
  <c r="BX35" i="17"/>
  <c r="BW35" i="17"/>
  <c r="BV35" i="17"/>
  <c r="BU35" i="17"/>
  <c r="BT35" i="17"/>
  <c r="BS35" i="17"/>
  <c r="BR35" i="17"/>
  <c r="BQ35" i="17"/>
  <c r="BQ38" i="17" s="1"/>
  <c r="BP35" i="17"/>
  <c r="BO35" i="17"/>
  <c r="BN35" i="17"/>
  <c r="BM35" i="17"/>
  <c r="BL35" i="17"/>
  <c r="BK35" i="17"/>
  <c r="BJ35" i="17"/>
  <c r="BJ38" i="17" s="1"/>
  <c r="BI35" i="17"/>
  <c r="BH35" i="17"/>
  <c r="BG35" i="17"/>
  <c r="BF35" i="17"/>
  <c r="BE35" i="17"/>
  <c r="BE38" i="17" s="1"/>
  <c r="BD35" i="17"/>
  <c r="BC35" i="17"/>
  <c r="BB35" i="17"/>
  <c r="BA35" i="17"/>
  <c r="AZ35" i="17"/>
  <c r="AY35" i="17"/>
  <c r="AX35" i="17"/>
  <c r="AX38" i="17" s="1"/>
  <c r="AW35" i="17"/>
  <c r="AV35" i="17"/>
  <c r="AU35" i="17"/>
  <c r="AT35" i="17"/>
  <c r="AS35" i="17"/>
  <c r="AS38" i="17" s="1"/>
  <c r="AR35" i="17"/>
  <c r="AQ35" i="17"/>
  <c r="AP35" i="17"/>
  <c r="AO35" i="17"/>
  <c r="AN35" i="17"/>
  <c r="AM35" i="17"/>
  <c r="AL35" i="17"/>
  <c r="AL38" i="17" s="1"/>
  <c r="AK35" i="17"/>
  <c r="AJ35" i="17"/>
  <c r="AI35" i="17"/>
  <c r="AH35" i="17"/>
  <c r="AG35" i="17"/>
  <c r="AG38" i="17" s="1"/>
  <c r="AF35" i="17"/>
  <c r="AC35" i="17"/>
  <c r="AB35" i="17"/>
  <c r="AA35" i="17"/>
  <c r="Z35" i="17"/>
  <c r="Z38" i="17" s="1"/>
  <c r="Y35" i="17"/>
  <c r="X35" i="17"/>
  <c r="X38" i="17" s="1"/>
  <c r="W35" i="17"/>
  <c r="V35" i="17"/>
  <c r="U35" i="17"/>
  <c r="T35" i="17"/>
  <c r="S35" i="17"/>
  <c r="R35" i="17"/>
  <c r="Q35" i="17"/>
  <c r="P35" i="17"/>
  <c r="O35" i="17"/>
  <c r="L35" i="17"/>
  <c r="L38" i="17" s="1"/>
  <c r="K35" i="17"/>
  <c r="J35" i="17"/>
  <c r="J38" i="17" s="1"/>
  <c r="I35" i="17"/>
  <c r="H35" i="17"/>
  <c r="G35" i="17"/>
  <c r="AD34" i="17"/>
  <c r="AE34" i="17" s="1"/>
  <c r="AE35" i="17" s="1"/>
  <c r="N35" i="17"/>
  <c r="CM32" i="17"/>
  <c r="CL32" i="17"/>
  <c r="CK32" i="17"/>
  <c r="CJ32" i="17"/>
  <c r="CI32" i="17"/>
  <c r="CH32" i="17"/>
  <c r="CG32" i="17"/>
  <c r="CF32" i="17"/>
  <c r="CE32" i="17"/>
  <c r="CD32" i="17"/>
  <c r="CC32" i="17"/>
  <c r="CB32" i="17"/>
  <c r="CA32" i="17"/>
  <c r="BZ32" i="17"/>
  <c r="BY32" i="17"/>
  <c r="BX32" i="17"/>
  <c r="BW32" i="17"/>
  <c r="BV32" i="17"/>
  <c r="BU32" i="17"/>
  <c r="BT32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L32" i="17"/>
  <c r="K32" i="17"/>
  <c r="J32" i="17"/>
  <c r="I32" i="17"/>
  <c r="H32" i="17"/>
  <c r="G32" i="17"/>
  <c r="M32" i="17" s="1"/>
  <c r="AD31" i="17"/>
  <c r="AE31" i="17" s="1"/>
  <c r="AE32" i="17" s="1"/>
  <c r="N32" i="17"/>
  <c r="CM30" i="17"/>
  <c r="CL30" i="17"/>
  <c r="CK30" i="17"/>
  <c r="CJ30" i="17"/>
  <c r="CI30" i="17"/>
  <c r="CH30" i="17"/>
  <c r="CG30" i="17"/>
  <c r="CF30" i="17"/>
  <c r="CE30" i="17"/>
  <c r="CD30" i="17"/>
  <c r="CC30" i="17"/>
  <c r="CB30" i="17"/>
  <c r="CA30" i="17"/>
  <c r="BZ30" i="17"/>
  <c r="BY30" i="17"/>
  <c r="BX30" i="17"/>
  <c r="BW30" i="17"/>
  <c r="BV30" i="17"/>
  <c r="BU30" i="17"/>
  <c r="BT30" i="17"/>
  <c r="BS30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L30" i="17"/>
  <c r="K30" i="17"/>
  <c r="J30" i="17"/>
  <c r="I30" i="17"/>
  <c r="H30" i="17"/>
  <c r="G30" i="17"/>
  <c r="AD30" i="17" s="1"/>
  <c r="AD29" i="17"/>
  <c r="AE29" i="17" s="1"/>
  <c r="AE30" i="17" s="1"/>
  <c r="N30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L27" i="17"/>
  <c r="K27" i="17"/>
  <c r="J27" i="17"/>
  <c r="I27" i="17"/>
  <c r="H27" i="17"/>
  <c r="G27" i="17"/>
  <c r="AD26" i="17"/>
  <c r="AE26" i="17" s="1"/>
  <c r="AE27" i="17" s="1"/>
  <c r="N27" i="17"/>
  <c r="CM25" i="17"/>
  <c r="CL25" i="17"/>
  <c r="CK25" i="17"/>
  <c r="CJ25" i="17"/>
  <c r="CI25" i="17"/>
  <c r="CH25" i="17"/>
  <c r="CG25" i="17"/>
  <c r="CF25" i="17"/>
  <c r="CE25" i="17"/>
  <c r="CD25" i="17"/>
  <c r="CC25" i="17"/>
  <c r="CB25" i="17"/>
  <c r="CA25" i="17"/>
  <c r="BZ25" i="17"/>
  <c r="BY25" i="17"/>
  <c r="BX25" i="17"/>
  <c r="BW25" i="17"/>
  <c r="BV25" i="17"/>
  <c r="BU25" i="17"/>
  <c r="BT25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R28" i="17" s="1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F28" i="17" s="1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L25" i="17"/>
  <c r="K25" i="17"/>
  <c r="J25" i="17"/>
  <c r="I25" i="17"/>
  <c r="H25" i="17"/>
  <c r="G25" i="17"/>
  <c r="AD24" i="17"/>
  <c r="AE24" i="17" s="1"/>
  <c r="AE25" i="17" s="1"/>
  <c r="N25" i="17"/>
  <c r="CM22" i="17"/>
  <c r="CL22" i="17"/>
  <c r="CK22" i="17"/>
  <c r="CJ22" i="17"/>
  <c r="CI22" i="17"/>
  <c r="CH22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U22" i="17"/>
  <c r="BT22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L22" i="17"/>
  <c r="K22" i="17"/>
  <c r="J22" i="17"/>
  <c r="I22" i="17"/>
  <c r="H22" i="17"/>
  <c r="G22" i="17"/>
  <c r="AD21" i="17"/>
  <c r="AE21" i="17" s="1"/>
  <c r="AE22" i="17" s="1"/>
  <c r="N22" i="17"/>
  <c r="CM20" i="17"/>
  <c r="CL20" i="17"/>
  <c r="CK20" i="17"/>
  <c r="CJ20" i="17"/>
  <c r="CI20" i="17"/>
  <c r="CH20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U20" i="17"/>
  <c r="BT20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L20" i="17"/>
  <c r="K20" i="17"/>
  <c r="J20" i="17"/>
  <c r="I20" i="17"/>
  <c r="H20" i="17"/>
  <c r="G20" i="17"/>
  <c r="M20" i="17" s="1"/>
  <c r="AD19" i="17"/>
  <c r="AE19" i="17" s="1"/>
  <c r="AE20" i="17" s="1"/>
  <c r="N20" i="17"/>
  <c r="CM17" i="17"/>
  <c r="CL17" i="17"/>
  <c r="CK17" i="17"/>
  <c r="CJ17" i="17"/>
  <c r="CI17" i="17"/>
  <c r="CH17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U17" i="17"/>
  <c r="BT17" i="17"/>
  <c r="BS17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L17" i="17"/>
  <c r="K17" i="17"/>
  <c r="J17" i="17"/>
  <c r="I17" i="17"/>
  <c r="H17" i="17"/>
  <c r="G17" i="17"/>
  <c r="AD15" i="17"/>
  <c r="AE15" i="17" s="1"/>
  <c r="M15" i="17"/>
  <c r="N15" i="17" s="1"/>
  <c r="N17" i="17" s="1"/>
  <c r="CM14" i="17"/>
  <c r="CL14" i="17"/>
  <c r="CK14" i="17"/>
  <c r="CJ14" i="17"/>
  <c r="CI14" i="17"/>
  <c r="CH14" i="17"/>
  <c r="CG14" i="17"/>
  <c r="CF14" i="17"/>
  <c r="CE14" i="17"/>
  <c r="CD14" i="17"/>
  <c r="CC14" i="17"/>
  <c r="CB14" i="17"/>
  <c r="CA14" i="17"/>
  <c r="BZ14" i="17"/>
  <c r="BY14" i="17"/>
  <c r="BX14" i="17"/>
  <c r="BW14" i="17"/>
  <c r="BV14" i="17"/>
  <c r="BU14" i="17"/>
  <c r="BT14" i="17"/>
  <c r="BS14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L14" i="17"/>
  <c r="K14" i="17"/>
  <c r="J14" i="17"/>
  <c r="I14" i="17"/>
  <c r="H14" i="17"/>
  <c r="G14" i="17"/>
  <c r="AD14" i="17" s="1"/>
  <c r="AD13" i="17"/>
  <c r="AE13" i="17" s="1"/>
  <c r="AE14" i="17" s="1"/>
  <c r="N14" i="17"/>
  <c r="CM11" i="17"/>
  <c r="CL11" i="17"/>
  <c r="CK11" i="17"/>
  <c r="CJ11" i="17"/>
  <c r="CI11" i="17"/>
  <c r="CH11" i="17"/>
  <c r="CG11" i="17"/>
  <c r="CF11" i="17"/>
  <c r="CE11" i="17"/>
  <c r="CD11" i="17"/>
  <c r="CC11" i="17"/>
  <c r="CB11" i="17"/>
  <c r="CA11" i="17"/>
  <c r="BZ11" i="17"/>
  <c r="BY11" i="17"/>
  <c r="BX11" i="17"/>
  <c r="BW11" i="17"/>
  <c r="BV11" i="17"/>
  <c r="BU11" i="17"/>
  <c r="BT11" i="17"/>
  <c r="BS11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L11" i="17"/>
  <c r="K11" i="17"/>
  <c r="J11" i="17"/>
  <c r="I11" i="17"/>
  <c r="H11" i="17"/>
  <c r="G11" i="17"/>
  <c r="M11" i="17" s="1"/>
  <c r="AD10" i="17"/>
  <c r="AE10" i="17" s="1"/>
  <c r="AE11" i="17" s="1"/>
  <c r="N11" i="17"/>
  <c r="CM9" i="17"/>
  <c r="CL9" i="17"/>
  <c r="CK9" i="17"/>
  <c r="CJ9" i="17"/>
  <c r="CI9" i="17"/>
  <c r="CH9" i="17"/>
  <c r="CG9" i="17"/>
  <c r="CF9" i="17"/>
  <c r="CE9" i="17"/>
  <c r="CD9" i="17"/>
  <c r="CC9" i="17"/>
  <c r="CB9" i="17"/>
  <c r="CA9" i="17"/>
  <c r="BZ9" i="17"/>
  <c r="BY9" i="17"/>
  <c r="BX9" i="17"/>
  <c r="BW9" i="17"/>
  <c r="BV9" i="17"/>
  <c r="BU9" i="17"/>
  <c r="BT9" i="17"/>
  <c r="BS9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L9" i="17"/>
  <c r="K9" i="17"/>
  <c r="J9" i="17"/>
  <c r="I9" i="17"/>
  <c r="H9" i="17"/>
  <c r="G9" i="17"/>
  <c r="AD9" i="17" s="1"/>
  <c r="AD8" i="17"/>
  <c r="AE8" i="17" s="1"/>
  <c r="AE9" i="17" s="1"/>
  <c r="N9" i="17"/>
  <c r="CM6" i="17"/>
  <c r="CL6" i="17"/>
  <c r="CK6" i="17"/>
  <c r="CJ6" i="17"/>
  <c r="CI6" i="17"/>
  <c r="CH6" i="17"/>
  <c r="CG6" i="17"/>
  <c r="CF6" i="17"/>
  <c r="CE6" i="17"/>
  <c r="CD6" i="17"/>
  <c r="CC6" i="17"/>
  <c r="CB6" i="17"/>
  <c r="CA6" i="17"/>
  <c r="BZ6" i="17"/>
  <c r="BY6" i="17"/>
  <c r="BX6" i="17"/>
  <c r="BW6" i="17"/>
  <c r="BV6" i="17"/>
  <c r="BU6" i="17"/>
  <c r="BT6" i="17"/>
  <c r="BS6" i="17"/>
  <c r="BR6" i="17"/>
  <c r="BQ6" i="17"/>
  <c r="BP6" i="17"/>
  <c r="BO6" i="17"/>
  <c r="BN6" i="17"/>
  <c r="BM6" i="17"/>
  <c r="BL6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G6" i="17"/>
  <c r="AF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L6" i="17"/>
  <c r="K6" i="17"/>
  <c r="J6" i="17"/>
  <c r="I6" i="17"/>
  <c r="H6" i="17"/>
  <c r="G6" i="17"/>
  <c r="AD6" i="17" s="1"/>
  <c r="AD5" i="17"/>
  <c r="AE5" i="17" s="1"/>
  <c r="AE6" i="17" s="1"/>
  <c r="N6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L4" i="17"/>
  <c r="K4" i="17"/>
  <c r="J4" i="17"/>
  <c r="I4" i="17"/>
  <c r="H4" i="17"/>
  <c r="G4" i="17"/>
  <c r="AD3" i="17"/>
  <c r="AE3" i="17" s="1"/>
  <c r="AE4" i="17" s="1"/>
  <c r="N4" i="17"/>
  <c r="CM353" i="8"/>
  <c r="CL353" i="8"/>
  <c r="CK353" i="8"/>
  <c r="CJ353" i="8"/>
  <c r="CI353" i="8"/>
  <c r="CH353" i="8"/>
  <c r="CG353" i="8"/>
  <c r="CF353" i="8"/>
  <c r="CE353" i="8"/>
  <c r="CD353" i="8"/>
  <c r="CC353" i="8"/>
  <c r="CB353" i="8"/>
  <c r="CA353" i="8"/>
  <c r="BZ353" i="8"/>
  <c r="BY353" i="8"/>
  <c r="BX353" i="8"/>
  <c r="BW353" i="8"/>
  <c r="BV353" i="8"/>
  <c r="BU353" i="8"/>
  <c r="BT353" i="8"/>
  <c r="BS353" i="8"/>
  <c r="BR353" i="8"/>
  <c r="BQ353" i="8"/>
  <c r="BP353" i="8"/>
  <c r="BO353" i="8"/>
  <c r="BN353" i="8"/>
  <c r="BM353" i="8"/>
  <c r="BL353" i="8"/>
  <c r="BK353" i="8"/>
  <c r="BJ353" i="8"/>
  <c r="BI353" i="8"/>
  <c r="BH353" i="8"/>
  <c r="BG353" i="8"/>
  <c r="BF353" i="8"/>
  <c r="BE353" i="8"/>
  <c r="BD353" i="8"/>
  <c r="BC353" i="8"/>
  <c r="BB353" i="8"/>
  <c r="BA353" i="8"/>
  <c r="AZ353" i="8"/>
  <c r="AY353" i="8"/>
  <c r="AX353" i="8"/>
  <c r="AW353" i="8"/>
  <c r="AV353" i="8"/>
  <c r="AU353" i="8"/>
  <c r="AT353" i="8"/>
  <c r="AS353" i="8"/>
  <c r="AR353" i="8"/>
  <c r="AQ353" i="8"/>
  <c r="AP353" i="8"/>
  <c r="AO353" i="8"/>
  <c r="AN353" i="8"/>
  <c r="AM353" i="8"/>
  <c r="AL353" i="8"/>
  <c r="AK353" i="8"/>
  <c r="AJ353" i="8"/>
  <c r="AI353" i="8"/>
  <c r="AH353" i="8"/>
  <c r="AG353" i="8"/>
  <c r="AF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L353" i="8"/>
  <c r="K353" i="8"/>
  <c r="J353" i="8"/>
  <c r="I353" i="8"/>
  <c r="H353" i="8"/>
  <c r="G353" i="8"/>
  <c r="AD330" i="8"/>
  <c r="AE330" i="8" s="1"/>
  <c r="M330" i="8"/>
  <c r="N330" i="8" s="1"/>
  <c r="CM329" i="8"/>
  <c r="CL329" i="8"/>
  <c r="CK329" i="8"/>
  <c r="CJ329" i="8"/>
  <c r="CI329" i="8"/>
  <c r="CH329" i="8"/>
  <c r="CG329" i="8"/>
  <c r="CF329" i="8"/>
  <c r="CE329" i="8"/>
  <c r="CD329" i="8"/>
  <c r="CC329" i="8"/>
  <c r="CB329" i="8"/>
  <c r="CA329" i="8"/>
  <c r="BZ329" i="8"/>
  <c r="BY329" i="8"/>
  <c r="BX329" i="8"/>
  <c r="BW329" i="8"/>
  <c r="BV329" i="8"/>
  <c r="BU329" i="8"/>
  <c r="BT329" i="8"/>
  <c r="BS329" i="8"/>
  <c r="BR329" i="8"/>
  <c r="BQ329" i="8"/>
  <c r="BP329" i="8"/>
  <c r="BO329" i="8"/>
  <c r="BN329" i="8"/>
  <c r="BM329" i="8"/>
  <c r="BL329" i="8"/>
  <c r="BK329" i="8"/>
  <c r="BJ329" i="8"/>
  <c r="BI329" i="8"/>
  <c r="BH329" i="8"/>
  <c r="BG329" i="8"/>
  <c r="BF329" i="8"/>
  <c r="BE329" i="8"/>
  <c r="BD329" i="8"/>
  <c r="BC329" i="8"/>
  <c r="BB329" i="8"/>
  <c r="BA329" i="8"/>
  <c r="AZ329" i="8"/>
  <c r="AY329" i="8"/>
  <c r="AX329" i="8"/>
  <c r="AW329" i="8"/>
  <c r="AV329" i="8"/>
  <c r="AU329" i="8"/>
  <c r="AT329" i="8"/>
  <c r="AS329" i="8"/>
  <c r="AR329" i="8"/>
  <c r="AQ329" i="8"/>
  <c r="AP329" i="8"/>
  <c r="AO329" i="8"/>
  <c r="AN329" i="8"/>
  <c r="AM329" i="8"/>
  <c r="AL329" i="8"/>
  <c r="AK329" i="8"/>
  <c r="AJ329" i="8"/>
  <c r="AI329" i="8"/>
  <c r="AH329" i="8"/>
  <c r="AG329" i="8"/>
  <c r="AF329" i="8"/>
  <c r="AC329" i="8"/>
  <c r="AB329" i="8"/>
  <c r="AA329" i="8"/>
  <c r="Z329" i="8"/>
  <c r="Y329" i="8"/>
  <c r="X329" i="8"/>
  <c r="W329" i="8"/>
  <c r="V329" i="8"/>
  <c r="U329" i="8"/>
  <c r="T329" i="8"/>
  <c r="S329" i="8"/>
  <c r="R329" i="8"/>
  <c r="Q329" i="8"/>
  <c r="P329" i="8"/>
  <c r="O329" i="8"/>
  <c r="L329" i="8"/>
  <c r="K329" i="8"/>
  <c r="J329" i="8"/>
  <c r="I329" i="8"/>
  <c r="H329" i="8"/>
  <c r="G329" i="8"/>
  <c r="M329" i="8" s="1"/>
  <c r="AE328" i="8"/>
  <c r="AE329" i="8" s="1"/>
  <c r="AD328" i="8"/>
  <c r="N329" i="8"/>
  <c r="CM326" i="8"/>
  <c r="CL326" i="8"/>
  <c r="CK326" i="8"/>
  <c r="CJ326" i="8"/>
  <c r="CI326" i="8"/>
  <c r="CH326" i="8"/>
  <c r="CH327" i="8" s="1"/>
  <c r="CG326" i="8"/>
  <c r="CF326" i="8"/>
  <c r="CF327" i="8" s="1"/>
  <c r="CE326" i="8"/>
  <c r="CD326" i="8"/>
  <c r="CC326" i="8"/>
  <c r="CB326" i="8"/>
  <c r="CA326" i="8"/>
  <c r="BZ326" i="8"/>
  <c r="BY326" i="8"/>
  <c r="BX326" i="8"/>
  <c r="BW326" i="8"/>
  <c r="BV326" i="8"/>
  <c r="BV327" i="8" s="1"/>
  <c r="BU326" i="8"/>
  <c r="BT326" i="8"/>
  <c r="BT327" i="8" s="1"/>
  <c r="BS326" i="8"/>
  <c r="BR326" i="8"/>
  <c r="BQ326" i="8"/>
  <c r="BP326" i="8"/>
  <c r="BO326" i="8"/>
  <c r="BN326" i="8"/>
  <c r="BM326" i="8"/>
  <c r="BL326" i="8"/>
  <c r="BK326" i="8"/>
  <c r="BJ326" i="8"/>
  <c r="BJ327" i="8" s="1"/>
  <c r="BI326" i="8"/>
  <c r="BH326" i="8"/>
  <c r="BH327" i="8" s="1"/>
  <c r="BG326" i="8"/>
  <c r="BF326" i="8"/>
  <c r="BE326" i="8"/>
  <c r="BE327" i="8" s="1"/>
  <c r="BD326" i="8"/>
  <c r="BC326" i="8"/>
  <c r="BB326" i="8"/>
  <c r="BA326" i="8"/>
  <c r="AZ326" i="8"/>
  <c r="AY326" i="8"/>
  <c r="AX326" i="8"/>
  <c r="AX327" i="8" s="1"/>
  <c r="AW326" i="8"/>
  <c r="AV326" i="8"/>
  <c r="AV327" i="8" s="1"/>
  <c r="AU326" i="8"/>
  <c r="AT326" i="8"/>
  <c r="AS326" i="8"/>
  <c r="AS327" i="8" s="1"/>
  <c r="AR326" i="8"/>
  <c r="AQ326" i="8"/>
  <c r="AP326" i="8"/>
  <c r="AO326" i="8"/>
  <c r="AN326" i="8"/>
  <c r="AM326" i="8"/>
  <c r="AL326" i="8"/>
  <c r="AL327" i="8" s="1"/>
  <c r="AK326" i="8"/>
  <c r="AJ326" i="8"/>
  <c r="AJ327" i="8" s="1"/>
  <c r="AI326" i="8"/>
  <c r="AH326" i="8"/>
  <c r="AG326" i="8"/>
  <c r="AF326" i="8"/>
  <c r="AC326" i="8"/>
  <c r="AB326" i="8"/>
  <c r="AA326" i="8"/>
  <c r="Z326" i="8"/>
  <c r="Y326" i="8"/>
  <c r="X326" i="8"/>
  <c r="W326" i="8"/>
  <c r="V326" i="8"/>
  <c r="V327" i="8" s="1"/>
  <c r="U326" i="8"/>
  <c r="T326" i="8"/>
  <c r="S326" i="8"/>
  <c r="R326" i="8"/>
  <c r="Q326" i="8"/>
  <c r="P326" i="8"/>
  <c r="O326" i="8"/>
  <c r="L326" i="8"/>
  <c r="K326" i="8"/>
  <c r="J326" i="8"/>
  <c r="J327" i="8" s="1"/>
  <c r="I326" i="8"/>
  <c r="H326" i="8"/>
  <c r="H327" i="8" s="1"/>
  <c r="G326" i="8"/>
  <c r="AD305" i="8"/>
  <c r="AE305" i="8" s="1"/>
  <c r="M305" i="8"/>
  <c r="N305" i="8" s="1"/>
  <c r="CD327" i="8"/>
  <c r="CB327" i="8"/>
  <c r="BZ327" i="8"/>
  <c r="BR327" i="8"/>
  <c r="BN327" i="8"/>
  <c r="BF327" i="8"/>
  <c r="BD327" i="8"/>
  <c r="BB327" i="8"/>
  <c r="AT327" i="8"/>
  <c r="AP327" i="8"/>
  <c r="AH327" i="8"/>
  <c r="AF327" i="8"/>
  <c r="AB327" i="8"/>
  <c r="X327" i="8"/>
  <c r="T327" i="8"/>
  <c r="R327" i="8"/>
  <c r="P327" i="8"/>
  <c r="AD289" i="8"/>
  <c r="AE289" i="8" s="1"/>
  <c r="M289" i="8"/>
  <c r="N289" i="8" s="1"/>
  <c r="CM287" i="8"/>
  <c r="CL287" i="8"/>
  <c r="CK287" i="8"/>
  <c r="CJ287" i="8"/>
  <c r="CI287" i="8"/>
  <c r="CH287" i="8"/>
  <c r="CG287" i="8"/>
  <c r="CF287" i="8"/>
  <c r="CE287" i="8"/>
  <c r="CD287" i="8"/>
  <c r="CC287" i="8"/>
  <c r="CB287" i="8"/>
  <c r="CA287" i="8"/>
  <c r="BZ287" i="8"/>
  <c r="BY287" i="8"/>
  <c r="BX287" i="8"/>
  <c r="BW287" i="8"/>
  <c r="BV287" i="8"/>
  <c r="BU287" i="8"/>
  <c r="BT287" i="8"/>
  <c r="BS287" i="8"/>
  <c r="BR287" i="8"/>
  <c r="BQ287" i="8"/>
  <c r="BP287" i="8"/>
  <c r="BO287" i="8"/>
  <c r="BN287" i="8"/>
  <c r="BM287" i="8"/>
  <c r="BL287" i="8"/>
  <c r="BK287" i="8"/>
  <c r="BJ287" i="8"/>
  <c r="BI287" i="8"/>
  <c r="BH287" i="8"/>
  <c r="BG287" i="8"/>
  <c r="BF287" i="8"/>
  <c r="BE287" i="8"/>
  <c r="BD287" i="8"/>
  <c r="BC287" i="8"/>
  <c r="BB287" i="8"/>
  <c r="BA287" i="8"/>
  <c r="AZ287" i="8"/>
  <c r="AY287" i="8"/>
  <c r="AX287" i="8"/>
  <c r="AW287" i="8"/>
  <c r="AV287" i="8"/>
  <c r="AU287" i="8"/>
  <c r="AT287" i="8"/>
  <c r="AS287" i="8"/>
  <c r="AR287" i="8"/>
  <c r="AQ287" i="8"/>
  <c r="AP287" i="8"/>
  <c r="AO287" i="8"/>
  <c r="AN287" i="8"/>
  <c r="AM287" i="8"/>
  <c r="AL287" i="8"/>
  <c r="AK287" i="8"/>
  <c r="AJ287" i="8"/>
  <c r="AI287" i="8"/>
  <c r="AH287" i="8"/>
  <c r="AG287" i="8"/>
  <c r="AF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Q287" i="8"/>
  <c r="P287" i="8"/>
  <c r="O287" i="8"/>
  <c r="L287" i="8"/>
  <c r="K287" i="8"/>
  <c r="J287" i="8"/>
  <c r="I287" i="8"/>
  <c r="H287" i="8"/>
  <c r="G287" i="8"/>
  <c r="AD278" i="8"/>
  <c r="AE278" i="8" s="1"/>
  <c r="M278" i="8"/>
  <c r="N278" i="8" s="1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C277" i="8"/>
  <c r="AC356" i="8" s="1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L277" i="8"/>
  <c r="K277" i="8"/>
  <c r="J277" i="8"/>
  <c r="I277" i="8"/>
  <c r="H277" i="8"/>
  <c r="G277" i="8"/>
  <c r="AD261" i="8"/>
  <c r="AE261" i="8" s="1"/>
  <c r="M261" i="8"/>
  <c r="N261" i="8" s="1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L259" i="8"/>
  <c r="K259" i="8"/>
  <c r="J259" i="8"/>
  <c r="I259" i="8"/>
  <c r="H259" i="8"/>
  <c r="G259" i="8"/>
  <c r="AD240" i="8"/>
  <c r="AE240" i="8" s="1"/>
  <c r="M240" i="8"/>
  <c r="N240" i="8" s="1"/>
  <c r="X238" i="8"/>
  <c r="X239" i="8" s="1"/>
  <c r="T260" i="8"/>
  <c r="AD218" i="8"/>
  <c r="AE218" i="8" s="1"/>
  <c r="M218" i="8"/>
  <c r="N218" i="8" s="1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L216" i="8"/>
  <c r="K216" i="8"/>
  <c r="J216" i="8"/>
  <c r="I216" i="8"/>
  <c r="H216" i="8"/>
  <c r="G216" i="8"/>
  <c r="AD202" i="8"/>
  <c r="AE202" i="8" s="1"/>
  <c r="M202" i="8"/>
  <c r="N202" i="8" s="1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C201" i="8"/>
  <c r="AC217" i="8" s="1"/>
  <c r="AB201" i="8"/>
  <c r="AA201" i="8"/>
  <c r="Z201" i="8"/>
  <c r="Y201" i="8"/>
  <c r="X201" i="8"/>
  <c r="W201" i="8"/>
  <c r="V201" i="8"/>
  <c r="U201" i="8"/>
  <c r="T201" i="8"/>
  <c r="S201" i="8"/>
  <c r="R201" i="8"/>
  <c r="Q201" i="8"/>
  <c r="Q217" i="8" s="1"/>
  <c r="P201" i="8"/>
  <c r="O201" i="8"/>
  <c r="L201" i="8"/>
  <c r="K201" i="8"/>
  <c r="J201" i="8"/>
  <c r="I201" i="8"/>
  <c r="H201" i="8"/>
  <c r="G201" i="8"/>
  <c r="AD179" i="8"/>
  <c r="AE179" i="8" s="1"/>
  <c r="M179" i="8"/>
  <c r="N179" i="8" s="1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L177" i="8"/>
  <c r="K177" i="8"/>
  <c r="J177" i="8"/>
  <c r="I177" i="8"/>
  <c r="H177" i="8"/>
  <c r="G177" i="8"/>
  <c r="AD160" i="8"/>
  <c r="AE160" i="8" s="1"/>
  <c r="M160" i="8"/>
  <c r="N160" i="8" s="1"/>
  <c r="CJ178" i="8"/>
  <c r="BX178" i="8"/>
  <c r="BL178" i="8"/>
  <c r="AZ178" i="8"/>
  <c r="AN178" i="8"/>
  <c r="Z178" i="8"/>
  <c r="L178" i="8"/>
  <c r="AD113" i="8"/>
  <c r="AE113" i="8" s="1"/>
  <c r="M113" i="8"/>
  <c r="N113" i="8" s="1"/>
  <c r="N158" i="8" s="1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L111" i="8"/>
  <c r="K111" i="8"/>
  <c r="J111" i="8"/>
  <c r="I111" i="8"/>
  <c r="H111" i="8"/>
  <c r="G111" i="8"/>
  <c r="AD101" i="8"/>
  <c r="AE101" i="8" s="1"/>
  <c r="M101" i="8"/>
  <c r="N101" i="8" s="1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L100" i="8"/>
  <c r="K100" i="8"/>
  <c r="J100" i="8"/>
  <c r="I100" i="8"/>
  <c r="H100" i="8"/>
  <c r="G100" i="8"/>
  <c r="AD52" i="8"/>
  <c r="AE52" i="8" s="1"/>
  <c r="M52" i="8"/>
  <c r="N52" i="8" s="1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L50" i="8"/>
  <c r="K50" i="8"/>
  <c r="J50" i="8"/>
  <c r="I50" i="8"/>
  <c r="H50" i="8"/>
  <c r="G50" i="8"/>
  <c r="AD32" i="8"/>
  <c r="AE32" i="8" s="1"/>
  <c r="M32" i="8"/>
  <c r="N32" i="8" s="1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L31" i="8"/>
  <c r="K31" i="8"/>
  <c r="J31" i="8"/>
  <c r="I31" i="8"/>
  <c r="H31" i="8"/>
  <c r="G31" i="8"/>
  <c r="AD3" i="8"/>
  <c r="AE3" i="8" s="1"/>
  <c r="M3" i="8"/>
  <c r="N3" i="8" s="1"/>
  <c r="AD304" i="8" l="1"/>
  <c r="N238" i="8"/>
  <c r="M304" i="8"/>
  <c r="M239" i="8"/>
  <c r="AE158" i="8"/>
  <c r="AD159" i="8" s="1"/>
  <c r="AQ217" i="8"/>
  <c r="BC217" i="8"/>
  <c r="BO217" i="8"/>
  <c r="CA217" i="8"/>
  <c r="CM217" i="8"/>
  <c r="AE238" i="8"/>
  <c r="AD239" i="8" s="1"/>
  <c r="AD303" i="8"/>
  <c r="M159" i="8"/>
  <c r="AO38" i="17"/>
  <c r="BA38" i="17"/>
  <c r="BM38" i="17"/>
  <c r="BY38" i="17"/>
  <c r="CK38" i="17"/>
  <c r="AF33" i="17"/>
  <c r="AR33" i="17"/>
  <c r="BD33" i="17"/>
  <c r="T38" i="17"/>
  <c r="AT38" i="17"/>
  <c r="BD28" i="17"/>
  <c r="CB28" i="17"/>
  <c r="H38" i="17"/>
  <c r="V38" i="17"/>
  <c r="BV38" i="17"/>
  <c r="AN33" i="17"/>
  <c r="AZ33" i="17"/>
  <c r="BL33" i="17"/>
  <c r="BX33" i="17"/>
  <c r="CJ33" i="17"/>
  <c r="R38" i="17"/>
  <c r="BP33" i="17"/>
  <c r="AK38" i="17"/>
  <c r="AW38" i="17"/>
  <c r="BI38" i="17"/>
  <c r="BU38" i="17"/>
  <c r="CG38" i="17"/>
  <c r="AJ33" i="17"/>
  <c r="AV33" i="17"/>
  <c r="BH33" i="17"/>
  <c r="CH38" i="17"/>
  <c r="BT33" i="17"/>
  <c r="CF33" i="17"/>
  <c r="P33" i="17"/>
  <c r="AB33" i="17"/>
  <c r="AQ28" i="17"/>
  <c r="BC28" i="17"/>
  <c r="BO28" i="17"/>
  <c r="CA28" i="17"/>
  <c r="CM28" i="17"/>
  <c r="T33" i="17"/>
  <c r="AQ23" i="17"/>
  <c r="BC23" i="17"/>
  <c r="BO23" i="17"/>
  <c r="CA23" i="17"/>
  <c r="CM23" i="17"/>
  <c r="H28" i="17"/>
  <c r="AV28" i="17"/>
  <c r="BH28" i="17"/>
  <c r="BB38" i="17"/>
  <c r="P38" i="17"/>
  <c r="T28" i="17"/>
  <c r="AH28" i="17"/>
  <c r="AT28" i="17"/>
  <c r="BF28" i="17"/>
  <c r="BR28" i="17"/>
  <c r="CD28" i="17"/>
  <c r="AI28" i="17"/>
  <c r="V23" i="17"/>
  <c r="J28" i="17"/>
  <c r="X28" i="17"/>
  <c r="AL28" i="17"/>
  <c r="AX28" i="17"/>
  <c r="BJ28" i="17"/>
  <c r="BV28" i="17"/>
  <c r="CH28" i="17"/>
  <c r="L28" i="17"/>
  <c r="BL28" i="17"/>
  <c r="BX28" i="17"/>
  <c r="AO23" i="17"/>
  <c r="BA23" i="17"/>
  <c r="BM23" i="17"/>
  <c r="BY23" i="17"/>
  <c r="AS23" i="17"/>
  <c r="BE23" i="17"/>
  <c r="BQ23" i="17"/>
  <c r="CC23" i="17"/>
  <c r="U23" i="17"/>
  <c r="AI23" i="17"/>
  <c r="AU23" i="17"/>
  <c r="BG23" i="17"/>
  <c r="BS23" i="17"/>
  <c r="I23" i="17"/>
  <c r="AK23" i="17"/>
  <c r="AW23" i="17"/>
  <c r="BI23" i="17"/>
  <c r="BU23" i="17"/>
  <c r="CG23" i="17"/>
  <c r="Y23" i="17"/>
  <c r="AM23" i="17"/>
  <c r="AY23" i="17"/>
  <c r="BK23" i="17"/>
  <c r="BW23" i="17"/>
  <c r="CI23" i="17"/>
  <c r="BN38" i="17"/>
  <c r="CL38" i="17"/>
  <c r="AP23" i="17"/>
  <c r="BB23" i="17"/>
  <c r="BN23" i="17"/>
  <c r="BZ23" i="17"/>
  <c r="AH23" i="17"/>
  <c r="AT23" i="17"/>
  <c r="BF23" i="17"/>
  <c r="BR23" i="17"/>
  <c r="CD23" i="17"/>
  <c r="CE23" i="17"/>
  <c r="J23" i="17"/>
  <c r="AL23" i="17"/>
  <c r="AX23" i="17"/>
  <c r="BJ23" i="17"/>
  <c r="BV23" i="17"/>
  <c r="Z23" i="17"/>
  <c r="N23" i="17"/>
  <c r="AB38" i="17"/>
  <c r="AP38" i="17"/>
  <c r="BZ38" i="17"/>
  <c r="Q18" i="17"/>
  <c r="CD38" i="17"/>
  <c r="V43" i="17"/>
  <c r="AJ43" i="17"/>
  <c r="AV43" i="17"/>
  <c r="BH43" i="17"/>
  <c r="BT43" i="17"/>
  <c r="CF43" i="17"/>
  <c r="AC18" i="17"/>
  <c r="X43" i="17"/>
  <c r="AL43" i="17"/>
  <c r="AX43" i="17"/>
  <c r="BJ43" i="17"/>
  <c r="BV43" i="17"/>
  <c r="L12" i="17"/>
  <c r="BI12" i="17"/>
  <c r="AC12" i="17"/>
  <c r="AG23" i="17"/>
  <c r="K7" i="17"/>
  <c r="AM7" i="17"/>
  <c r="AY7" i="17"/>
  <c r="BK7" i="17"/>
  <c r="BW7" i="17"/>
  <c r="CI7" i="17"/>
  <c r="CB33" i="17"/>
  <c r="AQ7" i="17"/>
  <c r="BC7" i="17"/>
  <c r="BO7" i="17"/>
  <c r="CA7" i="17"/>
  <c r="CM7" i="17"/>
  <c r="G7" i="17"/>
  <c r="M7" i="17" s="1"/>
  <c r="AH18" i="17"/>
  <c r="AT18" i="17"/>
  <c r="BF18" i="17"/>
  <c r="BR18" i="17"/>
  <c r="CD18" i="17"/>
  <c r="U18" i="17"/>
  <c r="AJ7" i="17"/>
  <c r="AV7" i="17"/>
  <c r="BH7" i="17"/>
  <c r="BT7" i="17"/>
  <c r="CF7" i="17"/>
  <c r="L7" i="17"/>
  <c r="M6" i="17"/>
  <c r="BY12" i="17"/>
  <c r="AP18" i="17"/>
  <c r="BB18" i="17"/>
  <c r="BN18" i="17"/>
  <c r="BZ18" i="17"/>
  <c r="Z43" i="17"/>
  <c r="AN43" i="17"/>
  <c r="AZ43" i="17"/>
  <c r="BL43" i="17"/>
  <c r="BX43" i="17"/>
  <c r="CJ43" i="17"/>
  <c r="S7" i="17"/>
  <c r="AG45" i="17"/>
  <c r="AF7" i="17"/>
  <c r="AR7" i="17"/>
  <c r="BD7" i="17"/>
  <c r="BP7" i="17"/>
  <c r="CB7" i="17"/>
  <c r="AH38" i="17"/>
  <c r="BF38" i="17"/>
  <c r="I18" i="17"/>
  <c r="BR38" i="17"/>
  <c r="AN7" i="17"/>
  <c r="AZ7" i="17"/>
  <c r="BL7" i="17"/>
  <c r="BX7" i="17"/>
  <c r="CK23" i="17"/>
  <c r="AA23" i="17"/>
  <c r="AS45" i="17"/>
  <c r="BE45" i="17"/>
  <c r="BQ45" i="17"/>
  <c r="CC45" i="17"/>
  <c r="AI7" i="17"/>
  <c r="AU7" i="17"/>
  <c r="BG7" i="17"/>
  <c r="BS7" i="17"/>
  <c r="T23" i="17"/>
  <c r="P43" i="17"/>
  <c r="AB43" i="17"/>
  <c r="AP43" i="17"/>
  <c r="BB43" i="17"/>
  <c r="BN43" i="17"/>
  <c r="BZ43" i="17"/>
  <c r="CL43" i="17"/>
  <c r="BI288" i="8"/>
  <c r="L327" i="8"/>
  <c r="S217" i="8"/>
  <c r="AK288" i="8"/>
  <c r="AC178" i="8"/>
  <c r="Y327" i="8"/>
  <c r="BQ327" i="8"/>
  <c r="BU288" i="8"/>
  <c r="Q178" i="8"/>
  <c r="CG327" i="8"/>
  <c r="CL18" i="17"/>
  <c r="CH18" i="17"/>
  <c r="Y18" i="17"/>
  <c r="R12" i="17"/>
  <c r="AL33" i="17"/>
  <c r="AX33" i="17"/>
  <c r="BJ33" i="17"/>
  <c r="BV33" i="17"/>
  <c r="CH33" i="17"/>
  <c r="I33" i="17"/>
  <c r="CE7" i="17"/>
  <c r="AS12" i="17"/>
  <c r="R18" i="17"/>
  <c r="R23" i="17"/>
  <c r="AD20" i="17"/>
  <c r="CH43" i="17"/>
  <c r="W7" i="17"/>
  <c r="AE17" i="17"/>
  <c r="AD17" i="17" s="1"/>
  <c r="H12" i="17"/>
  <c r="BU33" i="17"/>
  <c r="Q33" i="17"/>
  <c r="AC33" i="17"/>
  <c r="AQ33" i="17"/>
  <c r="BC33" i="17"/>
  <c r="BO33" i="17"/>
  <c r="CA33" i="17"/>
  <c r="CM33" i="17"/>
  <c r="CJ7" i="17"/>
  <c r="N7" i="17"/>
  <c r="O12" i="17"/>
  <c r="AA12" i="17"/>
  <c r="AO12" i="17"/>
  <c r="U33" i="17"/>
  <c r="AI33" i="17"/>
  <c r="AU33" i="17"/>
  <c r="BG33" i="17"/>
  <c r="BS33" i="17"/>
  <c r="CE33" i="17"/>
  <c r="O18" i="17"/>
  <c r="AA18" i="17"/>
  <c r="O23" i="17"/>
  <c r="T43" i="17"/>
  <c r="AH43" i="17"/>
  <c r="AT43" i="17"/>
  <c r="BF43" i="17"/>
  <c r="BR43" i="17"/>
  <c r="CD43" i="17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N353" i="8"/>
  <c r="N354" i="8" s="1"/>
  <c r="AE353" i="8"/>
  <c r="AE354" i="8" s="1"/>
  <c r="CG288" i="8"/>
  <c r="BA288" i="8"/>
  <c r="BY288" i="8"/>
  <c r="CC327" i="8"/>
  <c r="U327" i="8"/>
  <c r="CL327" i="8"/>
  <c r="BX327" i="8"/>
  <c r="AO327" i="8"/>
  <c r="BA327" i="8"/>
  <c r="BM327" i="8"/>
  <c r="BY327" i="8"/>
  <c r="CK327" i="8"/>
  <c r="CJ327" i="8"/>
  <c r="BL327" i="8"/>
  <c r="AN327" i="8"/>
  <c r="AZ327" i="8"/>
  <c r="AK327" i="8"/>
  <c r="AW327" i="8"/>
  <c r="BI327" i="8"/>
  <c r="BU327" i="8"/>
  <c r="AG327" i="8"/>
  <c r="Q327" i="8"/>
  <c r="AC327" i="8"/>
  <c r="N326" i="8"/>
  <c r="M326" i="8" s="1"/>
  <c r="W260" i="8"/>
  <c r="Z217" i="8"/>
  <c r="AE326" i="8"/>
  <c r="AS288" i="8"/>
  <c r="BQ288" i="8"/>
  <c r="M303" i="8"/>
  <c r="AF178" i="8"/>
  <c r="AR178" i="8"/>
  <c r="BD178" i="8"/>
  <c r="BP178" i="8"/>
  <c r="H260" i="8"/>
  <c r="AJ260" i="8"/>
  <c r="Y288" i="8"/>
  <c r="N287" i="8"/>
  <c r="AE287" i="8"/>
  <c r="P178" i="8"/>
  <c r="AB178" i="8"/>
  <c r="AP178" i="8"/>
  <c r="BB178" i="8"/>
  <c r="BN178" i="8"/>
  <c r="BZ178" i="8"/>
  <c r="CL178" i="8"/>
  <c r="R217" i="8"/>
  <c r="S260" i="8"/>
  <c r="BT178" i="8"/>
  <c r="Z327" i="8"/>
  <c r="K260" i="8"/>
  <c r="K217" i="8"/>
  <c r="Y217" i="8"/>
  <c r="AM217" i="8"/>
  <c r="AY217" i="8"/>
  <c r="BK217" i="8"/>
  <c r="BW217" i="8"/>
  <c r="CI217" i="8"/>
  <c r="L260" i="8"/>
  <c r="V178" i="8"/>
  <c r="AV178" i="8"/>
  <c r="AJ178" i="8"/>
  <c r="N277" i="8"/>
  <c r="M277" i="8" s="1"/>
  <c r="AD18" i="9" s="1"/>
  <c r="AE277" i="8"/>
  <c r="AE356" i="8" s="1"/>
  <c r="CF178" i="8"/>
  <c r="H178" i="8"/>
  <c r="BH178" i="8"/>
  <c r="J217" i="8"/>
  <c r="AB260" i="8"/>
  <c r="P260" i="8"/>
  <c r="N259" i="8"/>
  <c r="M259" i="8" s="1"/>
  <c r="AD16" i="9" s="1"/>
  <c r="Y178" i="8"/>
  <c r="AE259" i="8"/>
  <c r="AD259" i="8" s="1"/>
  <c r="J16" i="9" s="1"/>
  <c r="CD178" i="8"/>
  <c r="U178" i="8"/>
  <c r="W217" i="8"/>
  <c r="V217" i="8"/>
  <c r="BR178" i="8"/>
  <c r="AT178" i="8"/>
  <c r="T178" i="8"/>
  <c r="BF178" i="8"/>
  <c r="U217" i="8"/>
  <c r="AH178" i="8"/>
  <c r="BG217" i="8"/>
  <c r="CE217" i="8"/>
  <c r="AI217" i="8"/>
  <c r="BS217" i="8"/>
  <c r="AU217" i="8"/>
  <c r="O217" i="8"/>
  <c r="AA217" i="8"/>
  <c r="N216" i="8"/>
  <c r="M216" i="8" s="1"/>
  <c r="AD13" i="9" s="1"/>
  <c r="AK178" i="8"/>
  <c r="AW178" i="8"/>
  <c r="BI178" i="8"/>
  <c r="BU178" i="8"/>
  <c r="CG178" i="8"/>
  <c r="X178" i="8"/>
  <c r="AL178" i="8"/>
  <c r="AX178" i="8"/>
  <c r="BJ178" i="8"/>
  <c r="BV178" i="8"/>
  <c r="CH178" i="8"/>
  <c r="CB178" i="8"/>
  <c r="AE216" i="8"/>
  <c r="AD216" i="8" s="1"/>
  <c r="J13" i="9" s="1"/>
  <c r="U354" i="8"/>
  <c r="AI354" i="8"/>
  <c r="AU354" i="8"/>
  <c r="BG354" i="8"/>
  <c r="BS354" i="8"/>
  <c r="CE354" i="8"/>
  <c r="H354" i="8"/>
  <c r="N201" i="8"/>
  <c r="M201" i="8" s="1"/>
  <c r="AO178" i="8"/>
  <c r="BA178" i="8"/>
  <c r="BM178" i="8"/>
  <c r="BY178" i="8"/>
  <c r="CK178" i="8"/>
  <c r="AE201" i="8"/>
  <c r="AD201" i="8" s="1"/>
  <c r="AG178" i="8"/>
  <c r="AS178" i="8"/>
  <c r="BE178" i="8"/>
  <c r="BQ178" i="8"/>
  <c r="CC178" i="8"/>
  <c r="R178" i="8"/>
  <c r="N177" i="8"/>
  <c r="AR327" i="8"/>
  <c r="BP327" i="8"/>
  <c r="AE177" i="8"/>
  <c r="AD177" i="8" s="1"/>
  <c r="J10" i="9" s="1"/>
  <c r="M158" i="8"/>
  <c r="Q112" i="8"/>
  <c r="AC112" i="8"/>
  <c r="AD158" i="8"/>
  <c r="BI112" i="8"/>
  <c r="N111" i="8"/>
  <c r="P354" i="8"/>
  <c r="AE111" i="8"/>
  <c r="AD111" i="8" s="1"/>
  <c r="N100" i="8"/>
  <c r="M100" i="8" s="1"/>
  <c r="AD6" i="9" s="1"/>
  <c r="J354" i="8"/>
  <c r="CK288" i="8"/>
  <c r="AE100" i="8"/>
  <c r="AD100" i="8" s="1"/>
  <c r="J6" i="9" s="1"/>
  <c r="Q354" i="8"/>
  <c r="AS112" i="8"/>
  <c r="BE112" i="8"/>
  <c r="CB354" i="8"/>
  <c r="L51" i="8"/>
  <c r="N50" i="8"/>
  <c r="M50" i="8" s="1"/>
  <c r="BY112" i="8"/>
  <c r="AE50" i="8"/>
  <c r="AF260" i="8"/>
  <c r="BD260" i="8"/>
  <c r="CB260" i="8"/>
  <c r="BE288" i="8"/>
  <c r="U112" i="8"/>
  <c r="AK51" i="8"/>
  <c r="AW51" i="8"/>
  <c r="BI51" i="8"/>
  <c r="BU51" i="8"/>
  <c r="CG51" i="8"/>
  <c r="AN51" i="8"/>
  <c r="AZ51" i="8"/>
  <c r="BL51" i="8"/>
  <c r="BX51" i="8"/>
  <c r="CJ51" i="8"/>
  <c r="AN260" i="8"/>
  <c r="BL260" i="8"/>
  <c r="CJ260" i="8"/>
  <c r="I354" i="8"/>
  <c r="BA51" i="8"/>
  <c r="BM51" i="8"/>
  <c r="BY51" i="8"/>
  <c r="CK51" i="8"/>
  <c r="AO51" i="8"/>
  <c r="N31" i="8"/>
  <c r="AV260" i="8"/>
  <c r="BT260" i="8"/>
  <c r="CF260" i="8"/>
  <c r="U288" i="8"/>
  <c r="AI288" i="8"/>
  <c r="AU288" i="8"/>
  <c r="BG288" i="8"/>
  <c r="BS288" i="8"/>
  <c r="CE288" i="8"/>
  <c r="O112" i="8"/>
  <c r="AE31" i="8"/>
  <c r="CK112" i="8"/>
  <c r="H51" i="8"/>
  <c r="T51" i="8"/>
  <c r="S112" i="8"/>
  <c r="AZ260" i="8"/>
  <c r="AO112" i="8"/>
  <c r="AP260" i="8"/>
  <c r="BB260" i="8"/>
  <c r="BN260" i="8"/>
  <c r="BZ260" i="8"/>
  <c r="CL260" i="8"/>
  <c r="I112" i="8"/>
  <c r="AO288" i="8"/>
  <c r="I178" i="8"/>
  <c r="X51" i="8"/>
  <c r="BU112" i="8"/>
  <c r="BP260" i="8"/>
  <c r="AA112" i="8"/>
  <c r="Y112" i="8"/>
  <c r="X354" i="8"/>
  <c r="AB51" i="8"/>
  <c r="AH260" i="8"/>
  <c r="AT260" i="8"/>
  <c r="BF260" i="8"/>
  <c r="BR260" i="8"/>
  <c r="CD260" i="8"/>
  <c r="R288" i="8"/>
  <c r="AF288" i="8"/>
  <c r="AR288" i="8"/>
  <c r="BD288" i="8"/>
  <c r="BP288" i="8"/>
  <c r="CB288" i="8"/>
  <c r="AF51" i="8"/>
  <c r="AR51" i="8"/>
  <c r="BD51" i="8"/>
  <c r="BP51" i="8"/>
  <c r="CB51" i="8"/>
  <c r="X217" i="8"/>
  <c r="L288" i="8"/>
  <c r="AM288" i="8"/>
  <c r="AY288" i="8"/>
  <c r="BK288" i="8"/>
  <c r="BW288" i="8"/>
  <c r="CI288" i="8"/>
  <c r="Y354" i="8"/>
  <c r="AM354" i="8"/>
  <c r="AY354" i="8"/>
  <c r="BK354" i="8"/>
  <c r="BW354" i="8"/>
  <c r="CI354" i="8"/>
  <c r="S18" i="17"/>
  <c r="X23" i="17"/>
  <c r="AU28" i="17"/>
  <c r="BG28" i="17"/>
  <c r="BS28" i="17"/>
  <c r="CE28" i="17"/>
  <c r="AP33" i="17"/>
  <c r="BB33" i="17"/>
  <c r="BN33" i="17"/>
  <c r="BZ33" i="17"/>
  <c r="CL33" i="17"/>
  <c r="AG51" i="8"/>
  <c r="AS51" i="8"/>
  <c r="BE51" i="8"/>
  <c r="BQ51" i="8"/>
  <c r="CC51" i="8"/>
  <c r="Z112" i="8"/>
  <c r="AN112" i="8"/>
  <c r="AZ112" i="8"/>
  <c r="BL112" i="8"/>
  <c r="BX112" i="8"/>
  <c r="CJ112" i="8"/>
  <c r="Z288" i="8"/>
  <c r="AN288" i="8"/>
  <c r="AZ288" i="8"/>
  <c r="BL288" i="8"/>
  <c r="BX288" i="8"/>
  <c r="CJ288" i="8"/>
  <c r="Z354" i="8"/>
  <c r="AN354" i="8"/>
  <c r="AZ354" i="8"/>
  <c r="BL354" i="8"/>
  <c r="BX354" i="8"/>
  <c r="CJ354" i="8"/>
  <c r="Z12" i="17"/>
  <c r="H18" i="17"/>
  <c r="K23" i="17"/>
  <c r="L43" i="17"/>
  <c r="AM43" i="17"/>
  <c r="AY43" i="17"/>
  <c r="BK43" i="17"/>
  <c r="BW43" i="17"/>
  <c r="CI43" i="17"/>
  <c r="BA112" i="8"/>
  <c r="BM112" i="8"/>
  <c r="V260" i="8"/>
  <c r="BH260" i="8"/>
  <c r="U260" i="8"/>
  <c r="BM288" i="8"/>
  <c r="V45" i="17"/>
  <c r="AJ45" i="17"/>
  <c r="AV45" i="17"/>
  <c r="BH45" i="17"/>
  <c r="BT45" i="17"/>
  <c r="CF45" i="17"/>
  <c r="H7" i="17"/>
  <c r="P12" i="17"/>
  <c r="AB12" i="17"/>
  <c r="BA12" i="17"/>
  <c r="BM12" i="17"/>
  <c r="CK12" i="17"/>
  <c r="V18" i="17"/>
  <c r="AJ18" i="17"/>
  <c r="AV18" i="17"/>
  <c r="BH18" i="17"/>
  <c r="BT18" i="17"/>
  <c r="CF18" i="17"/>
  <c r="AN23" i="17"/>
  <c r="AZ23" i="17"/>
  <c r="BL23" i="17"/>
  <c r="BX23" i="17"/>
  <c r="CJ23" i="17"/>
  <c r="I28" i="17"/>
  <c r="AJ28" i="17"/>
  <c r="BT28" i="17"/>
  <c r="CF28" i="17"/>
  <c r="BE33" i="17"/>
  <c r="N33" i="17"/>
  <c r="H288" i="8"/>
  <c r="AK45" i="17"/>
  <c r="BI45" i="17"/>
  <c r="CG45" i="17"/>
  <c r="T217" i="8"/>
  <c r="I260" i="8"/>
  <c r="AW45" i="17"/>
  <c r="BU45" i="17"/>
  <c r="I7" i="17"/>
  <c r="J51" i="8"/>
  <c r="AJ51" i="8"/>
  <c r="AV51" i="8"/>
  <c r="BH51" i="8"/>
  <c r="BT51" i="8"/>
  <c r="CF51" i="8"/>
  <c r="P217" i="8"/>
  <c r="AB217" i="8"/>
  <c r="X260" i="8"/>
  <c r="AL260" i="8"/>
  <c r="AX260" i="8"/>
  <c r="BJ260" i="8"/>
  <c r="BV260" i="8"/>
  <c r="CH260" i="8"/>
  <c r="Q288" i="8"/>
  <c r="AC288" i="8"/>
  <c r="AQ288" i="8"/>
  <c r="BC288" i="8"/>
  <c r="BO288" i="8"/>
  <c r="CA288" i="8"/>
  <c r="CM288" i="8"/>
  <c r="AC354" i="8"/>
  <c r="AQ354" i="8"/>
  <c r="BC354" i="8"/>
  <c r="BO354" i="8"/>
  <c r="CA354" i="8"/>
  <c r="CM354" i="8"/>
  <c r="J45" i="17"/>
  <c r="AL18" i="17"/>
  <c r="AX18" i="17"/>
  <c r="BJ18" i="17"/>
  <c r="BV18" i="17"/>
  <c r="W18" i="17"/>
  <c r="Q23" i="17"/>
  <c r="AC23" i="17"/>
  <c r="P23" i="17"/>
  <c r="AB23" i="17"/>
  <c r="AM28" i="17"/>
  <c r="AY28" i="17"/>
  <c r="BK28" i="17"/>
  <c r="BW28" i="17"/>
  <c r="CI28" i="17"/>
  <c r="AH33" i="17"/>
  <c r="AT33" i="17"/>
  <c r="BF33" i="17"/>
  <c r="BR33" i="17"/>
  <c r="CD33" i="17"/>
  <c r="K51" i="8"/>
  <c r="AF112" i="8"/>
  <c r="BD112" i="8"/>
  <c r="BP112" i="8"/>
  <c r="R354" i="8"/>
  <c r="AF354" i="8"/>
  <c r="AR354" i="8"/>
  <c r="BD354" i="8"/>
  <c r="BP354" i="8"/>
  <c r="L18" i="17"/>
  <c r="J18" i="17"/>
  <c r="AE23" i="17"/>
  <c r="N43" i="17"/>
  <c r="AQ43" i="17"/>
  <c r="BC43" i="17"/>
  <c r="BO43" i="17"/>
  <c r="CA43" i="17"/>
  <c r="CM43" i="17"/>
  <c r="R112" i="8"/>
  <c r="AR112" i="8"/>
  <c r="CB112" i="8"/>
  <c r="AG112" i="8"/>
  <c r="BQ112" i="8"/>
  <c r="CC112" i="8"/>
  <c r="Z260" i="8"/>
  <c r="BX260" i="8"/>
  <c r="Y260" i="8"/>
  <c r="AG288" i="8"/>
  <c r="CC288" i="8"/>
  <c r="Z45" i="17"/>
  <c r="AN45" i="17"/>
  <c r="AZ45" i="17"/>
  <c r="BL45" i="17"/>
  <c r="BX45" i="17"/>
  <c r="CJ45" i="17"/>
  <c r="T12" i="17"/>
  <c r="S12" i="17"/>
  <c r="AG12" i="17"/>
  <c r="BE12" i="17"/>
  <c r="BQ12" i="17"/>
  <c r="CC12" i="17"/>
  <c r="M14" i="17"/>
  <c r="Z18" i="17"/>
  <c r="AN18" i="17"/>
  <c r="AZ18" i="17"/>
  <c r="BL18" i="17"/>
  <c r="BX18" i="17"/>
  <c r="CJ18" i="17"/>
  <c r="S23" i="17"/>
  <c r="AF23" i="17"/>
  <c r="AR23" i="17"/>
  <c r="BD23" i="17"/>
  <c r="BP23" i="17"/>
  <c r="CB23" i="17"/>
  <c r="AN28" i="17"/>
  <c r="AZ28" i="17"/>
  <c r="CJ28" i="17"/>
  <c r="R43" i="17"/>
  <c r="AR43" i="17"/>
  <c r="BD43" i="17"/>
  <c r="BP43" i="17"/>
  <c r="J178" i="8"/>
  <c r="O260" i="8"/>
  <c r="AA260" i="8"/>
  <c r="T354" i="8"/>
  <c r="O7" i="17"/>
  <c r="AA7" i="17"/>
  <c r="AO45" i="17"/>
  <c r="BA45" i="17"/>
  <c r="BM45" i="17"/>
  <c r="BY45" i="17"/>
  <c r="CK45" i="17"/>
  <c r="P28" i="17"/>
  <c r="AB28" i="17"/>
  <c r="AP28" i="17"/>
  <c r="BB28" i="17"/>
  <c r="BN28" i="17"/>
  <c r="BZ28" i="17"/>
  <c r="CL28" i="17"/>
  <c r="X33" i="17"/>
  <c r="AJ112" i="8"/>
  <c r="BH112" i="8"/>
  <c r="CF112" i="8"/>
  <c r="V288" i="8"/>
  <c r="AV288" i="8"/>
  <c r="BT288" i="8"/>
  <c r="V354" i="8"/>
  <c r="AV354" i="8"/>
  <c r="BT354" i="8"/>
  <c r="I12" i="17"/>
  <c r="N28" i="17"/>
  <c r="K33" i="17"/>
  <c r="Y33" i="17"/>
  <c r="AM33" i="17"/>
  <c r="AY33" i="17"/>
  <c r="BK33" i="17"/>
  <c r="BW33" i="17"/>
  <c r="CI33" i="17"/>
  <c r="H43" i="17"/>
  <c r="AI43" i="17"/>
  <c r="AU43" i="17"/>
  <c r="BG43" i="17"/>
  <c r="BS43" i="17"/>
  <c r="CE43" i="17"/>
  <c r="K178" i="8"/>
  <c r="V112" i="8"/>
  <c r="AV112" i="8"/>
  <c r="BT112" i="8"/>
  <c r="I217" i="8"/>
  <c r="I288" i="8"/>
  <c r="AJ288" i="8"/>
  <c r="BH288" i="8"/>
  <c r="CF288" i="8"/>
  <c r="AJ354" i="8"/>
  <c r="BH354" i="8"/>
  <c r="CF354" i="8"/>
  <c r="V12" i="17"/>
  <c r="P51" i="8"/>
  <c r="J112" i="8"/>
  <c r="W112" i="8"/>
  <c r="AK112" i="8"/>
  <c r="AW112" i="8"/>
  <c r="CG112" i="8"/>
  <c r="R260" i="8"/>
  <c r="AR260" i="8"/>
  <c r="Q260" i="8"/>
  <c r="AC260" i="8"/>
  <c r="AW288" i="8"/>
  <c r="R45" i="17"/>
  <c r="AF45" i="17"/>
  <c r="AR45" i="17"/>
  <c r="BD45" i="17"/>
  <c r="BP45" i="17"/>
  <c r="CB45" i="17"/>
  <c r="X12" i="17"/>
  <c r="W12" i="17"/>
  <c r="AK12" i="17"/>
  <c r="AW12" i="17"/>
  <c r="BU12" i="17"/>
  <c r="CG12" i="17"/>
  <c r="N18" i="17"/>
  <c r="AF18" i="17"/>
  <c r="AR18" i="17"/>
  <c r="BD18" i="17"/>
  <c r="BP18" i="17"/>
  <c r="CB18" i="17"/>
  <c r="W23" i="17"/>
  <c r="AJ23" i="17"/>
  <c r="AV23" i="17"/>
  <c r="BH23" i="17"/>
  <c r="BT23" i="17"/>
  <c r="CF23" i="17"/>
  <c r="BP28" i="17"/>
  <c r="AO33" i="17"/>
  <c r="CK33" i="17"/>
  <c r="R51" i="8"/>
  <c r="G51" i="8"/>
  <c r="O51" i="8"/>
  <c r="W51" i="8"/>
  <c r="AA51" i="8"/>
  <c r="K112" i="8"/>
  <c r="P112" i="8"/>
  <c r="T112" i="8"/>
  <c r="X112" i="8"/>
  <c r="AB112" i="8"/>
  <c r="V51" i="8"/>
  <c r="G178" i="8"/>
  <c r="J356" i="8"/>
  <c r="S51" i="8"/>
  <c r="AH51" i="8"/>
  <c r="AL51" i="8"/>
  <c r="AP51" i="8"/>
  <c r="AT51" i="8"/>
  <c r="AX51" i="8"/>
  <c r="BB51" i="8"/>
  <c r="BF51" i="8"/>
  <c r="BJ51" i="8"/>
  <c r="BN51" i="8"/>
  <c r="BR51" i="8"/>
  <c r="BV51" i="8"/>
  <c r="BZ51" i="8"/>
  <c r="CD51" i="8"/>
  <c r="CH51" i="8"/>
  <c r="CL51" i="8"/>
  <c r="H112" i="8"/>
  <c r="L112" i="8"/>
  <c r="AH112" i="8"/>
  <c r="AL112" i="8"/>
  <c r="AP112" i="8"/>
  <c r="AT112" i="8"/>
  <c r="AX112" i="8"/>
  <c r="BB112" i="8"/>
  <c r="BF112" i="8"/>
  <c r="BJ112" i="8"/>
  <c r="BN112" i="8"/>
  <c r="BR112" i="8"/>
  <c r="BV112" i="8"/>
  <c r="BZ112" i="8"/>
  <c r="CD112" i="8"/>
  <c r="CH112" i="8"/>
  <c r="CL112" i="8"/>
  <c r="O178" i="8"/>
  <c r="S178" i="8"/>
  <c r="W178" i="8"/>
  <c r="AA178" i="8"/>
  <c r="AE12" i="17"/>
  <c r="Z51" i="8"/>
  <c r="L356" i="8"/>
  <c r="AL356" i="8"/>
  <c r="I51" i="8"/>
  <c r="Q51" i="8"/>
  <c r="U51" i="8"/>
  <c r="Y51" i="8"/>
  <c r="AC51" i="8"/>
  <c r="AI51" i="8"/>
  <c r="AM51" i="8"/>
  <c r="AQ51" i="8"/>
  <c r="AU51" i="8"/>
  <c r="AY51" i="8"/>
  <c r="BC51" i="8"/>
  <c r="BG51" i="8"/>
  <c r="BK51" i="8"/>
  <c r="BO51" i="8"/>
  <c r="BS51" i="8"/>
  <c r="BW51" i="8"/>
  <c r="CA51" i="8"/>
  <c r="CE51" i="8"/>
  <c r="CI51" i="8"/>
  <c r="CM51" i="8"/>
  <c r="AI112" i="8"/>
  <c r="AM112" i="8"/>
  <c r="AQ112" i="8"/>
  <c r="AU112" i="8"/>
  <c r="AY112" i="8"/>
  <c r="BC112" i="8"/>
  <c r="BG112" i="8"/>
  <c r="BK112" i="8"/>
  <c r="BO112" i="8"/>
  <c r="BS112" i="8"/>
  <c r="BW112" i="8"/>
  <c r="CA112" i="8"/>
  <c r="CE112" i="8"/>
  <c r="CI112" i="8"/>
  <c r="CM112" i="8"/>
  <c r="G358" i="8"/>
  <c r="H217" i="8"/>
  <c r="L217" i="8"/>
  <c r="AI260" i="8"/>
  <c r="AM260" i="8"/>
  <c r="AQ260" i="8"/>
  <c r="AU260" i="8"/>
  <c r="AY260" i="8"/>
  <c r="BC260" i="8"/>
  <c r="BG260" i="8"/>
  <c r="BK260" i="8"/>
  <c r="BO260" i="8"/>
  <c r="BS260" i="8"/>
  <c r="BW260" i="8"/>
  <c r="CA260" i="8"/>
  <c r="CE260" i="8"/>
  <c r="CI260" i="8"/>
  <c r="CM260" i="8"/>
  <c r="J288" i="8"/>
  <c r="O288" i="8"/>
  <c r="S288" i="8"/>
  <c r="W288" i="8"/>
  <c r="AA288" i="8"/>
  <c r="G327" i="8"/>
  <c r="K358" i="8"/>
  <c r="AI358" i="8"/>
  <c r="AM358" i="8"/>
  <c r="AQ358" i="8"/>
  <c r="AU358" i="8"/>
  <c r="AY358" i="8"/>
  <c r="BC327" i="8"/>
  <c r="BG327" i="8"/>
  <c r="BK327" i="8"/>
  <c r="BO327" i="8"/>
  <c r="BS327" i="8"/>
  <c r="BW327" i="8"/>
  <c r="CA327" i="8"/>
  <c r="CE327" i="8"/>
  <c r="CI327" i="8"/>
  <c r="CM327" i="8"/>
  <c r="G354" i="8"/>
  <c r="K354" i="8"/>
  <c r="O354" i="8"/>
  <c r="S354" i="8"/>
  <c r="W354" i="8"/>
  <c r="AA354" i="8"/>
  <c r="H358" i="8"/>
  <c r="L358" i="8"/>
  <c r="P358" i="8"/>
  <c r="T358" i="8"/>
  <c r="X358" i="8"/>
  <c r="AB358" i="8"/>
  <c r="AH358" i="8"/>
  <c r="AL358" i="8"/>
  <c r="AP358" i="8"/>
  <c r="AT358" i="8"/>
  <c r="AX358" i="8"/>
  <c r="BB358" i="8"/>
  <c r="BF358" i="8"/>
  <c r="BJ358" i="8"/>
  <c r="BN358" i="8"/>
  <c r="BR358" i="8"/>
  <c r="BV358" i="8"/>
  <c r="BZ358" i="8"/>
  <c r="CD358" i="8"/>
  <c r="CH358" i="8"/>
  <c r="CL358" i="8"/>
  <c r="AE45" i="17"/>
  <c r="P45" i="17"/>
  <c r="T45" i="17"/>
  <c r="X45" i="17"/>
  <c r="AB45" i="17"/>
  <c r="AE7" i="17"/>
  <c r="AG7" i="17"/>
  <c r="AK7" i="17"/>
  <c r="AO7" i="17"/>
  <c r="AS7" i="17"/>
  <c r="AW7" i="17"/>
  <c r="BA7" i="17"/>
  <c r="BE7" i="17"/>
  <c r="BI7" i="17"/>
  <c r="BM7" i="17"/>
  <c r="BQ7" i="17"/>
  <c r="BU7" i="17"/>
  <c r="BY7" i="17"/>
  <c r="CC7" i="17"/>
  <c r="CG7" i="17"/>
  <c r="CK7" i="17"/>
  <c r="AB7" i="17"/>
  <c r="AI178" i="8"/>
  <c r="AM178" i="8"/>
  <c r="AQ178" i="8"/>
  <c r="AU178" i="8"/>
  <c r="AY178" i="8"/>
  <c r="BC178" i="8"/>
  <c r="BG178" i="8"/>
  <c r="BK178" i="8"/>
  <c r="BO178" i="8"/>
  <c r="BS178" i="8"/>
  <c r="BW178" i="8"/>
  <c r="CA178" i="8"/>
  <c r="CE178" i="8"/>
  <c r="CI178" i="8"/>
  <c r="CM178" i="8"/>
  <c r="AG217" i="8"/>
  <c r="AK217" i="8"/>
  <c r="AO217" i="8"/>
  <c r="AS217" i="8"/>
  <c r="AW217" i="8"/>
  <c r="BA217" i="8"/>
  <c r="BE217" i="8"/>
  <c r="BI217" i="8"/>
  <c r="BM217" i="8"/>
  <c r="BQ217" i="8"/>
  <c r="BU217" i="8"/>
  <c r="BY217" i="8"/>
  <c r="CC217" i="8"/>
  <c r="CG217" i="8"/>
  <c r="CK217" i="8"/>
  <c r="AF217" i="8"/>
  <c r="AJ217" i="8"/>
  <c r="AN217" i="8"/>
  <c r="AR217" i="8"/>
  <c r="AV217" i="8"/>
  <c r="AZ217" i="8"/>
  <c r="BD217" i="8"/>
  <c r="BH217" i="8"/>
  <c r="BL217" i="8"/>
  <c r="BP217" i="8"/>
  <c r="BT217" i="8"/>
  <c r="BX217" i="8"/>
  <c r="CB217" i="8"/>
  <c r="CF217" i="8"/>
  <c r="CJ217" i="8"/>
  <c r="G217" i="8"/>
  <c r="J260" i="8"/>
  <c r="AG260" i="8"/>
  <c r="AK260" i="8"/>
  <c r="AO260" i="8"/>
  <c r="AS260" i="8"/>
  <c r="AW260" i="8"/>
  <c r="BA260" i="8"/>
  <c r="BE260" i="8"/>
  <c r="BI260" i="8"/>
  <c r="BM260" i="8"/>
  <c r="BQ260" i="8"/>
  <c r="BU260" i="8"/>
  <c r="BY260" i="8"/>
  <c r="CC260" i="8"/>
  <c r="CG260" i="8"/>
  <c r="CK260" i="8"/>
  <c r="AD287" i="8"/>
  <c r="K288" i="8"/>
  <c r="P288" i="8"/>
  <c r="T288" i="8"/>
  <c r="X288" i="8"/>
  <c r="AB288" i="8"/>
  <c r="I327" i="8"/>
  <c r="L354" i="8"/>
  <c r="AB354" i="8"/>
  <c r="AH354" i="8"/>
  <c r="AL354" i="8"/>
  <c r="AP354" i="8"/>
  <c r="AT354" i="8"/>
  <c r="AX354" i="8"/>
  <c r="BB354" i="8"/>
  <c r="BF354" i="8"/>
  <c r="BJ354" i="8"/>
  <c r="BN354" i="8"/>
  <c r="BR354" i="8"/>
  <c r="BV354" i="8"/>
  <c r="BZ354" i="8"/>
  <c r="CD354" i="8"/>
  <c r="CH354" i="8"/>
  <c r="CL354" i="8"/>
  <c r="I358" i="8"/>
  <c r="Q358" i="8"/>
  <c r="U358" i="8"/>
  <c r="Y358" i="8"/>
  <c r="AC358" i="8"/>
  <c r="BC358" i="8"/>
  <c r="BG358" i="8"/>
  <c r="BK358" i="8"/>
  <c r="BO358" i="8"/>
  <c r="BS358" i="8"/>
  <c r="BW358" i="8"/>
  <c r="CA358" i="8"/>
  <c r="CE358" i="8"/>
  <c r="CI358" i="8"/>
  <c r="CM358" i="8"/>
  <c r="AD277" i="8"/>
  <c r="J18" i="9" s="1"/>
  <c r="P7" i="17"/>
  <c r="T7" i="17"/>
  <c r="X7" i="17"/>
  <c r="Q12" i="17"/>
  <c r="U12" i="17"/>
  <c r="Y12" i="17"/>
  <c r="AH217" i="8"/>
  <c r="AL217" i="8"/>
  <c r="AP217" i="8"/>
  <c r="AT217" i="8"/>
  <c r="AX217" i="8"/>
  <c r="BB217" i="8"/>
  <c r="BF217" i="8"/>
  <c r="BJ217" i="8"/>
  <c r="BN217" i="8"/>
  <c r="BR217" i="8"/>
  <c r="BV217" i="8"/>
  <c r="BZ217" i="8"/>
  <c r="CD217" i="8"/>
  <c r="CH217" i="8"/>
  <c r="CL217" i="8"/>
  <c r="G260" i="8"/>
  <c r="AH288" i="8"/>
  <c r="AL288" i="8"/>
  <c r="AP288" i="8"/>
  <c r="AT288" i="8"/>
  <c r="AX288" i="8"/>
  <c r="BB288" i="8"/>
  <c r="BF288" i="8"/>
  <c r="BJ288" i="8"/>
  <c r="BN288" i="8"/>
  <c r="BR288" i="8"/>
  <c r="BV288" i="8"/>
  <c r="BZ288" i="8"/>
  <c r="CD288" i="8"/>
  <c r="CH288" i="8"/>
  <c r="CL288" i="8"/>
  <c r="O358" i="8"/>
  <c r="S358" i="8"/>
  <c r="W358" i="8"/>
  <c r="AA358" i="8"/>
  <c r="J358" i="8"/>
  <c r="R358" i="8"/>
  <c r="V358" i="8"/>
  <c r="Z358" i="8"/>
  <c r="AF358" i="8"/>
  <c r="AJ358" i="8"/>
  <c r="AN358" i="8"/>
  <c r="AR358" i="8"/>
  <c r="AV358" i="8"/>
  <c r="AZ358" i="8"/>
  <c r="BD358" i="8"/>
  <c r="BH358" i="8"/>
  <c r="BL358" i="8"/>
  <c r="BP358" i="8"/>
  <c r="BT358" i="8"/>
  <c r="BX358" i="8"/>
  <c r="CB358" i="8"/>
  <c r="CF358" i="8"/>
  <c r="CJ358" i="8"/>
  <c r="AD326" i="8"/>
  <c r="J22" i="9" s="1"/>
  <c r="N45" i="17"/>
  <c r="H45" i="17"/>
  <c r="L45" i="17"/>
  <c r="Q45" i="17"/>
  <c r="U45" i="17"/>
  <c r="Y45" i="17"/>
  <c r="AC45" i="17"/>
  <c r="AH45" i="17"/>
  <c r="AL45" i="17"/>
  <c r="AP45" i="17"/>
  <c r="AT45" i="17"/>
  <c r="AX45" i="17"/>
  <c r="BB45" i="17"/>
  <c r="BF45" i="17"/>
  <c r="BJ45" i="17"/>
  <c r="BN45" i="17"/>
  <c r="BR45" i="17"/>
  <c r="BV45" i="17"/>
  <c r="BZ45" i="17"/>
  <c r="CD45" i="17"/>
  <c r="CH45" i="17"/>
  <c r="CL45" i="17"/>
  <c r="Q7" i="17"/>
  <c r="U7" i="17"/>
  <c r="Y7" i="17"/>
  <c r="AC7" i="17"/>
  <c r="AH7" i="17"/>
  <c r="AL7" i="17"/>
  <c r="AP7" i="17"/>
  <c r="AT7" i="17"/>
  <c r="AX7" i="17"/>
  <c r="BB7" i="17"/>
  <c r="BF7" i="17"/>
  <c r="BJ7" i="17"/>
  <c r="BN7" i="17"/>
  <c r="BR7" i="17"/>
  <c r="BV7" i="17"/>
  <c r="BZ7" i="17"/>
  <c r="CD7" i="17"/>
  <c r="CH7" i="17"/>
  <c r="CL7" i="17"/>
  <c r="J12" i="17"/>
  <c r="K18" i="17"/>
  <c r="AD22" i="17"/>
  <c r="M22" i="17"/>
  <c r="AD35" i="17"/>
  <c r="M35" i="17"/>
  <c r="AH47" i="17"/>
  <c r="AL47" i="17"/>
  <c r="AP47" i="17"/>
  <c r="AT47" i="17"/>
  <c r="AX47" i="17"/>
  <c r="BB47" i="17"/>
  <c r="BF47" i="17"/>
  <c r="BJ47" i="17"/>
  <c r="BN47" i="17"/>
  <c r="BR47" i="17"/>
  <c r="BV47" i="17"/>
  <c r="BZ47" i="17"/>
  <c r="CD47" i="17"/>
  <c r="CH47" i="17"/>
  <c r="CL47" i="17"/>
  <c r="AG358" i="8"/>
  <c r="AK358" i="8"/>
  <c r="AO358" i="8"/>
  <c r="AS358" i="8"/>
  <c r="AW358" i="8"/>
  <c r="BA358" i="8"/>
  <c r="BE358" i="8"/>
  <c r="BI358" i="8"/>
  <c r="BM358" i="8"/>
  <c r="BQ358" i="8"/>
  <c r="BU358" i="8"/>
  <c r="BY358" i="8"/>
  <c r="CC358" i="8"/>
  <c r="CG358" i="8"/>
  <c r="CK358" i="8"/>
  <c r="I45" i="17"/>
  <c r="J7" i="17"/>
  <c r="R7" i="17"/>
  <c r="V7" i="17"/>
  <c r="Z7" i="17"/>
  <c r="AF12" i="17"/>
  <c r="AJ12" i="17"/>
  <c r="AN12" i="17"/>
  <c r="AR12" i="17"/>
  <c r="AV12" i="17"/>
  <c r="AZ12" i="17"/>
  <c r="BD12" i="17"/>
  <c r="BH12" i="17"/>
  <c r="BL12" i="17"/>
  <c r="BP12" i="17"/>
  <c r="BT12" i="17"/>
  <c r="BX12" i="17"/>
  <c r="CB12" i="17"/>
  <c r="CF12" i="17"/>
  <c r="CJ12" i="17"/>
  <c r="K12" i="17"/>
  <c r="AH12" i="17"/>
  <c r="AL12" i="17"/>
  <c r="AP12" i="17"/>
  <c r="AT12" i="17"/>
  <c r="AX12" i="17"/>
  <c r="BB12" i="17"/>
  <c r="BF12" i="17"/>
  <c r="BJ12" i="17"/>
  <c r="BN12" i="17"/>
  <c r="BR12" i="17"/>
  <c r="BV12" i="17"/>
  <c r="BZ12" i="17"/>
  <c r="CD12" i="17"/>
  <c r="CH12" i="17"/>
  <c r="CL12" i="17"/>
  <c r="AE18" i="17"/>
  <c r="AG18" i="17"/>
  <c r="AK18" i="17"/>
  <c r="AO18" i="17"/>
  <c r="AS18" i="17"/>
  <c r="AW18" i="17"/>
  <c r="BA18" i="17"/>
  <c r="BE18" i="17"/>
  <c r="BI18" i="17"/>
  <c r="BM18" i="17"/>
  <c r="BQ18" i="17"/>
  <c r="BU18" i="17"/>
  <c r="BY18" i="17"/>
  <c r="CC18" i="17"/>
  <c r="CG18" i="17"/>
  <c r="CK18" i="17"/>
  <c r="G23" i="17"/>
  <c r="AD23" i="17" s="1"/>
  <c r="AG33" i="17"/>
  <c r="AK33" i="17"/>
  <c r="AS33" i="17"/>
  <c r="AW33" i="17"/>
  <c r="BA33" i="17"/>
  <c r="BI33" i="17"/>
  <c r="BM33" i="17"/>
  <c r="BQ33" i="17"/>
  <c r="BY33" i="17"/>
  <c r="CC33" i="17"/>
  <c r="CG33" i="17"/>
  <c r="Q47" i="17"/>
  <c r="U47" i="17"/>
  <c r="Y47" i="17"/>
  <c r="AC47" i="17"/>
  <c r="AI12" i="17"/>
  <c r="AM12" i="17"/>
  <c r="AQ12" i="17"/>
  <c r="AU12" i="17"/>
  <c r="AY12" i="17"/>
  <c r="BC12" i="17"/>
  <c r="BG12" i="17"/>
  <c r="BK12" i="17"/>
  <c r="BO12" i="17"/>
  <c r="BS12" i="17"/>
  <c r="BW12" i="17"/>
  <c r="CA12" i="17"/>
  <c r="CE12" i="17"/>
  <c r="CI12" i="17"/>
  <c r="CM12" i="17"/>
  <c r="P18" i="17"/>
  <c r="T18" i="17"/>
  <c r="X18" i="17"/>
  <c r="AB18" i="17"/>
  <c r="M27" i="17"/>
  <c r="AD27" i="17"/>
  <c r="O47" i="17"/>
  <c r="S47" i="17"/>
  <c r="W47" i="17"/>
  <c r="AA47" i="17"/>
  <c r="I47" i="17"/>
  <c r="CH23" i="17"/>
  <c r="CL23" i="17"/>
  <c r="G28" i="17"/>
  <c r="M28" i="17" s="1"/>
  <c r="K28" i="17"/>
  <c r="AE38" i="17"/>
  <c r="AI47" i="17"/>
  <c r="AM47" i="17"/>
  <c r="AQ47" i="17"/>
  <c r="AU47" i="17"/>
  <c r="AY47" i="17"/>
  <c r="BC47" i="17"/>
  <c r="BG47" i="17"/>
  <c r="BK47" i="17"/>
  <c r="BO47" i="17"/>
  <c r="BS47" i="17"/>
  <c r="BW47" i="17"/>
  <c r="CA47" i="17"/>
  <c r="CE47" i="17"/>
  <c r="CI47" i="17"/>
  <c r="CM47" i="17"/>
  <c r="G43" i="17"/>
  <c r="M43" i="17" s="1"/>
  <c r="K43" i="17"/>
  <c r="O43" i="17"/>
  <c r="S43" i="17"/>
  <c r="W43" i="17"/>
  <c r="AA43" i="17"/>
  <c r="H47" i="17"/>
  <c r="L47" i="17"/>
  <c r="P47" i="17"/>
  <c r="T47" i="17"/>
  <c r="X47" i="17"/>
  <c r="AB47" i="17"/>
  <c r="AG47" i="17"/>
  <c r="AK47" i="17"/>
  <c r="AO47" i="17"/>
  <c r="AS47" i="17"/>
  <c r="AW47" i="17"/>
  <c r="BA47" i="17"/>
  <c r="BE47" i="17"/>
  <c r="BI47" i="17"/>
  <c r="BM47" i="17"/>
  <c r="BQ47" i="17"/>
  <c r="BU47" i="17"/>
  <c r="BY47" i="17"/>
  <c r="CC47" i="17"/>
  <c r="CG47" i="17"/>
  <c r="CK47" i="17"/>
  <c r="AI18" i="17"/>
  <c r="AM18" i="17"/>
  <c r="AQ18" i="17"/>
  <c r="AU18" i="17"/>
  <c r="AY18" i="17"/>
  <c r="BC18" i="17"/>
  <c r="BG18" i="17"/>
  <c r="BK18" i="17"/>
  <c r="BO18" i="17"/>
  <c r="BS18" i="17"/>
  <c r="BW18" i="17"/>
  <c r="CA18" i="17"/>
  <c r="CE18" i="17"/>
  <c r="CI18" i="17"/>
  <c r="CM18" i="17"/>
  <c r="H23" i="17"/>
  <c r="L23" i="17"/>
  <c r="R28" i="17"/>
  <c r="V28" i="17"/>
  <c r="Z28" i="17"/>
  <c r="AG28" i="17"/>
  <c r="AK28" i="17"/>
  <c r="AO28" i="17"/>
  <c r="AS28" i="17"/>
  <c r="AW28" i="17"/>
  <c r="BA28" i="17"/>
  <c r="BE28" i="17"/>
  <c r="BI28" i="17"/>
  <c r="BM28" i="17"/>
  <c r="BQ28" i="17"/>
  <c r="BU28" i="17"/>
  <c r="BY28" i="17"/>
  <c r="CC28" i="17"/>
  <c r="CG28" i="17"/>
  <c r="CK28" i="17"/>
  <c r="R33" i="17"/>
  <c r="V33" i="17"/>
  <c r="Z33" i="17"/>
  <c r="Q38" i="17"/>
  <c r="U38" i="17"/>
  <c r="Y38" i="17"/>
  <c r="AC38" i="17"/>
  <c r="I43" i="17"/>
  <c r="Q43" i="17"/>
  <c r="U43" i="17"/>
  <c r="Y43" i="17"/>
  <c r="AC43" i="17"/>
  <c r="J47" i="17"/>
  <c r="R47" i="17"/>
  <c r="R49" i="17" s="1"/>
  <c r="V47" i="17"/>
  <c r="Z47" i="17"/>
  <c r="O28" i="17"/>
  <c r="S28" i="17"/>
  <c r="W28" i="17"/>
  <c r="AA28" i="17"/>
  <c r="Q28" i="17"/>
  <c r="U28" i="17"/>
  <c r="Y28" i="17"/>
  <c r="AC28" i="17"/>
  <c r="H33" i="17"/>
  <c r="L33" i="17"/>
  <c r="AE33" i="17"/>
  <c r="J33" i="17"/>
  <c r="O33" i="17"/>
  <c r="S33" i="17"/>
  <c r="W33" i="17"/>
  <c r="AA33" i="17"/>
  <c r="I38" i="17"/>
  <c r="AF38" i="17"/>
  <c r="AJ38" i="17"/>
  <c r="AN38" i="17"/>
  <c r="AR38" i="17"/>
  <c r="AV38" i="17"/>
  <c r="AZ38" i="17"/>
  <c r="BD38" i="17"/>
  <c r="BH38" i="17"/>
  <c r="BL38" i="17"/>
  <c r="BP38" i="17"/>
  <c r="BT38" i="17"/>
  <c r="BX38" i="17"/>
  <c r="CB38" i="17"/>
  <c r="CF38" i="17"/>
  <c r="CJ38" i="17"/>
  <c r="K47" i="17"/>
  <c r="AF47" i="17"/>
  <c r="AJ47" i="17"/>
  <c r="AJ49" i="17" s="1"/>
  <c r="AN47" i="17"/>
  <c r="AN49" i="17" s="1"/>
  <c r="AR47" i="17"/>
  <c r="AR49" i="17" s="1"/>
  <c r="AV47" i="17"/>
  <c r="AZ47" i="17"/>
  <c r="BD47" i="17"/>
  <c r="BH47" i="17"/>
  <c r="BH49" i="17" s="1"/>
  <c r="BL47" i="17"/>
  <c r="BP47" i="17"/>
  <c r="BP49" i="17" s="1"/>
  <c r="BT47" i="17"/>
  <c r="BX47" i="17"/>
  <c r="CB47" i="17"/>
  <c r="CF47" i="17"/>
  <c r="CJ47" i="17"/>
  <c r="AE28" i="17"/>
  <c r="N38" i="17"/>
  <c r="AE43" i="17"/>
  <c r="N47" i="17"/>
  <c r="N12" i="17"/>
  <c r="M9" i="17"/>
  <c r="G12" i="17"/>
  <c r="M17" i="17"/>
  <c r="M30" i="17"/>
  <c r="G33" i="17"/>
  <c r="M37" i="17"/>
  <c r="G18" i="17"/>
  <c r="G38" i="17"/>
  <c r="K38" i="17"/>
  <c r="O38" i="17"/>
  <c r="S38" i="17"/>
  <c r="W38" i="17"/>
  <c r="AA38" i="17"/>
  <c r="AI38" i="17"/>
  <c r="AM38" i="17"/>
  <c r="AQ38" i="17"/>
  <c r="AU38" i="17"/>
  <c r="AY38" i="17"/>
  <c r="BC38" i="17"/>
  <c r="BG38" i="17"/>
  <c r="BK38" i="17"/>
  <c r="BO38" i="17"/>
  <c r="BS38" i="17"/>
  <c r="BW38" i="17"/>
  <c r="CA38" i="17"/>
  <c r="CE38" i="17"/>
  <c r="CI38" i="17"/>
  <c r="CM38" i="17"/>
  <c r="AG43" i="17"/>
  <c r="AK43" i="17"/>
  <c r="AO43" i="17"/>
  <c r="AS43" i="17"/>
  <c r="AW43" i="17"/>
  <c r="BA43" i="17"/>
  <c r="BE43" i="17"/>
  <c r="BI43" i="17"/>
  <c r="BM43" i="17"/>
  <c r="BQ43" i="17"/>
  <c r="BU43" i="17"/>
  <c r="BY43" i="17"/>
  <c r="CC43" i="17"/>
  <c r="CG43" i="17"/>
  <c r="CK43" i="17"/>
  <c r="G47" i="17"/>
  <c r="AD4" i="17"/>
  <c r="AD11" i="17"/>
  <c r="AD25" i="17"/>
  <c r="AD32" i="17"/>
  <c r="G45" i="17"/>
  <c r="K45" i="17"/>
  <c r="O45" i="17"/>
  <c r="S45" i="17"/>
  <c r="W45" i="17"/>
  <c r="AA45" i="17"/>
  <c r="AI45" i="17"/>
  <c r="AM45" i="17"/>
  <c r="AQ45" i="17"/>
  <c r="AU45" i="17"/>
  <c r="AY45" i="17"/>
  <c r="BC45" i="17"/>
  <c r="BG45" i="17"/>
  <c r="BK45" i="17"/>
  <c r="BO45" i="17"/>
  <c r="BS45" i="17"/>
  <c r="BW45" i="17"/>
  <c r="CA45" i="17"/>
  <c r="CE45" i="17"/>
  <c r="CI45" i="17"/>
  <c r="CM45" i="17"/>
  <c r="M4" i="17"/>
  <c r="M25" i="17"/>
  <c r="AE327" i="8"/>
  <c r="G112" i="8"/>
  <c r="M177" i="8"/>
  <c r="AD10" i="9" s="1"/>
  <c r="G288" i="8"/>
  <c r="K327" i="8"/>
  <c r="O327" i="8"/>
  <c r="S327" i="8"/>
  <c r="W327" i="8"/>
  <c r="AA327" i="8"/>
  <c r="AI327" i="8"/>
  <c r="AM327" i="8"/>
  <c r="AQ327" i="8"/>
  <c r="AU327" i="8"/>
  <c r="AY327" i="8"/>
  <c r="AG354" i="8"/>
  <c r="AK354" i="8"/>
  <c r="AO354" i="8"/>
  <c r="AS354" i="8"/>
  <c r="AW354" i="8"/>
  <c r="BA354" i="8"/>
  <c r="BE354" i="8"/>
  <c r="BI354" i="8"/>
  <c r="BM354" i="8"/>
  <c r="BQ354" i="8"/>
  <c r="BU354" i="8"/>
  <c r="BY354" i="8"/>
  <c r="CC354" i="8"/>
  <c r="CG354" i="8"/>
  <c r="CK354" i="8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AE288" i="8" l="1"/>
  <c r="AE260" i="8"/>
  <c r="AD353" i="8"/>
  <c r="CC49" i="17"/>
  <c r="BI49" i="17"/>
  <c r="AD7" i="17"/>
  <c r="AV49" i="17"/>
  <c r="CB49" i="17"/>
  <c r="AG49" i="17"/>
  <c r="AZ49" i="17"/>
  <c r="BS49" i="17"/>
  <c r="AW49" i="17"/>
  <c r="BC49" i="17"/>
  <c r="AE47" i="17"/>
  <c r="AD47" i="17" s="1"/>
  <c r="AA49" i="17"/>
  <c r="N49" i="17"/>
  <c r="M23" i="17"/>
  <c r="BA49" i="17"/>
  <c r="AD28" i="17"/>
  <c r="BL49" i="17"/>
  <c r="BM49" i="17"/>
  <c r="O49" i="17"/>
  <c r="AS49" i="17"/>
  <c r="AF49" i="17"/>
  <c r="J49" i="17"/>
  <c r="K49" i="17"/>
  <c r="BY49" i="17"/>
  <c r="S49" i="17"/>
  <c r="BU49" i="17"/>
  <c r="BD49" i="17"/>
  <c r="BQ49" i="17"/>
  <c r="BE49" i="17"/>
  <c r="AY49" i="17"/>
  <c r="CJ49" i="17"/>
  <c r="Z49" i="17"/>
  <c r="AU49" i="17"/>
  <c r="AD43" i="17"/>
  <c r="CF49" i="17"/>
  <c r="V49" i="17"/>
  <c r="I25" i="9"/>
  <c r="U25" i="9"/>
  <c r="AO49" i="17"/>
  <c r="CI49" i="17"/>
  <c r="AM49" i="17"/>
  <c r="W49" i="17"/>
  <c r="AE49" i="17"/>
  <c r="CK49" i="17"/>
  <c r="N25" i="9"/>
  <c r="N18" i="9"/>
  <c r="N327" i="8"/>
  <c r="M327" i="8" s="1"/>
  <c r="AD23" i="9" s="1"/>
  <c r="S22" i="9"/>
  <c r="W21" i="9"/>
  <c r="S21" i="9"/>
  <c r="CC360" i="8"/>
  <c r="L21" i="9"/>
  <c r="N21" i="9"/>
  <c r="N288" i="8"/>
  <c r="M288" i="8" s="1"/>
  <c r="AD20" i="9" s="1"/>
  <c r="U19" i="9"/>
  <c r="N19" i="9"/>
  <c r="M287" i="8"/>
  <c r="AD19" i="9" s="1"/>
  <c r="N358" i="8"/>
  <c r="M358" i="8" s="1"/>
  <c r="AD28" i="9" s="1"/>
  <c r="U18" i="9"/>
  <c r="N16" i="9"/>
  <c r="N260" i="8"/>
  <c r="M260" i="8" s="1"/>
  <c r="AD17" i="9" s="1"/>
  <c r="L15" i="9"/>
  <c r="CB360" i="8"/>
  <c r="Q15" i="9"/>
  <c r="AD238" i="8"/>
  <c r="J15" i="9" s="1"/>
  <c r="M238" i="8"/>
  <c r="AD15" i="9" s="1"/>
  <c r="AE217" i="8"/>
  <c r="AD217" i="8" s="1"/>
  <c r="J14" i="9" s="1"/>
  <c r="L13" i="9"/>
  <c r="W13" i="9"/>
  <c r="N13" i="9"/>
  <c r="N217" i="8"/>
  <c r="M217" i="8" s="1"/>
  <c r="AD14" i="9" s="1"/>
  <c r="W7" i="9"/>
  <c r="CK360" i="8"/>
  <c r="N178" i="8"/>
  <c r="M178" i="8" s="1"/>
  <c r="AD11" i="9" s="1"/>
  <c r="M111" i="8"/>
  <c r="AD7" i="9" s="1"/>
  <c r="Q12" i="9"/>
  <c r="BQ360" i="8"/>
  <c r="L12" i="9"/>
  <c r="BD360" i="8"/>
  <c r="AJ360" i="8"/>
  <c r="CM360" i="8"/>
  <c r="BP360" i="8"/>
  <c r="CA360" i="8"/>
  <c r="N12" i="9"/>
  <c r="W10" i="9"/>
  <c r="M356" i="8"/>
  <c r="AE358" i="8"/>
  <c r="AD358" i="8" s="1"/>
  <c r="J28" i="9" s="1"/>
  <c r="Z11" i="9"/>
  <c r="W360" i="8"/>
  <c r="AE178" i="8"/>
  <c r="AD178" i="8" s="1"/>
  <c r="J11" i="9" s="1"/>
  <c r="I15" i="9"/>
  <c r="AR360" i="8"/>
  <c r="AF360" i="8"/>
  <c r="BO360" i="8"/>
  <c r="N9" i="9"/>
  <c r="AI360" i="8"/>
  <c r="L9" i="9"/>
  <c r="R360" i="8"/>
  <c r="AV360" i="8"/>
  <c r="BG360" i="8"/>
  <c r="AQ360" i="8"/>
  <c r="BC360" i="8"/>
  <c r="E11" i="9"/>
  <c r="Z360" i="8"/>
  <c r="BT360" i="8"/>
  <c r="AD50" i="8"/>
  <c r="J4" i="9" s="1"/>
  <c r="L7" i="9"/>
  <c r="K8" i="9"/>
  <c r="N7" i="9"/>
  <c r="S19" i="9"/>
  <c r="W19" i="9"/>
  <c r="M31" i="8"/>
  <c r="AD3" i="9" s="1"/>
  <c r="AA8" i="9"/>
  <c r="E14" i="9"/>
  <c r="Q19" i="9"/>
  <c r="S13" i="9"/>
  <c r="K14" i="9"/>
  <c r="N112" i="8"/>
  <c r="M112" i="8" s="1"/>
  <c r="AD8" i="9" s="1"/>
  <c r="AE112" i="8"/>
  <c r="AD112" i="8" s="1"/>
  <c r="J8" i="9" s="1"/>
  <c r="BI360" i="8"/>
  <c r="BA360" i="8"/>
  <c r="AW360" i="8"/>
  <c r="Q6" i="9"/>
  <c r="BW360" i="8"/>
  <c r="AG360" i="8"/>
  <c r="L6" i="9"/>
  <c r="CG360" i="8"/>
  <c r="I6" i="9"/>
  <c r="S360" i="8"/>
  <c r="W6" i="9"/>
  <c r="G11" i="9"/>
  <c r="BM360" i="8"/>
  <c r="CF360" i="8"/>
  <c r="S3" i="9"/>
  <c r="Q21" i="9"/>
  <c r="S12" i="9"/>
  <c r="N51" i="8"/>
  <c r="M51" i="8" s="1"/>
  <c r="AD5" i="9" s="1"/>
  <c r="I4" i="9"/>
  <c r="AK360" i="8"/>
  <c r="BS360" i="8"/>
  <c r="AE51" i="8"/>
  <c r="AD51" i="8" s="1"/>
  <c r="N4" i="9"/>
  <c r="L4" i="9"/>
  <c r="AA5" i="9"/>
  <c r="Q25" i="9"/>
  <c r="F11" i="9"/>
  <c r="R11" i="9"/>
  <c r="W25" i="9"/>
  <c r="S25" i="9"/>
  <c r="CJ360" i="8"/>
  <c r="CI360" i="8"/>
  <c r="T5" i="9"/>
  <c r="R5" i="9"/>
  <c r="N3" i="9"/>
  <c r="AD31" i="8"/>
  <c r="J3" i="9" s="1"/>
  <c r="I3" i="9"/>
  <c r="AA360" i="8"/>
  <c r="O360" i="8"/>
  <c r="V360" i="8"/>
  <c r="CE360" i="8"/>
  <c r="Z14" i="9"/>
  <c r="BX360" i="8"/>
  <c r="AB10" i="9"/>
  <c r="AC10" i="9" s="1"/>
  <c r="AB16" i="9"/>
  <c r="AC16" i="9" s="1"/>
  <c r="X3" i="9"/>
  <c r="Y3" i="9" s="1"/>
  <c r="BH360" i="8"/>
  <c r="U9" i="9"/>
  <c r="I13" i="9"/>
  <c r="AB22" i="9"/>
  <c r="AC22" i="9" s="1"/>
  <c r="BY360" i="8"/>
  <c r="AU360" i="8"/>
  <c r="AO360" i="8"/>
  <c r="S7" i="9"/>
  <c r="BL360" i="8"/>
  <c r="U10" i="9"/>
  <c r="AM360" i="8"/>
  <c r="AN360" i="8"/>
  <c r="BE360" i="8"/>
  <c r="I360" i="8"/>
  <c r="S6" i="9"/>
  <c r="AS360" i="8"/>
  <c r="Y49" i="17"/>
  <c r="P49" i="17"/>
  <c r="L360" i="8"/>
  <c r="AA14" i="9"/>
  <c r="P8" i="9"/>
  <c r="CE49" i="17"/>
  <c r="AI49" i="17"/>
  <c r="AY360" i="8"/>
  <c r="U22" i="9"/>
  <c r="I12" i="9"/>
  <c r="CA49" i="17"/>
  <c r="BX49" i="17"/>
  <c r="H49" i="17"/>
  <c r="AZ360" i="8"/>
  <c r="BK360" i="8"/>
  <c r="D8" i="9"/>
  <c r="W12" i="9"/>
  <c r="BT49" i="17"/>
  <c r="CG49" i="17"/>
  <c r="AK49" i="17"/>
  <c r="BU360" i="8"/>
  <c r="BZ360" i="8"/>
  <c r="AC360" i="8"/>
  <c r="S4" i="9"/>
  <c r="AT360" i="8"/>
  <c r="O20" i="9"/>
  <c r="H26" i="9"/>
  <c r="F5" i="9"/>
  <c r="P5" i="9"/>
  <c r="BJ360" i="8"/>
  <c r="W22" i="9"/>
  <c r="U6" i="9"/>
  <c r="BO49" i="17"/>
  <c r="BK49" i="17"/>
  <c r="X9" i="9"/>
  <c r="Y9" i="9" s="1"/>
  <c r="F26" i="9"/>
  <c r="I49" i="17"/>
  <c r="BF49" i="17"/>
  <c r="P360" i="8"/>
  <c r="Q18" i="9"/>
  <c r="C5" i="9"/>
  <c r="AA11" i="9"/>
  <c r="P11" i="9"/>
  <c r="M8" i="9"/>
  <c r="K5" i="9"/>
  <c r="AB3" i="9"/>
  <c r="AC3" i="9" s="1"/>
  <c r="CH49" i="17"/>
  <c r="BR49" i="17"/>
  <c r="BB49" i="17"/>
  <c r="AL49" i="17"/>
  <c r="U49" i="17"/>
  <c r="AB49" i="17"/>
  <c r="AD327" i="8"/>
  <c r="J23" i="9" s="1"/>
  <c r="CL360" i="8"/>
  <c r="BV360" i="8"/>
  <c r="BF360" i="8"/>
  <c r="AP360" i="8"/>
  <c r="Y360" i="8"/>
  <c r="H360" i="8"/>
  <c r="AB360" i="8"/>
  <c r="K360" i="8"/>
  <c r="BV49" i="17"/>
  <c r="I7" i="9"/>
  <c r="CM49" i="17"/>
  <c r="BW49" i="17"/>
  <c r="BG49" i="17"/>
  <c r="AQ49" i="17"/>
  <c r="CD49" i="17"/>
  <c r="BN49" i="17"/>
  <c r="AX49" i="17"/>
  <c r="AH49" i="17"/>
  <c r="Q49" i="17"/>
  <c r="AD260" i="8"/>
  <c r="J17" i="9" s="1"/>
  <c r="X49" i="17"/>
  <c r="CH360" i="8"/>
  <c r="BR360" i="8"/>
  <c r="BB360" i="8"/>
  <c r="AL360" i="8"/>
  <c r="U360" i="8"/>
  <c r="X360" i="8"/>
  <c r="P14" i="9"/>
  <c r="CL49" i="17"/>
  <c r="AP49" i="17"/>
  <c r="M354" i="8"/>
  <c r="AD26" i="9" s="1"/>
  <c r="AD354" i="8"/>
  <c r="J26" i="9" s="1"/>
  <c r="X4" i="9"/>
  <c r="Y4" i="9" s="1"/>
  <c r="W9" i="9"/>
  <c r="AD288" i="8"/>
  <c r="J20" i="9" s="1"/>
  <c r="BZ49" i="17"/>
  <c r="BJ49" i="17"/>
  <c r="AT49" i="17"/>
  <c r="AC49" i="17"/>
  <c r="L49" i="17"/>
  <c r="T49" i="17"/>
  <c r="CD360" i="8"/>
  <c r="BN360" i="8"/>
  <c r="AX360" i="8"/>
  <c r="AH360" i="8"/>
  <c r="Q360" i="8"/>
  <c r="T360" i="8"/>
  <c r="J360" i="8"/>
  <c r="M47" i="17"/>
  <c r="AD45" i="17"/>
  <c r="G49" i="17"/>
  <c r="M45" i="17"/>
  <c r="M33" i="17"/>
  <c r="AD33" i="17"/>
  <c r="M12" i="17"/>
  <c r="AD12" i="17"/>
  <c r="M18" i="17"/>
  <c r="AD18" i="17"/>
  <c r="M38" i="17"/>
  <c r="AD38" i="17"/>
  <c r="G360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AD9" i="9"/>
  <c r="AD12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7" i="9"/>
  <c r="J12" i="9"/>
  <c r="J25" i="9"/>
  <c r="AD4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N23" i="9" l="1"/>
  <c r="AE360" i="8"/>
  <c r="AD360" i="8" s="1"/>
  <c r="J29" i="9" s="1"/>
  <c r="W20" i="9"/>
  <c r="S17" i="9"/>
  <c r="L17" i="9"/>
  <c r="N360" i="8"/>
  <c r="M360" i="8" s="1"/>
  <c r="AD29" i="9" s="1"/>
  <c r="U14" i="9"/>
  <c r="Q11" i="9"/>
  <c r="AB11" i="9"/>
  <c r="I8" i="9"/>
  <c r="AC11" i="9"/>
  <c r="U20" i="9"/>
  <c r="I28" i="9"/>
  <c r="N27" i="9"/>
  <c r="N28" i="9"/>
  <c r="W14" i="9"/>
  <c r="L5" i="9"/>
  <c r="AB5" i="9"/>
  <c r="AC5" i="9" s="1"/>
  <c r="N5" i="9"/>
  <c r="AD356" i="8"/>
  <c r="J27" i="9" s="1"/>
  <c r="I5" i="9"/>
  <c r="W17" i="9"/>
  <c r="R29" i="9"/>
  <c r="P29" i="9"/>
  <c r="Q17" i="9"/>
  <c r="M29" i="9"/>
  <c r="AB8" i="9"/>
  <c r="AC8" i="9" s="1"/>
  <c r="AB14" i="9"/>
  <c r="AC14" i="9" s="1"/>
  <c r="Q20" i="9"/>
  <c r="AB28" i="9"/>
  <c r="AC28" i="9" s="1"/>
  <c r="L8" i="9"/>
  <c r="AB17" i="9"/>
  <c r="AC17" i="9" s="1"/>
  <c r="X20" i="9"/>
  <c r="Y20" i="9" s="1"/>
  <c r="S20" i="9"/>
  <c r="G29" i="9"/>
  <c r="AB23" i="9"/>
  <c r="AC23" i="9" s="1"/>
  <c r="X14" i="9"/>
  <c r="Y14" i="9" s="1"/>
  <c r="K29" i="9"/>
  <c r="T29" i="9"/>
  <c r="L28" i="9"/>
  <c r="F29" i="9"/>
  <c r="M49" i="17"/>
  <c r="AD49" i="17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AB29" i="9" l="1"/>
  <c r="AC29" i="9" s="1"/>
  <c r="N29" i="9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<sst xmlns="http://schemas.openxmlformats.org/spreadsheetml/2006/main" count="13418" uniqueCount="1113">
  <si>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</si>
  <si>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</si>
  <si>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</si>
  <si>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</si>
  <si>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</si>
  <si>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</si>
  <si>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</si>
  <si>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</si>
  <si>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</si>
  <si>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</si>
  <si>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</si>
  <si>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</si>
  <si>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</si>
  <si>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</si>
  <si>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</si>
  <si>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</si>
  <si>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</si>
  <si>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</si>
  <si>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</si>
  <si>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</si>
  <si>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</si>
  <si>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</si>
  <si>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</si>
  <si>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</si>
  <si>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</si>
  <si>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</si>
  <si>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</si>
  <si>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</si>
  <si>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</si>
  <si>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</si>
  <si>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</si>
  <si>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</si>
  <si>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</si>
  <si>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</si>
  <si>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</si>
  <si>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</si>
  <si>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</si>
  <si>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</si>
  <si>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</si>
  <si>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</si>
  <si>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</si>
  <si>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</si>
  <si>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</si>
  <si>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</si>
  <si>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</si>
  <si>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</si>
  <si>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</si>
  <si>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</si>
  <si>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</si>
  <si>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</si>
  <si>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</si>
  <si>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</si>
  <si>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</si>
  <si>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</si>
  <si>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</si>
  <si>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</si>
  <si>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</si>
  <si>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</si>
  <si>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</si>
  <si>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</si>
  <si>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</si>
  <si>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</si>
  <si>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</si>
  <si>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</si>
  <si>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</si>
  <si>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</si>
  <si>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</si>
  <si>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</si>
  <si>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</si>
  <si>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</si>
  <si>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</si>
  <si>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</si>
  <si>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</si>
  <si>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</si>
  <si>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</si>
  <si>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</si>
  <si>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</si>
  <si>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</si>
  <si>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</si>
  <si>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</si>
  <si>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</si>
  <si>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</si>
  <si>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</si>
  <si>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</si>
  <si>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</si>
  <si>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</si>
  <si>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</si>
  <si>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</si>
  <si>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</si>
  <si>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</si>
  <si>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</si>
  <si>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</si>
  <si>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</si>
  <si>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</si>
  <si>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</si>
  <si>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</si>
  <si>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</si>
  <si>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</si>
  <si>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</si>
  <si>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</si>
  <si>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</si>
  <si>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</si>
  <si>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</si>
  <si>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</si>
  <si>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</si>
  <si>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</si>
  <si>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</si>
  <si>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</si>
  <si>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</si>
  <si>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</si>
  <si>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</si>
  <si>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</si>
  <si>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</si>
  <si>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</si>
  <si>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</si>
  <si>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</si>
  <si>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</si>
  <si>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</si>
  <si>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</si>
  <si>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</si>
  <si>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</si>
  <si>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</si>
  <si>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</si>
  <si>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</si>
  <si>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</si>
  <si>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</si>
  <si>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</si>
  <si>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</si>
  <si>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</si>
  <si>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</si>
  <si>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</si>
  <si>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</si>
  <si>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</si>
  <si>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</si>
  <si>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</si>
  <si>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</si>
  <si>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</si>
  <si>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</si>
  <si>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</si>
  <si>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</si>
  <si>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</si>
  <si>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</si>
  <si>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</si>
  <si>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</si>
  <si>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</si>
  <si>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</si>
  <si>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</si>
  <si>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</si>
  <si>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</si>
  <si>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</si>
  <si>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</si>
  <si>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</si>
  <si>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</si>
  <si>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</si>
  <si>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</si>
  <si>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</si>
  <si>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</si>
  <si>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</si>
  <si>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</si>
  <si>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</si>
  <si>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</si>
  <si>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</si>
  <si>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</si>
  <si>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</si>
  <si>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</si>
  <si>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</si>
  <si>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E1S66</t>
  </si>
  <si>
    <t>43813715201</t>
  </si>
  <si>
    <t/>
  </si>
  <si>
    <t>115</t>
  </si>
  <si>
    <t>E1S92</t>
  </si>
  <si>
    <t>44153415201</t>
  </si>
  <si>
    <t>E1U10</t>
  </si>
  <si>
    <t>44592715201</t>
  </si>
  <si>
    <t>E1U11</t>
  </si>
  <si>
    <t>43503825201</t>
  </si>
  <si>
    <t>E1U12</t>
  </si>
  <si>
    <t>44155315201</t>
  </si>
  <si>
    <t>106</t>
  </si>
  <si>
    <t>E1U14</t>
  </si>
  <si>
    <t>44477715201</t>
  </si>
  <si>
    <t>E1U22</t>
  </si>
  <si>
    <t>44198315201</t>
  </si>
  <si>
    <t>E1U62</t>
  </si>
  <si>
    <t>43852825201</t>
  </si>
  <si>
    <t>E1U96</t>
  </si>
  <si>
    <t>44787715201</t>
  </si>
  <si>
    <t>118</t>
  </si>
  <si>
    <t>E1V07</t>
  </si>
  <si>
    <t>44023115201</t>
  </si>
  <si>
    <t>E1V14</t>
  </si>
  <si>
    <t>44023715201</t>
  </si>
  <si>
    <t>E1V17</t>
  </si>
  <si>
    <t>44547515201</t>
  </si>
  <si>
    <t>E1V20</t>
  </si>
  <si>
    <t>44620315201</t>
  </si>
  <si>
    <t>E1V34</t>
  </si>
  <si>
    <t>44972015201</t>
  </si>
  <si>
    <t>T1191</t>
  </si>
  <si>
    <t>43355045201</t>
  </si>
  <si>
    <t>T1676</t>
  </si>
  <si>
    <t>43131315201</t>
  </si>
  <si>
    <t>T1751</t>
  </si>
  <si>
    <t>41066635201</t>
  </si>
  <si>
    <t>T1761</t>
  </si>
  <si>
    <t>42982315201</t>
  </si>
  <si>
    <t>T1762</t>
  </si>
  <si>
    <t>43943415201</t>
  </si>
  <si>
    <t>T1770</t>
  </si>
  <si>
    <t>44068615201</t>
  </si>
  <si>
    <t>T1772</t>
  </si>
  <si>
    <t>44211515201</t>
  </si>
  <si>
    <t>T1777</t>
  </si>
  <si>
    <t>43943015201</t>
  </si>
  <si>
    <t>T1781</t>
  </si>
  <si>
    <t>44151815201</t>
  </si>
  <si>
    <t>T1790</t>
  </si>
  <si>
    <t>44240115201</t>
  </si>
  <si>
    <t>T1797</t>
  </si>
  <si>
    <t>44013415201</t>
  </si>
  <si>
    <t>T1799</t>
  </si>
  <si>
    <t>44421315201</t>
  </si>
  <si>
    <t>T1806</t>
  </si>
  <si>
    <t>44155915201</t>
  </si>
  <si>
    <t>T1808</t>
  </si>
  <si>
    <t>44233315201</t>
  </si>
  <si>
    <t>T1811</t>
  </si>
  <si>
    <t>44033915201</t>
  </si>
  <si>
    <t>T1817</t>
  </si>
  <si>
    <t>44068815201</t>
  </si>
  <si>
    <t>T1826</t>
  </si>
  <si>
    <t>44421215201</t>
  </si>
  <si>
    <t>T1828</t>
  </si>
  <si>
    <t>44033715201</t>
  </si>
  <si>
    <t>T1829</t>
  </si>
  <si>
    <t>44514215201</t>
  </si>
  <si>
    <t>T1831</t>
  </si>
  <si>
    <t>43708815201</t>
  </si>
  <si>
    <t>T1832</t>
  </si>
  <si>
    <t>44880215201</t>
  </si>
  <si>
    <t>T1836</t>
  </si>
  <si>
    <t>44155835201</t>
  </si>
  <si>
    <t>108</t>
  </si>
  <si>
    <t>T1842</t>
  </si>
  <si>
    <t>44404915201</t>
  </si>
  <si>
    <t>T1844</t>
  </si>
  <si>
    <t>43982615201</t>
  </si>
  <si>
    <t>E20T7</t>
  </si>
  <si>
    <t>43089715201</t>
  </si>
  <si>
    <t>E20W3</t>
  </si>
  <si>
    <t>43744215201</t>
  </si>
  <si>
    <t>E2V58</t>
  </si>
  <si>
    <t>43303615201</t>
  </si>
  <si>
    <t>E2Y76</t>
  </si>
  <si>
    <t>20972255201</t>
  </si>
  <si>
    <t>E2Z33</t>
  </si>
  <si>
    <t>43860815201</t>
  </si>
  <si>
    <t>T2703</t>
  </si>
  <si>
    <t>21272425201</t>
  </si>
  <si>
    <t>T2725</t>
  </si>
  <si>
    <t>42307145201</t>
  </si>
  <si>
    <t>113</t>
  </si>
  <si>
    <t>T2749</t>
  </si>
  <si>
    <t>43946715201</t>
  </si>
  <si>
    <t>T2757</t>
  </si>
  <si>
    <t>43761115201</t>
  </si>
  <si>
    <t>T2772</t>
  </si>
  <si>
    <t>43404115201</t>
  </si>
  <si>
    <t>T2787</t>
  </si>
  <si>
    <t>44105915201</t>
  </si>
  <si>
    <t>T2796</t>
  </si>
  <si>
    <t>44119415201</t>
  </si>
  <si>
    <t>T2803</t>
  </si>
  <si>
    <t>44126115201</t>
  </si>
  <si>
    <t>T2821</t>
  </si>
  <si>
    <t>44327315201</t>
  </si>
  <si>
    <t>T2824</t>
  </si>
  <si>
    <t>44327415201</t>
  </si>
  <si>
    <t>T2827</t>
  </si>
  <si>
    <t>43935715201</t>
  </si>
  <si>
    <t>T2835</t>
  </si>
  <si>
    <t>44327215201</t>
  </si>
  <si>
    <t>T2836</t>
  </si>
  <si>
    <t>44325915201</t>
  </si>
  <si>
    <t>T2845</t>
  </si>
  <si>
    <t>44119425201</t>
  </si>
  <si>
    <t>T2846</t>
  </si>
  <si>
    <t>44126015201</t>
  </si>
  <si>
    <t>T2848</t>
  </si>
  <si>
    <t>44330515201</t>
  </si>
  <si>
    <t>T2856</t>
  </si>
  <si>
    <t>42983025201</t>
  </si>
  <si>
    <t>T2877</t>
  </si>
  <si>
    <t>20954355201</t>
  </si>
  <si>
    <t>T2880</t>
  </si>
  <si>
    <t>21293465201</t>
  </si>
  <si>
    <t>T2883</t>
  </si>
  <si>
    <t>44912955201</t>
  </si>
  <si>
    <t>T2892</t>
  </si>
  <si>
    <t>21071935201</t>
  </si>
  <si>
    <t>T2899</t>
  </si>
  <si>
    <t>20761175201</t>
  </si>
  <si>
    <t>T2902</t>
  </si>
  <si>
    <t>43928015201</t>
  </si>
  <si>
    <t>E3S70</t>
  </si>
  <si>
    <t>43992635201</t>
  </si>
  <si>
    <t>E3U47</t>
  </si>
  <si>
    <t>44158915201</t>
  </si>
  <si>
    <t>E3U84</t>
  </si>
  <si>
    <t>44365915201</t>
  </si>
  <si>
    <t>E3V28</t>
  </si>
  <si>
    <t>44891215201</t>
  </si>
  <si>
    <t>T3579</t>
  </si>
  <si>
    <t>41413245201</t>
  </si>
  <si>
    <t>T3604</t>
  </si>
  <si>
    <t>43282815201</t>
  </si>
  <si>
    <t>T3664</t>
  </si>
  <si>
    <t>43375115201</t>
  </si>
  <si>
    <t>T3691</t>
  </si>
  <si>
    <t>43717815201</t>
  </si>
  <si>
    <t>T3702</t>
  </si>
  <si>
    <t>42446455201</t>
  </si>
  <si>
    <t>T3712</t>
  </si>
  <si>
    <t>43937115201</t>
  </si>
  <si>
    <t>T3733</t>
  </si>
  <si>
    <t>43188365201</t>
  </si>
  <si>
    <t>T3750</t>
  </si>
  <si>
    <t>43811125201</t>
  </si>
  <si>
    <t>T3759</t>
  </si>
  <si>
    <t>44014915201</t>
  </si>
  <si>
    <t>T3775</t>
  </si>
  <si>
    <t>43256315201</t>
  </si>
  <si>
    <t>T3787</t>
  </si>
  <si>
    <t>44158815201</t>
  </si>
  <si>
    <t>T3793</t>
  </si>
  <si>
    <t>43467715201</t>
  </si>
  <si>
    <t>T3796</t>
  </si>
  <si>
    <t>44404615201</t>
  </si>
  <si>
    <t>T3797</t>
  </si>
  <si>
    <t>44365615201</t>
  </si>
  <si>
    <t>T3800</t>
  </si>
  <si>
    <t>44851815201</t>
  </si>
  <si>
    <t>T3810</t>
  </si>
  <si>
    <t>44365015201</t>
  </si>
  <si>
    <t>T3811</t>
  </si>
  <si>
    <t>22083845201</t>
  </si>
  <si>
    <t>T3812</t>
  </si>
  <si>
    <t>44363915201</t>
  </si>
  <si>
    <t>T3817</t>
  </si>
  <si>
    <t>44387515201</t>
  </si>
  <si>
    <t>T3819</t>
  </si>
  <si>
    <t>44404315201</t>
  </si>
  <si>
    <t>T3848</t>
  </si>
  <si>
    <t>43776215201</t>
  </si>
  <si>
    <t>T9024</t>
  </si>
  <si>
    <t>44199335223</t>
  </si>
  <si>
    <t>E4T68</t>
  </si>
  <si>
    <t>44074615201</t>
  </si>
  <si>
    <t>E4U99</t>
  </si>
  <si>
    <t>44146215201</t>
  </si>
  <si>
    <t>E4V26</t>
  </si>
  <si>
    <t>44172115201</t>
  </si>
  <si>
    <t>E4V55</t>
  </si>
  <si>
    <t>44359415201</t>
  </si>
  <si>
    <t>E4V59</t>
  </si>
  <si>
    <t>44136015201</t>
  </si>
  <si>
    <t>E4V75</t>
  </si>
  <si>
    <t>44172215201</t>
  </si>
  <si>
    <t>E4V81</t>
  </si>
  <si>
    <t>44610115201</t>
  </si>
  <si>
    <t>E4V84</t>
  </si>
  <si>
    <t>44609715201</t>
  </si>
  <si>
    <t>E4W41</t>
  </si>
  <si>
    <t>44576915201</t>
  </si>
  <si>
    <t>T4552</t>
  </si>
  <si>
    <t>43696215201</t>
  </si>
  <si>
    <t>T4562</t>
  </si>
  <si>
    <t>43177035201</t>
  </si>
  <si>
    <t>T4563</t>
  </si>
  <si>
    <t>43619615201</t>
  </si>
  <si>
    <t>T4567</t>
  </si>
  <si>
    <t>43839415201</t>
  </si>
  <si>
    <t>T4571</t>
  </si>
  <si>
    <t>43839515201</t>
  </si>
  <si>
    <t>T4572</t>
  </si>
  <si>
    <t>43838415201</t>
  </si>
  <si>
    <t>T4573</t>
  </si>
  <si>
    <t>43206675201</t>
  </si>
  <si>
    <t>T4579</t>
  </si>
  <si>
    <t>44166815201</t>
  </si>
  <si>
    <t>T4586</t>
  </si>
  <si>
    <t>42957625201</t>
  </si>
  <si>
    <t>T4591</t>
  </si>
  <si>
    <t>43811815201</t>
  </si>
  <si>
    <t>T4592</t>
  </si>
  <si>
    <t>43999415201</t>
  </si>
  <si>
    <t>T4594</t>
  </si>
  <si>
    <t>43999015201</t>
  </si>
  <si>
    <t>T4597</t>
  </si>
  <si>
    <t>44177515201</t>
  </si>
  <si>
    <t>T4608</t>
  </si>
  <si>
    <t>44177615201</t>
  </si>
  <si>
    <t>T4609</t>
  </si>
  <si>
    <t>44384515201</t>
  </si>
  <si>
    <t>T4614</t>
  </si>
  <si>
    <t>44399415201</t>
  </si>
  <si>
    <t>E50B4</t>
  </si>
  <si>
    <t>44290615201</t>
  </si>
  <si>
    <t>E51A0</t>
  </si>
  <si>
    <t>43856235201</t>
  </si>
  <si>
    <t>E51A9</t>
  </si>
  <si>
    <t>44102015201</t>
  </si>
  <si>
    <t>E55B1</t>
  </si>
  <si>
    <t>43914215201</t>
  </si>
  <si>
    <t>E55B2</t>
  </si>
  <si>
    <t>44417515201</t>
  </si>
  <si>
    <t>E57A1</t>
  </si>
  <si>
    <t>44343315201</t>
  </si>
  <si>
    <t>E57A4</t>
  </si>
  <si>
    <t>44113215201</t>
  </si>
  <si>
    <t>E58A4</t>
  </si>
  <si>
    <t>44290515201</t>
  </si>
  <si>
    <t>T5552</t>
  </si>
  <si>
    <t>40714345201</t>
  </si>
  <si>
    <t>T5626</t>
  </si>
  <si>
    <t>24020025201</t>
  </si>
  <si>
    <t>T5705</t>
  </si>
  <si>
    <t>44113615201</t>
  </si>
  <si>
    <t>T5733</t>
  </si>
  <si>
    <t>44381515201</t>
  </si>
  <si>
    <t>T5737</t>
  </si>
  <si>
    <t>44288115201</t>
  </si>
  <si>
    <t>T5738</t>
  </si>
  <si>
    <t>44290915201</t>
  </si>
  <si>
    <t>T5742</t>
  </si>
  <si>
    <t>43612515201</t>
  </si>
  <si>
    <t>T5750</t>
  </si>
  <si>
    <t>44568415201</t>
  </si>
  <si>
    <t>T5763</t>
  </si>
  <si>
    <t>44569015201</t>
  </si>
  <si>
    <t>E6L44</t>
  </si>
  <si>
    <t>43652515201</t>
  </si>
  <si>
    <t>E6N08</t>
  </si>
  <si>
    <t>44196015201</t>
  </si>
  <si>
    <t>E6N47</t>
  </si>
  <si>
    <t>44445015201</t>
  </si>
  <si>
    <t>T6505</t>
  </si>
  <si>
    <t>43326435201</t>
  </si>
  <si>
    <t>T6508</t>
  </si>
  <si>
    <t>42325125201</t>
  </si>
  <si>
    <t>T6513</t>
  </si>
  <si>
    <t>43998615201</t>
  </si>
  <si>
    <t>T6515</t>
  </si>
  <si>
    <t>43274845201</t>
  </si>
  <si>
    <t>T6516</t>
  </si>
  <si>
    <t>43998115201</t>
  </si>
  <si>
    <t>T6518</t>
  </si>
  <si>
    <t>42918635201</t>
  </si>
  <si>
    <t>T6519</t>
  </si>
  <si>
    <t>43476835201</t>
  </si>
  <si>
    <t>T6534</t>
  </si>
  <si>
    <t>44389515201</t>
  </si>
  <si>
    <t>T6537</t>
  </si>
  <si>
    <t>44391615201</t>
  </si>
  <si>
    <t>T6543</t>
  </si>
  <si>
    <t>44183615201</t>
  </si>
  <si>
    <t>E7N76</t>
  </si>
  <si>
    <t>43956515201</t>
  </si>
  <si>
    <t>E7N90</t>
  </si>
  <si>
    <t>44822115201</t>
  </si>
  <si>
    <t>E7N95</t>
  </si>
  <si>
    <t>44025115201</t>
  </si>
  <si>
    <t>E7O02</t>
  </si>
  <si>
    <t>43724915201</t>
  </si>
  <si>
    <t>E7O03</t>
  </si>
  <si>
    <t>43050015201</t>
  </si>
  <si>
    <t>E7O04</t>
  </si>
  <si>
    <t>43952615201</t>
  </si>
  <si>
    <t>E7P05</t>
  </si>
  <si>
    <t>44024415201</t>
  </si>
  <si>
    <t>E7P09</t>
  </si>
  <si>
    <t>43763615201</t>
  </si>
  <si>
    <t>E7P30</t>
  </si>
  <si>
    <t>44761415201</t>
  </si>
  <si>
    <t>E7P36</t>
  </si>
  <si>
    <t>44978015201</t>
  </si>
  <si>
    <t>E7P61</t>
  </si>
  <si>
    <t>44383615201</t>
  </si>
  <si>
    <t>E7P97</t>
  </si>
  <si>
    <t>45217915201</t>
  </si>
  <si>
    <t>E7R18</t>
  </si>
  <si>
    <t>43273425202</t>
  </si>
  <si>
    <t>T7383</t>
  </si>
  <si>
    <t>40582225201</t>
  </si>
  <si>
    <t>T7424</t>
  </si>
  <si>
    <t>25729855201</t>
  </si>
  <si>
    <t>T7428</t>
  </si>
  <si>
    <t>43258435201</t>
  </si>
  <si>
    <t>T7468</t>
  </si>
  <si>
    <t>44138615201</t>
  </si>
  <si>
    <t>T7473</t>
  </si>
  <si>
    <t>43944815201</t>
  </si>
  <si>
    <t>T7480</t>
  </si>
  <si>
    <t>44025315201</t>
  </si>
  <si>
    <t>T7484</t>
  </si>
  <si>
    <t>43780725201</t>
  </si>
  <si>
    <t>T7496</t>
  </si>
  <si>
    <t>43591435201</t>
  </si>
  <si>
    <t>T9026</t>
  </si>
  <si>
    <t>44490215223</t>
  </si>
  <si>
    <t>E8Q78</t>
  </si>
  <si>
    <t>43554615201</t>
  </si>
  <si>
    <t>E8R75</t>
  </si>
  <si>
    <t>42933945201</t>
  </si>
  <si>
    <t>E8R77</t>
  </si>
  <si>
    <t>43798615201</t>
  </si>
  <si>
    <t>E8R97</t>
  </si>
  <si>
    <t>43730045201</t>
  </si>
  <si>
    <t>E8S55</t>
  </si>
  <si>
    <t>44070015201</t>
  </si>
  <si>
    <t>E8T03</t>
  </si>
  <si>
    <t>44262715201</t>
  </si>
  <si>
    <t>E8T12</t>
  </si>
  <si>
    <t>44028915201</t>
  </si>
  <si>
    <t>E8T21</t>
  </si>
  <si>
    <t>44029215201</t>
  </si>
  <si>
    <t>E8T39</t>
  </si>
  <si>
    <t>44430115201</t>
  </si>
  <si>
    <t>E8T42</t>
  </si>
  <si>
    <t>43799015201</t>
  </si>
  <si>
    <t>E8T68</t>
  </si>
  <si>
    <t>44448615201</t>
  </si>
  <si>
    <t>E8T76</t>
  </si>
  <si>
    <t>44206115201</t>
  </si>
  <si>
    <t>E8T86</t>
  </si>
  <si>
    <t>43855115201</t>
  </si>
  <si>
    <t>E8T93</t>
  </si>
  <si>
    <t>44029515201</t>
  </si>
  <si>
    <t>E8U17</t>
  </si>
  <si>
    <t>44934015201</t>
  </si>
  <si>
    <t>E8U24</t>
  </si>
  <si>
    <t>44122465201</t>
  </si>
  <si>
    <t>E3K68</t>
  </si>
  <si>
    <t>22077395201</t>
  </si>
  <si>
    <t>E1V19</t>
  </si>
  <si>
    <t>44620915201</t>
  </si>
  <si>
    <t>T1834</t>
  </si>
  <si>
    <t>44632015201</t>
  </si>
  <si>
    <t>E20H1</t>
  </si>
  <si>
    <t>43737715201</t>
  </si>
  <si>
    <t>E20I1</t>
  </si>
  <si>
    <t>43317155201</t>
  </si>
  <si>
    <t>E20W8</t>
  </si>
  <si>
    <t>44277915201</t>
  </si>
  <si>
    <t>208</t>
  </si>
  <si>
    <t>T2758</t>
  </si>
  <si>
    <t>43939915201</t>
  </si>
  <si>
    <t>T2788</t>
  </si>
  <si>
    <t>44258115201</t>
  </si>
  <si>
    <t>T2802</t>
  </si>
  <si>
    <t>43575715201</t>
  </si>
  <si>
    <t>T2822</t>
  </si>
  <si>
    <t>44331315201</t>
  </si>
  <si>
    <t>T2825</t>
  </si>
  <si>
    <t>44328215201</t>
  </si>
  <si>
    <t>T2829</t>
  </si>
  <si>
    <t>44120815201</t>
  </si>
  <si>
    <t>T2833</t>
  </si>
  <si>
    <t>44325815201</t>
  </si>
  <si>
    <t>T2837</t>
  </si>
  <si>
    <t>44329415201</t>
  </si>
  <si>
    <t>T2847</t>
  </si>
  <si>
    <t>44328315201</t>
  </si>
  <si>
    <t>T2855</t>
  </si>
  <si>
    <t>43935815201</t>
  </si>
  <si>
    <t>T2857</t>
  </si>
  <si>
    <t>44721115201</t>
  </si>
  <si>
    <t>T2869</t>
  </si>
  <si>
    <t>43567925201</t>
  </si>
  <si>
    <t>T2872</t>
  </si>
  <si>
    <t>44534115201</t>
  </si>
  <si>
    <t>T2875</t>
  </si>
  <si>
    <t>44912925201</t>
  </si>
  <si>
    <t>T2879</t>
  </si>
  <si>
    <t>44535315201</t>
  </si>
  <si>
    <t>T2881</t>
  </si>
  <si>
    <t>44554015201</t>
  </si>
  <si>
    <t>T2888</t>
  </si>
  <si>
    <t>40392055201</t>
  </si>
  <si>
    <t>T2895</t>
  </si>
  <si>
    <t>44125915201</t>
  </si>
  <si>
    <t>T2903</t>
  </si>
  <si>
    <t>44556915201</t>
  </si>
  <si>
    <t>T2923</t>
  </si>
  <si>
    <t>44542625201</t>
  </si>
  <si>
    <t>T9023</t>
  </si>
  <si>
    <t>44624515223</t>
  </si>
  <si>
    <t>E3T49</t>
  </si>
  <si>
    <t>44546515201</t>
  </si>
  <si>
    <t>E3W98</t>
  </si>
  <si>
    <t>45055015201</t>
  </si>
  <si>
    <t>T3703</t>
  </si>
  <si>
    <t>43649925201</t>
  </si>
  <si>
    <t>T3728</t>
  </si>
  <si>
    <t>21898425201</t>
  </si>
  <si>
    <t>T3740</t>
  </si>
  <si>
    <t>43626615201</t>
  </si>
  <si>
    <t>T3833</t>
  </si>
  <si>
    <t>44560315201</t>
  </si>
  <si>
    <t>T3836</t>
  </si>
  <si>
    <t>43974415201</t>
  </si>
  <si>
    <t>T9029</t>
  </si>
  <si>
    <t>44531325216</t>
  </si>
  <si>
    <t>E4V21</t>
  </si>
  <si>
    <t>44399715201</t>
  </si>
  <si>
    <t>E4W14</t>
  </si>
  <si>
    <t>44577015201</t>
  </si>
  <si>
    <t>T4601</t>
  </si>
  <si>
    <t>44177115201</t>
  </si>
  <si>
    <t>T4607</t>
  </si>
  <si>
    <t>43999315201</t>
  </si>
  <si>
    <t>T4629</t>
  </si>
  <si>
    <t>44562315201</t>
  </si>
  <si>
    <t>E53B6</t>
  </si>
  <si>
    <t>43901715201</t>
  </si>
  <si>
    <t>E54B0</t>
  </si>
  <si>
    <t>43986525201</t>
  </si>
  <si>
    <t>E55B3</t>
  </si>
  <si>
    <t>44942415201</t>
  </si>
  <si>
    <t>E55B9</t>
  </si>
  <si>
    <t>44655815201</t>
  </si>
  <si>
    <t>E56B2</t>
  </si>
  <si>
    <t>44381615201</t>
  </si>
  <si>
    <t>E58B2</t>
  </si>
  <si>
    <t>44529415201</t>
  </si>
  <si>
    <t>E59A9</t>
  </si>
  <si>
    <t>43913015201</t>
  </si>
  <si>
    <t>T5726</t>
  </si>
  <si>
    <t>44354415201</t>
  </si>
  <si>
    <t>T5746</t>
  </si>
  <si>
    <t>43915715201</t>
  </si>
  <si>
    <t>T5766</t>
  </si>
  <si>
    <t>44569515201</t>
  </si>
  <si>
    <t>T5771</t>
  </si>
  <si>
    <t>44316615201</t>
  </si>
  <si>
    <t>T5785</t>
  </si>
  <si>
    <t>44976515201</t>
  </si>
  <si>
    <t>T9028</t>
  </si>
  <si>
    <t>44532115223</t>
  </si>
  <si>
    <t>E6M36</t>
  </si>
  <si>
    <t>44343215201</t>
  </si>
  <si>
    <t>E6N55</t>
  </si>
  <si>
    <t>44196815201</t>
  </si>
  <si>
    <t>E6O02</t>
  </si>
  <si>
    <t>44479915201</t>
  </si>
  <si>
    <t>E6O04</t>
  </si>
  <si>
    <t>44196515201</t>
  </si>
  <si>
    <t>T6545</t>
  </si>
  <si>
    <t>44574515201</t>
  </si>
  <si>
    <t>T6546</t>
  </si>
  <si>
    <t>44574715201</t>
  </si>
  <si>
    <t>T6561</t>
  </si>
  <si>
    <t>43081325201</t>
  </si>
  <si>
    <t>T6563</t>
  </si>
  <si>
    <t>44882915201</t>
  </si>
  <si>
    <t>T6571</t>
  </si>
  <si>
    <t>44390315201</t>
  </si>
  <si>
    <t>E7P02</t>
  </si>
  <si>
    <t>44146915201</t>
  </si>
  <si>
    <t>E7P21</t>
  </si>
  <si>
    <t>44024915201</t>
  </si>
  <si>
    <t>E7P63</t>
  </si>
  <si>
    <t>44774815201</t>
  </si>
  <si>
    <t>T7451</t>
  </si>
  <si>
    <t>43982985201</t>
  </si>
  <si>
    <t>T7485</t>
  </si>
  <si>
    <t>44109915201</t>
  </si>
  <si>
    <t>T7491</t>
  </si>
  <si>
    <t>44358325201</t>
  </si>
  <si>
    <t>E8S19</t>
  </si>
  <si>
    <t>44387815201</t>
  </si>
  <si>
    <t>E8S64</t>
  </si>
  <si>
    <t>44388015201</t>
  </si>
  <si>
    <t>E8S95</t>
  </si>
  <si>
    <t>43496825201</t>
  </si>
  <si>
    <t>E3U83</t>
  </si>
  <si>
    <t>41768355201</t>
  </si>
  <si>
    <t>T3704</t>
  </si>
  <si>
    <t>43938815201</t>
  </si>
  <si>
    <t>T3720</t>
  </si>
  <si>
    <t>43936615201</t>
  </si>
  <si>
    <t>T3743</t>
  </si>
  <si>
    <t>44173015201</t>
  </si>
  <si>
    <t>T3773</t>
  </si>
  <si>
    <t>44422025201</t>
  </si>
  <si>
    <t>T3816</t>
  </si>
  <si>
    <t>T3818</t>
  </si>
  <si>
    <t>T3828</t>
  </si>
  <si>
    <t>T3830</t>
  </si>
  <si>
    <t>F590767981</t>
  </si>
  <si>
    <t>RUSSELL ENGINEERING INC.</t>
  </si>
  <si>
    <t>N/A</t>
  </si>
  <si>
    <t>B10:B2:B5</t>
  </si>
  <si>
    <t>ACC - BONUS/INCENT/DISINCENT:ACC - A+B (COST+TIME BIDDING):ACC - INCENTIVE/DISINCENTIVE</t>
  </si>
  <si>
    <t>F261871966</t>
  </si>
  <si>
    <t>AJAX PAVING INDUSTRIES OF FLORIDA LLC</t>
  </si>
  <si>
    <t>F273238420</t>
  </si>
  <si>
    <t>OCEANIK.US INC</t>
  </si>
  <si>
    <t>F581401468</t>
  </si>
  <si>
    <t>PREFERRED MATERIALS INC.</t>
  </si>
  <si>
    <t>F651115948</t>
  </si>
  <si>
    <t>SUPERIOR ASPHALT INC.</t>
  </si>
  <si>
    <t>B0</t>
  </si>
  <si>
    <t>ACC - LUMP SUM</t>
  </si>
  <si>
    <t>E1U17</t>
  </si>
  <si>
    <t>F273534317</t>
  </si>
  <si>
    <t>GOSALIA CONCRETE CONSTRUCTORS INC.</t>
  </si>
  <si>
    <t>B1</t>
  </si>
  <si>
    <t>ACC - NO EXCUSE BONUS</t>
  </si>
  <si>
    <t>F590594298</t>
  </si>
  <si>
    <t>HUBBARD CONSTRUCTION COMPANY</t>
  </si>
  <si>
    <t>F550345840</t>
  </si>
  <si>
    <t>VECELLIO &amp; GROGAN INC.</t>
  </si>
  <si>
    <t>LBDB</t>
  </si>
  <si>
    <t>LOW BID DESIGN BUILD</t>
  </si>
  <si>
    <t>F591742990</t>
  </si>
  <si>
    <t>SOUTHLAND CONSTRUCTION INC.</t>
  </si>
  <si>
    <t>LBDB:LBDB::::Y</t>
  </si>
  <si>
    <t>LOW BID DESIGN BUILD:LOW BID DESIGN BUILD:DESIGN/BUILD PROJECT:DESIGN/BUILD PROJECT:DESIGN/BUILD PROJECT:DESIGN/BUILD PROJECT</t>
  </si>
  <si>
    <t>F814025800</t>
  </si>
  <si>
    <t>ORLANDO R&amp;B LLC</t>
  </si>
  <si>
    <t>F591641879</t>
  </si>
  <si>
    <t>SEACOAST INCORPORATED</t>
  </si>
  <si>
    <t>F591683951</t>
  </si>
  <si>
    <t>C.W. ROBERTS CONTRACTING INC.</t>
  </si>
  <si>
    <t>E1V21</t>
  </si>
  <si>
    <t>F208163134</t>
  </si>
  <si>
    <t>BRIDGE MASTERS CONSTRUCTION LLC</t>
  </si>
  <si>
    <t>F592934582</t>
  </si>
  <si>
    <t>HIGHWAY SAFETY DEVICES INC.</t>
  </si>
  <si>
    <t>Y</t>
  </si>
  <si>
    <t>DESIGN/BUILD PROJECT</t>
  </si>
  <si>
    <t>F592571763</t>
  </si>
  <si>
    <t>JR. DAVIS CONSTRUCTION CO. INC.</t>
  </si>
  <si>
    <t>F474451572</t>
  </si>
  <si>
    <t>V &amp; H CONSTRUCTION INC.</t>
  </si>
  <si>
    <t>F204003511</t>
  </si>
  <si>
    <t>E&amp;M EQUIPMENT</t>
  </si>
  <si>
    <t>Z43-0990710</t>
  </si>
  <si>
    <t>ARCH INSURANCE COMPANY</t>
  </si>
  <si>
    <t>F592502221</t>
  </si>
  <si>
    <t>HORSEPOWER ELECTRIC INC.</t>
  </si>
  <si>
    <t>F134205756</t>
  </si>
  <si>
    <t>COBB SITE DEVELOPMENT INC</t>
  </si>
  <si>
    <t>T1803</t>
  </si>
  <si>
    <t>F591858994</t>
  </si>
  <si>
    <t>TRAFFIC CONTROL DEVICES LLC</t>
  </si>
  <si>
    <t>F264318212</t>
  </si>
  <si>
    <t>CARR CONSTRUCTION LLC</t>
  </si>
  <si>
    <t>F823160551</t>
  </si>
  <si>
    <t>LEON AMERICA CONSTRUCTION</t>
  </si>
  <si>
    <t>F814212997</t>
  </si>
  <si>
    <t>NATIONAL TRAFFIC SOLUTION INC</t>
  </si>
  <si>
    <t>T1839</t>
  </si>
  <si>
    <t>F592318360</t>
  </si>
  <si>
    <t>PRINCE CONTRACTING LLC.</t>
  </si>
  <si>
    <t>F820821263</t>
  </si>
  <si>
    <t>AJ GENERAL CONSTRUCTION SERVICES INC.</t>
  </si>
  <si>
    <t>F592871935</t>
  </si>
  <si>
    <t>ANDERSON COLUMBIA CO. INC.</t>
  </si>
  <si>
    <t>E20T5</t>
  </si>
  <si>
    <t>F263552913</t>
  </si>
  <si>
    <t>SUPERIOR CONSTRUCTION COMPANY SOUTHEAST</t>
  </si>
  <si>
    <t>F363286318</t>
  </si>
  <si>
    <t>ARCHER WESTERN CONTRACTORS LLC</t>
  </si>
  <si>
    <t>B5:B8</t>
  </si>
  <si>
    <t>ACC - INCENTIVE/DISINCENTIVE:ACC - DESIGN/BUILD - MAJOR</t>
  </si>
  <si>
    <t>F592385218</t>
  </si>
  <si>
    <t>HINSON JAMES D. ELECTRICAL CONTRACTING</t>
  </si>
  <si>
    <t>F593666875</t>
  </si>
  <si>
    <t>COXWELL J.B. CONTRACTING INC.</t>
  </si>
  <si>
    <t>B8:B8::Y</t>
  </si>
  <si>
    <t>ACC - DESIGN/BUILD - MAJOR:ACC - DESIGN/BUILD - MAJOR:DESIGN/BUILD PROJECT:DESIGN/BUILD PROJECT</t>
  </si>
  <si>
    <t>F650026542</t>
  </si>
  <si>
    <t>D.A.B. CONSTRUCTORS INC</t>
  </si>
  <si>
    <t>F465639198</t>
  </si>
  <si>
    <t>WATSON CIVIL CONSTRUCTION INC.</t>
  </si>
  <si>
    <t>F592397581</t>
  </si>
  <si>
    <t>DUVAL ASPHALT PRODUCTS INC.</t>
  </si>
  <si>
    <t>F592554039</t>
  </si>
  <si>
    <t>AMERICAN LIGHTING AND SIGNALIZATION LLC</t>
  </si>
  <si>
    <t>F591233559</t>
  </si>
  <si>
    <t>HALIFAX PAVING INC.</t>
  </si>
  <si>
    <t>T2826</t>
  </si>
  <si>
    <t>F261141819</t>
  </si>
  <si>
    <t>CDM CONTRACTING INC.</t>
  </si>
  <si>
    <t>T2873</t>
  </si>
  <si>
    <t>F593044703</t>
  </si>
  <si>
    <t>CHINCHOR ELECTRIC INC.</t>
  </si>
  <si>
    <t>F593155035</t>
  </si>
  <si>
    <t>P &amp; S PAVING INC.</t>
  </si>
  <si>
    <t>F580641369</t>
  </si>
  <si>
    <t>REEVES CONSTRUCTION COMPANY</t>
  </si>
  <si>
    <t>T2887</t>
  </si>
  <si>
    <t>F043619482</t>
  </si>
  <si>
    <t>WHITEHURST V. E. &amp; SONS INC.</t>
  </si>
  <si>
    <t>F274431832</t>
  </si>
  <si>
    <t>BLACKTIP SERVICES INCORPORATED</t>
  </si>
  <si>
    <t>F593458160</t>
  </si>
  <si>
    <t>HALE CONTRACTING INC.</t>
  </si>
  <si>
    <t>B10</t>
  </si>
  <si>
    <t>ACC - BONUS/INCENT/DISINCENT</t>
  </si>
  <si>
    <t>E3U04</t>
  </si>
  <si>
    <t>E3U32</t>
  </si>
  <si>
    <t>F842662495</t>
  </si>
  <si>
    <t>ALEXANDER DESIGN + BUILD LLC</t>
  </si>
  <si>
    <t>F461187423</t>
  </si>
  <si>
    <t>SOUTHERN ROAD &amp; BRIDGE LLC</t>
  </si>
  <si>
    <t>E3U86</t>
  </si>
  <si>
    <t>F943481793</t>
  </si>
  <si>
    <t>FAITH CONSTRUCTION GROUP INC.</t>
  </si>
  <si>
    <t>F202058265</t>
  </si>
  <si>
    <t>STRUCTURAL PRESERVATION SYSTEMS</t>
  </si>
  <si>
    <t>E3V33</t>
  </si>
  <si>
    <t>F742454910</t>
  </si>
  <si>
    <t>WEBBER LLC</t>
  </si>
  <si>
    <t>E3V50</t>
  </si>
  <si>
    <t>F381164400</t>
  </si>
  <si>
    <t>RAM CONSTRUCTION SERVICES OF MICHIGAN I</t>
  </si>
  <si>
    <t>E3V51</t>
  </si>
  <si>
    <t>E3V90</t>
  </si>
  <si>
    <t>E3W08</t>
  </si>
  <si>
    <t>F201424580</t>
  </si>
  <si>
    <t>GULF COAST CONTRACTING LLC</t>
  </si>
  <si>
    <t>E3W56</t>
  </si>
  <si>
    <t>T3598</t>
  </si>
  <si>
    <t>F593582039</t>
  </si>
  <si>
    <t>CHAVERS CONSTRUCTION INC</t>
  </si>
  <si>
    <t>F630500583</t>
  </si>
  <si>
    <t>SCOTT BRIDGE COMPANY INC.</t>
  </si>
  <si>
    <t>T3687</t>
  </si>
  <si>
    <t>F814575837</t>
  </si>
  <si>
    <t>GDB-US</t>
  </si>
  <si>
    <t>F630702929</t>
  </si>
  <si>
    <t>F &amp; W CONSTRUCTION COMPANY INC.</t>
  </si>
  <si>
    <t>F630368729</t>
  </si>
  <si>
    <t>MURPHREE BRIDGE CORPORATION</t>
  </si>
  <si>
    <t>F593598732</t>
  </si>
  <si>
    <t>ROADS INC. OF NWF</t>
  </si>
  <si>
    <t>F208743994</t>
  </si>
  <si>
    <t>EMERALD COAST STRIPING LLC.</t>
  </si>
  <si>
    <t>F743148751</t>
  </si>
  <si>
    <t>ROGAR MANAGEMENT &amp; CONSULTING OF FLORIDA</t>
  </si>
  <si>
    <t>F592895927</t>
  </si>
  <si>
    <t>ROBERTS AND ROBERTS INC.</t>
  </si>
  <si>
    <t>T3784</t>
  </si>
  <si>
    <t>T3794</t>
  </si>
  <si>
    <t>F593113094</t>
  </si>
  <si>
    <t>C &amp; D CONSTRUCTION INC.</t>
  </si>
  <si>
    <t>T3802</t>
  </si>
  <si>
    <t>F593541899</t>
  </si>
  <si>
    <t>ACME BARRICADES LC</t>
  </si>
  <si>
    <t>F590879719</t>
  </si>
  <si>
    <t>INGRAM SIGNALIZATION INC.</t>
  </si>
  <si>
    <t>T3823</t>
  </si>
  <si>
    <t>F824750393</t>
  </si>
  <si>
    <t>COLLINS LAND SERVICES INC</t>
  </si>
  <si>
    <t>T3825</t>
  </si>
  <si>
    <t>F432094655</t>
  </si>
  <si>
    <t>H.G. CONSTRUCTION DEVELOPMENT &amp; INVESTM</t>
  </si>
  <si>
    <t>B5</t>
  </si>
  <si>
    <t>ACC - INCENTIVE/DISINCENTIVE</t>
  </si>
  <si>
    <t>T9027</t>
  </si>
  <si>
    <t>F590753039</t>
  </si>
  <si>
    <t>WEEKLEY ASPHALT PAVING INC.</t>
  </si>
  <si>
    <t>F203598843</t>
  </si>
  <si>
    <t>PCL CONSTRUCTION INC.</t>
  </si>
  <si>
    <t>E4V19</t>
  </si>
  <si>
    <t>F593682914</t>
  </si>
  <si>
    <t>SEMINOLE EQUIPMENT INC.</t>
  </si>
  <si>
    <t>F980461222</t>
  </si>
  <si>
    <t>OHLA USA INC</t>
  </si>
  <si>
    <t>F592073526</t>
  </si>
  <si>
    <t>ENGINEER CONTROL SYSTEMS CORPORATION</t>
  </si>
  <si>
    <t>F201928479</t>
  </si>
  <si>
    <t>J.W. CHEATHAM LLC</t>
  </si>
  <si>
    <t>E4W04</t>
  </si>
  <si>
    <t>F651005943</t>
  </si>
  <si>
    <t>LAMBERT BROS. INC.</t>
  </si>
  <si>
    <t>F462302687</t>
  </si>
  <si>
    <t>JONES BENITEZ CORPORATION</t>
  </si>
  <si>
    <t>F812774010</t>
  </si>
  <si>
    <t>LEAD ENGINEERING CONTRACTORS LLC</t>
  </si>
  <si>
    <t>F650434021</t>
  </si>
  <si>
    <t>HORIZON CONTRACTORS INC.</t>
  </si>
  <si>
    <t>F455312119</t>
  </si>
  <si>
    <t>THE STOUT GROUP LLC</t>
  </si>
  <si>
    <t>F592098662</t>
  </si>
  <si>
    <t>RANGER CONSTRUCTION INDUSTRIES INC.</t>
  </si>
  <si>
    <t>F591115297</t>
  </si>
  <si>
    <t>GENERAL ASPHALT COMPANY LLC</t>
  </si>
  <si>
    <t>F454767314</t>
  </si>
  <si>
    <t>ROADWAY CONSTRUCTION LLC</t>
  </si>
  <si>
    <t>F650814419</t>
  </si>
  <si>
    <t>ZAHLENE ENTERPRISES INC</t>
  </si>
  <si>
    <t>F650850057</t>
  </si>
  <si>
    <t>SIGNAL TECHNOLOGY AND INSTALLATION CORP.</t>
  </si>
  <si>
    <t>F208608887</t>
  </si>
  <si>
    <t>AUM CONSTRUCTION INC.</t>
  </si>
  <si>
    <t>T4603</t>
  </si>
  <si>
    <t>F591690152</t>
  </si>
  <si>
    <t>H &amp; R PAVING INC.</t>
  </si>
  <si>
    <t>F830345690</t>
  </si>
  <si>
    <t>FLORIDA ENGINEERING &amp; DEVELOPMENT CORP</t>
  </si>
  <si>
    <t>T4628</t>
  </si>
  <si>
    <t>F591616643</t>
  </si>
  <si>
    <t>NELSON DAVID CONSTRUCTION CO.</t>
  </si>
  <si>
    <t>F202045800</t>
  </si>
  <si>
    <t>MASCI GENERAL CONTRACTORS INC</t>
  </si>
  <si>
    <t>F592361020</t>
  </si>
  <si>
    <t>M &amp; J CONSTRUCTION COMPANY OF PINELLAS C</t>
  </si>
  <si>
    <t>E55B4</t>
  </si>
  <si>
    <t>F521301361</t>
  </si>
  <si>
    <t>COASTAL GUNITE CONSTRUCTION COMPANY</t>
  </si>
  <si>
    <t>F770603738</t>
  </si>
  <si>
    <t>WRANGLER CONSTRUCTION INC.</t>
  </si>
  <si>
    <t>F731707896</t>
  </si>
  <si>
    <t>ATLANTIC CIVIL CONSTRUCTORS CORP</t>
  </si>
  <si>
    <t>E56B4</t>
  </si>
  <si>
    <t>E58A7</t>
  </si>
  <si>
    <t>F453608140</t>
  </si>
  <si>
    <t>VALENCIA CONSTRUCTION GROUP</t>
  </si>
  <si>
    <t>B2:B2:B5:B:B:B7</t>
  </si>
  <si>
    <t>ACC - A+B (COST+TIME BIDDING):ACC - A+B (COST+TIME BIDDING):ACC - INCENTIVE/DISINCENTIVE:ACC - INCENTIVE/DISINCENTIVE:ACC - A+B/BONUS:ACC - A+B/BONUS</t>
  </si>
  <si>
    <t>Z04-1543470</t>
  </si>
  <si>
    <t>LIBERTY MUTUAL INSURANCE COMPANY</t>
  </si>
  <si>
    <t>F592147362</t>
  </si>
  <si>
    <t>V.A. PAVING INC.</t>
  </si>
  <si>
    <t>T5765</t>
  </si>
  <si>
    <t>F263013168</t>
  </si>
  <si>
    <t>MEJIA INTERNATIONAL GROUP CORPORATION</t>
  </si>
  <si>
    <t>T5774</t>
  </si>
  <si>
    <t>T5780</t>
  </si>
  <si>
    <t>T5781</t>
  </si>
  <si>
    <t>F461727342</t>
  </si>
  <si>
    <t>TRAFFIC MANAGEMENT SOLUTIONS LL</t>
  </si>
  <si>
    <t>F260713097</t>
  </si>
  <si>
    <t>AMERICAN DESIGN ENGINEERING CONSTRUCTION</t>
  </si>
  <si>
    <t>F470530367</t>
  </si>
  <si>
    <t>KIEWIT INFRASTRUCTURE SOUTH CO.</t>
  </si>
  <si>
    <t>E6N09</t>
  </si>
  <si>
    <t>F481277685</t>
  </si>
  <si>
    <t>JVA ENGINEERING CONTRACTOR INC</t>
  </si>
  <si>
    <t>F134122485</t>
  </si>
  <si>
    <t>FREYSSINET INC.</t>
  </si>
  <si>
    <t>B5:B5</t>
  </si>
  <si>
    <t>ACC - INCENTIVE/DISINCENTIVE:ACC - INCENTIVE/DISINCENTIVE</t>
  </si>
  <si>
    <t>F204804098</t>
  </si>
  <si>
    <t>HALLEY ENGINEERING CONTRACTORS INC.</t>
  </si>
  <si>
    <t>B5:B5:B5</t>
  </si>
  <si>
    <t>ACC - INCENTIVE/DISINCENTIVE:ACC - INCENTIVE/DISINCENTIVE:ACC - INCENTIVE/DISINCENTIVE</t>
  </si>
  <si>
    <t>F472761317</t>
  </si>
  <si>
    <t>BACALLAO CONSTRUCTION &amp; ENGINEERING DEVE</t>
  </si>
  <si>
    <t>F650446255</t>
  </si>
  <si>
    <t>QUINN CONSTRUCTION INC.</t>
  </si>
  <si>
    <t>E7O11</t>
  </si>
  <si>
    <t>F591925201</t>
  </si>
  <si>
    <t>CONE &amp; GRAHAM INC.</t>
  </si>
  <si>
    <t>F381808100</t>
  </si>
  <si>
    <t>KAMMINGA &amp; ROODVOETS INC.</t>
  </si>
  <si>
    <t>B0:B0:B0</t>
  </si>
  <si>
    <t>ACC - LUMP SUM:ACC - LUMP SUM:ACC - LUMP SUM</t>
  </si>
  <si>
    <t>E7P82</t>
  </si>
  <si>
    <t>F452997668</t>
  </si>
  <si>
    <t>BURGESS CIVIL LLC</t>
  </si>
  <si>
    <t>E7P89</t>
  </si>
  <si>
    <t>E7Q34</t>
  </si>
  <si>
    <t>F042534615</t>
  </si>
  <si>
    <t>MIDDLESEX CORPORATION (THE)</t>
  </si>
  <si>
    <t>B8</t>
  </si>
  <si>
    <t>ACC - DESIGN/BUILD - MAJOR</t>
  </si>
  <si>
    <t>F593221511</t>
  </si>
  <si>
    <t>PCS CIVIL INC.</t>
  </si>
  <si>
    <t>T7498</t>
  </si>
  <si>
    <t>F592023298</t>
  </si>
  <si>
    <t>COMMUNITY ASPHALT CORP.</t>
  </si>
  <si>
    <t>F800866395</t>
  </si>
  <si>
    <t>JOHNSON BROS. CORPORATION A SO</t>
  </si>
  <si>
    <t>A3</t>
  </si>
  <si>
    <t>ICC - DESIGN/BUILD - MINOR</t>
  </si>
  <si>
    <t>F208429863</t>
  </si>
  <si>
    <t>SICE INC</t>
  </si>
  <si>
    <t>E8T38</t>
  </si>
  <si>
    <t>F020546095</t>
  </si>
  <si>
    <t>EARTHSCAPES UNLIMITED INC.</t>
  </si>
  <si>
    <t>F900658000</t>
  </si>
  <si>
    <t>ELITE INDUSTRIAL PAINTING</t>
  </si>
  <si>
    <t>E8T87</t>
  </si>
  <si>
    <t>E8U28</t>
  </si>
  <si>
    <t>F721180277</t>
  </si>
  <si>
    <t>JACK B. HARPER CONTRACTOR L.L.C.</t>
  </si>
  <si>
    <t>QTR4</t>
  </si>
  <si>
    <t>20/21</t>
  </si>
  <si>
    <t>QTR3</t>
  </si>
  <si>
    <t>23/24</t>
  </si>
  <si>
    <t>QTR1</t>
  </si>
  <si>
    <t>17/18</t>
  </si>
  <si>
    <t>QTR2</t>
  </si>
  <si>
    <t>19/20</t>
  </si>
  <si>
    <t>22/23</t>
  </si>
  <si>
    <t>21/22</t>
  </si>
  <si>
    <t>44485625201</t>
  </si>
  <si>
    <t>44012715201</t>
  </si>
  <si>
    <t>44594115201</t>
  </si>
  <si>
    <t>44782415201</t>
  </si>
  <si>
    <t>209</t>
  </si>
  <si>
    <t>18/19</t>
  </si>
  <si>
    <t>214</t>
  </si>
  <si>
    <t>216</t>
  </si>
  <si>
    <t>44331115201</t>
  </si>
  <si>
    <t>44557615201</t>
  </si>
  <si>
    <t>44729015201</t>
  </si>
  <si>
    <t>43044935201</t>
  </si>
  <si>
    <t>16/17</t>
  </si>
  <si>
    <t>308</t>
  </si>
  <si>
    <t>43357725201</t>
  </si>
  <si>
    <t>313</t>
  </si>
  <si>
    <t>44072415201</t>
  </si>
  <si>
    <t>321</t>
  </si>
  <si>
    <t>306</t>
  </si>
  <si>
    <t>314</t>
  </si>
  <si>
    <t>43938515201</t>
  </si>
  <si>
    <t>44364415201</t>
  </si>
  <si>
    <t>44397315201</t>
  </si>
  <si>
    <t>44563215201</t>
  </si>
  <si>
    <t>44387615201</t>
  </si>
  <si>
    <t>44565615201</t>
  </si>
  <si>
    <t>44565715201</t>
  </si>
  <si>
    <t>44404415201</t>
  </si>
  <si>
    <t>43256615201</t>
  </si>
  <si>
    <t>44531315215</t>
  </si>
  <si>
    <t>21904225201</t>
  </si>
  <si>
    <t>42187425201</t>
  </si>
  <si>
    <t>22068525201</t>
  </si>
  <si>
    <t>44891315201</t>
  </si>
  <si>
    <t>42543655201</t>
  </si>
  <si>
    <t>44538525201</t>
  </si>
  <si>
    <t>44575815201</t>
  </si>
  <si>
    <t>22282725201</t>
  </si>
  <si>
    <t>45102915201</t>
  </si>
  <si>
    <t>412</t>
  </si>
  <si>
    <t>409</t>
  </si>
  <si>
    <t>44157815201</t>
  </si>
  <si>
    <t>44061275201</t>
  </si>
  <si>
    <t>43215215201</t>
  </si>
  <si>
    <t>408</t>
  </si>
  <si>
    <t>45059015201</t>
  </si>
  <si>
    <t>15/16</t>
  </si>
  <si>
    <t>509</t>
  </si>
  <si>
    <t>507</t>
  </si>
  <si>
    <t>512</t>
  </si>
  <si>
    <t>514</t>
  </si>
  <si>
    <t>513</t>
  </si>
  <si>
    <t>515</t>
  </si>
  <si>
    <t>43759625201</t>
  </si>
  <si>
    <t>44568815201</t>
  </si>
  <si>
    <t>44585815201</t>
  </si>
  <si>
    <t>43713315201</t>
  </si>
  <si>
    <t>506</t>
  </si>
  <si>
    <t>44942515201</t>
  </si>
  <si>
    <t>44713515201</t>
  </si>
  <si>
    <t>44602015201</t>
  </si>
  <si>
    <t>636</t>
  </si>
  <si>
    <t>613</t>
  </si>
  <si>
    <t>44480525201</t>
  </si>
  <si>
    <t>714</t>
  </si>
  <si>
    <t>798</t>
  </si>
  <si>
    <t>796</t>
  </si>
  <si>
    <t>799</t>
  </si>
  <si>
    <t>44332015201</t>
  </si>
  <si>
    <t>706</t>
  </si>
  <si>
    <t>44166515201</t>
  </si>
  <si>
    <t>43782315201</t>
  </si>
  <si>
    <t>44598115201</t>
  </si>
  <si>
    <t>44583115201</t>
  </si>
  <si>
    <t>854</t>
  </si>
  <si>
    <t>43730095201</t>
  </si>
  <si>
    <t>43855015201</t>
  </si>
  <si>
    <t>44261825201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</si>
  <si>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</si>
  <si>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</si>
  <si>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</si>
  <si>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</si>
  <si>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</si>
  <si>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</si>
  <si>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</si>
  <si>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</si>
  <si>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</si>
  <si>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</si>
  <si>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</si>
  <si>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</si>
  <si>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</si>
  <si>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</si>
  <si>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</si>
  <si>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12/13</t>
  </si>
  <si>
    <t>B1:B5:B8:DB:P3</t>
  </si>
  <si>
    <t>ACC - NO EXCUSE BONUS:ACC - INCENTIVE/DISINCENTIVE:ACC - DESIGN/BUILD - MAJOR:DESIGN/BUILD/FINANCE-BUILD/FIN:PUBLIC PRIVATE PARTNERSHIP</t>
  </si>
  <si>
    <t>T</t>
  </si>
  <si>
    <t>Dist 08 Central Let Contracts SubTotal</t>
  </si>
  <si>
    <t>Totals Fiscal Year 2023/2024</t>
  </si>
  <si>
    <t>Dist 03 Central Let Contracts SubTotal Including T9 contracts</t>
  </si>
  <si>
    <t>Dist 05 Central Let Contracts SubTotal includes T9 contracts</t>
  </si>
  <si>
    <t>Dist 07 Central Let Contracts SubTotal Includes T9 Contracts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</si>
</sst>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5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9"/>
      <name val="CG Omega"/>
      <family val="2"/>
    </font>
    <font>
      <b/>
      <sz val="9"/>
      <name val="CG Omeg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295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7" fontId="1" fillId="0" borderId="0" xfId="2" applyNumberFormat="1" applyFont="1"/>
    <xf numFmtId="0" fontId="13" fillId="0" borderId="1" xfId="7" applyFont="1" applyBorder="1" applyAlignment="1">
      <alignment horizontal="center" wrapText="1"/>
    </xf>
    <xf numFmtId="169" fontId="13" fillId="0" borderId="1" xfId="7" applyNumberFormat="1" applyFont="1" applyBorder="1" applyAlignment="1">
      <alignment horizontal="center" wrapText="1"/>
    </xf>
    <xf numFmtId="6" fontId="13" fillId="0" borderId="1" xfId="2" applyNumberFormat="1" applyFont="1" applyBorder="1" applyAlignment="1">
      <alignment horizontal="center" wrapText="1"/>
    </xf>
    <xf numFmtId="0" fontId="13" fillId="0" borderId="1" xfId="4" applyFont="1" applyBorder="1" applyAlignment="1">
      <alignment horizontal="center"/>
    </xf>
    <xf numFmtId="0" fontId="13" fillId="0" borderId="1" xfId="4" applyFont="1" applyBorder="1"/>
    <xf numFmtId="49" fontId="13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14" fillId="0" borderId="10" xfId="0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1" fontId="4" fillId="0" borderId="14" xfId="6" applyNumberFormat="1" applyFont="1" applyBorder="1" applyAlignment="1">
      <alignment vertical="center"/>
    </xf>
    <xf numFmtId="165" fontId="4" fillId="0" borderId="2" xfId="6" applyNumberFormat="1" applyFont="1" applyBorder="1" applyAlignment="1">
      <alignment vertical="center"/>
    </xf>
    <xf numFmtId="167" fontId="4" fillId="0" borderId="2" xfId="10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horizontal="center" vertical="center"/>
    </xf>
    <xf numFmtId="165" fontId="3" fillId="0" borderId="2" xfId="1" applyNumberFormat="1" applyFont="1" applyFill="1" applyBorder="1" applyAlignment="1">
      <alignment vertical="center"/>
    </xf>
    <xf numFmtId="168" fontId="3" fillId="0" borderId="0" xfId="11" applyNumberFormat="1" applyFont="1" applyFill="1"/>
    <xf numFmtId="168" fontId="0" fillId="0" borderId="1" xfId="11" applyNumberFormat="1" applyFont="1" applyFill="1" applyBorder="1"/>
    <xf numFmtId="168" fontId="4" fillId="0" borderId="13" xfId="11" applyNumberFormat="1" applyFont="1" applyFill="1" applyBorder="1" applyAlignment="1">
      <alignment vertical="center"/>
    </xf>
    <xf numFmtId="168" fontId="4" fillId="0" borderId="23" xfId="11" applyNumberFormat="1" applyFont="1" applyFill="1" applyBorder="1" applyAlignment="1">
      <alignment vertical="center"/>
    </xf>
    <xf numFmtId="168" fontId="4" fillId="0" borderId="2" xfId="11" applyNumberFormat="1" applyFont="1" applyFill="1" applyBorder="1" applyAlignment="1">
      <alignment vertical="center"/>
    </xf>
    <xf numFmtId="165" fontId="4" fillId="0" borderId="13" xfId="1" applyNumberFormat="1" applyFont="1" applyFill="1" applyBorder="1" applyAlignment="1">
      <alignment vertical="center"/>
    </xf>
    <xf numFmtId="165" fontId="4" fillId="0" borderId="2" xfId="1" applyNumberFormat="1" applyFont="1" applyFill="1" applyBorder="1" applyAlignment="1">
      <alignment vertical="center"/>
    </xf>
    <xf numFmtId="165" fontId="4" fillId="0" borderId="14" xfId="1" applyNumberFormat="1" applyFont="1" applyFill="1" applyBorder="1" applyAlignment="1">
      <alignment vertical="center"/>
    </xf>
    <xf numFmtId="165" fontId="4" fillId="0" borderId="7" xfId="1" applyNumberFormat="1" applyFont="1" applyFill="1" applyBorder="1" applyAlignment="1">
      <alignment vertical="center"/>
    </xf>
    <xf numFmtId="165" fontId="1" fillId="0" borderId="0" xfId="1" applyNumberFormat="1" applyFont="1" applyFill="1"/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4" fillId="0" borderId="9" xfId="7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E51"/>
  <sheetViews>
    <sheetView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8" sqref="E8"/>
    </sheetView>
  </sheetViews>
  <sheetFormatPr defaultColWidth="9.140625" defaultRowHeight="12"/>
  <cols>
    <col min="1" max="1" width="9.5703125" style="51" customWidth="1"/>
    <col min="2" max="2" width="12.85546875" style="51" customWidth="1"/>
    <col min="3" max="4" width="13.85546875" style="51" customWidth="1"/>
    <col min="5" max="5" width="12.7109375" style="51" customWidth="1"/>
    <col min="6" max="6" width="13.42578125" style="51" customWidth="1"/>
    <col min="7" max="7" width="13.5703125" style="51" customWidth="1"/>
    <col min="8" max="8" width="13.7109375" style="51" customWidth="1"/>
    <col min="9" max="9" width="13.140625" style="51" customWidth="1"/>
    <col min="10" max="10" width="10.5703125" style="51" customWidth="1"/>
    <col min="11" max="11" width="13.7109375" style="51" customWidth="1"/>
    <col min="12" max="12" width="10" style="51" customWidth="1"/>
    <col min="13" max="13" width="13.7109375" style="51" customWidth="1"/>
    <col min="14" max="14" width="11.42578125" style="51" customWidth="1"/>
    <col min="15" max="15" width="10.7109375" style="51" customWidth="1"/>
    <col min="16" max="22" width="8.42578125" style="51" customWidth="1"/>
    <col min="23" max="23" width="11" style="51" customWidth="1"/>
    <col min="24" max="25" width="8.140625" style="51" customWidth="1"/>
    <col min="26" max="26" width="8.28515625" style="51" customWidth="1"/>
    <col min="27" max="27" width="8.140625" style="51" customWidth="1"/>
    <col min="28" max="28" width="10.42578125" style="51" customWidth="1"/>
    <col min="29" max="30" width="10.5703125" style="51" customWidth="1"/>
    <col min="31" max="16384" width="9.140625" style="51"/>
  </cols>
  <sheetData>
    <row r="1" spans="1:31" s="30" customFormat="1" ht="61.5" customHeight="1">
      <c r="A1" s="255" t="s">
        <v>44</v>
      </c>
      <c r="B1" s="255" t="s">
        <v>105</v>
      </c>
      <c r="C1" s="255" t="s">
        <v>106</v>
      </c>
      <c r="D1" s="255" t="s">
        <v>107</v>
      </c>
      <c r="E1" s="255" t="s">
        <v>108</v>
      </c>
      <c r="F1" s="245" t="s">
        <v>109</v>
      </c>
      <c r="G1" s="245" t="s">
        <v>110</v>
      </c>
      <c r="H1" s="250" t="s">
        <v>111</v>
      </c>
      <c r="I1" s="258"/>
      <c r="J1" s="245" t="s">
        <v>142</v>
      </c>
      <c r="K1" s="250" t="s">
        <v>113</v>
      </c>
      <c r="L1" s="251"/>
      <c r="M1" s="250" t="s">
        <v>112</v>
      </c>
      <c r="N1" s="251"/>
      <c r="O1" s="245" t="s">
        <v>51</v>
      </c>
      <c r="P1" s="250" t="s">
        <v>71</v>
      </c>
      <c r="Q1" s="251"/>
      <c r="R1" s="250" t="s">
        <v>145</v>
      </c>
      <c r="S1" s="251"/>
      <c r="T1" s="250" t="s">
        <v>114</v>
      </c>
      <c r="U1" s="251"/>
      <c r="V1" s="250" t="s">
        <v>115</v>
      </c>
      <c r="W1" s="251"/>
      <c r="X1" s="250" t="s">
        <v>148</v>
      </c>
      <c r="Y1" s="251"/>
      <c r="Z1" s="245" t="s">
        <v>116</v>
      </c>
      <c r="AA1" s="245" t="s">
        <v>53</v>
      </c>
      <c r="AB1" s="245" t="s">
        <v>146</v>
      </c>
      <c r="AC1" s="245" t="s">
        <v>147</v>
      </c>
      <c r="AD1" s="245" t="s">
        <v>141</v>
      </c>
    </row>
    <row r="2" spans="1:31" s="30" customFormat="1" ht="56.25" customHeight="1">
      <c r="A2" s="256"/>
      <c r="B2" s="256"/>
      <c r="C2" s="256"/>
      <c r="D2" s="256"/>
      <c r="E2" s="256"/>
      <c r="F2" s="246"/>
      <c r="G2" s="246"/>
      <c r="H2" s="31" t="s">
        <v>117</v>
      </c>
      <c r="I2" s="31" t="s">
        <v>118</v>
      </c>
      <c r="J2" s="246"/>
      <c r="K2" s="31" t="s">
        <v>117</v>
      </c>
      <c r="L2" s="31" t="s">
        <v>119</v>
      </c>
      <c r="M2" s="31" t="s">
        <v>117</v>
      </c>
      <c r="N2" s="31" t="s">
        <v>119</v>
      </c>
      <c r="O2" s="246"/>
      <c r="P2" s="32" t="s">
        <v>120</v>
      </c>
      <c r="Q2" s="32" t="s">
        <v>121</v>
      </c>
      <c r="R2" s="32" t="s">
        <v>120</v>
      </c>
      <c r="S2" s="32" t="s">
        <v>121</v>
      </c>
      <c r="T2" s="32" t="s">
        <v>120</v>
      </c>
      <c r="U2" s="32" t="s">
        <v>121</v>
      </c>
      <c r="V2" s="32" t="s">
        <v>120</v>
      </c>
      <c r="W2" s="32" t="s">
        <v>121</v>
      </c>
      <c r="X2" s="32" t="s">
        <v>120</v>
      </c>
      <c r="Y2" s="32" t="s">
        <v>121</v>
      </c>
      <c r="Z2" s="246"/>
      <c r="AA2" s="246"/>
      <c r="AB2" s="246"/>
      <c r="AC2" s="246"/>
      <c r="AD2" s="246"/>
    </row>
    <row r="3" spans="1:31" s="30" customFormat="1" ht="31.5" customHeight="1" thickBot="1">
      <c r="A3" s="257">
        <v>1</v>
      </c>
      <c r="B3" s="45" t="s">
        <v>122</v>
      </c>
      <c r="C3" s="37">
        <f>'Detailed Data'!T31</f>
        <v>150255175</v>
      </c>
      <c r="D3" s="37">
        <f>'Detailed Data'!V31</f>
        <v>148779137</v>
      </c>
      <c r="E3" s="37">
        <f>'Detailed Data'!W31</f>
        <v>157497293</v>
      </c>
      <c r="F3" s="37">
        <f>'Detailed Data'!X31</f>
        <v>156021987</v>
      </c>
      <c r="G3" s="37">
        <f>'Detailed Data'!Z31</f>
        <v>0</v>
      </c>
      <c r="H3" s="37">
        <f>'Detailed Data'!AC31</f>
        <v>157545620</v>
      </c>
      <c r="I3" s="149">
        <f>IF(D3&gt;0,((H3-D3)/D3),0)</f>
        <v>5.8922797757591509E-2</v>
      </c>
      <c r="J3" s="35">
        <f>'Detailed Data'!AD31</f>
        <v>0.77777777777777779</v>
      </c>
      <c r="K3" s="37">
        <f>'Detailed Data'!CL31</f>
        <v>7520943</v>
      </c>
      <c r="L3" s="34">
        <f>IF(D3&gt;0,((K3)/D3),0)</f>
        <v>5.0551059453987829E-2</v>
      </c>
      <c r="M3" s="37">
        <f>'Detailed Data'!AG31</f>
        <v>7242116</v>
      </c>
      <c r="N3" s="34">
        <f>IF(C3&gt;0,(M3/C3),0)</f>
        <v>4.8198779176823692E-2</v>
      </c>
      <c r="O3" s="38">
        <f>'Detailed Data'!J31</f>
        <v>7864</v>
      </c>
      <c r="P3" s="38">
        <f>'Detailed Data'!AH31</f>
        <v>2666</v>
      </c>
      <c r="Q3" s="39">
        <f>IF(O3&gt;0,(+P3/O3),0)</f>
        <v>0.33901322482197355</v>
      </c>
      <c r="R3" s="38">
        <f>'Detailed Data'!AI31</f>
        <v>740</v>
      </c>
      <c r="S3" s="39">
        <f t="shared" ref="S3:S9" si="0">IF(O3&gt;0,(+R3/O3),0)</f>
        <v>9.409969481180061E-2</v>
      </c>
      <c r="T3" s="38">
        <f>'Detailed Data'!CJ31</f>
        <v>955</v>
      </c>
      <c r="U3" s="39">
        <f>IF(O3&gt;0,(+T3/O3),0)</f>
        <v>0.12143947100712106</v>
      </c>
      <c r="V3" s="38">
        <f>'Detailed Data'!CK31</f>
        <v>1051</v>
      </c>
      <c r="W3" s="39">
        <f>IF(O3&gt;0,(+V3/O3),0)</f>
        <v>0.13364699898270599</v>
      </c>
      <c r="X3" s="38">
        <f t="shared" ref="X3:X29" si="1">O3+T3+V3</f>
        <v>9870</v>
      </c>
      <c r="Y3" s="39">
        <f>IF(O3&gt;0,((X3-O3)/O3),0)</f>
        <v>0.25508646998982704</v>
      </c>
      <c r="Z3" s="38">
        <f>'Detailed Data'!K31</f>
        <v>12097</v>
      </c>
      <c r="AA3" s="38">
        <f>'Detailed Data'!L31</f>
        <v>12578</v>
      </c>
      <c r="AB3" s="38">
        <f t="shared" ref="AB3:AB29" si="2">+AA3-P3-R3</f>
        <v>9172</v>
      </c>
      <c r="AC3" s="152">
        <f>IF(O3&gt;0,((AB3-O3)/O3),0)</f>
        <v>0.16632756866734486</v>
      </c>
      <c r="AD3" s="35">
        <f>'Detailed Data'!M31</f>
        <v>0.62962962962962965</v>
      </c>
    </row>
    <row r="4" spans="1:31" s="30" customFormat="1" ht="31.5" customHeight="1" thickTop="1" thickBot="1">
      <c r="A4" s="253"/>
      <c r="B4" s="164" t="s">
        <v>123</v>
      </c>
      <c r="C4" s="165">
        <f>'Detailed Data'!T50</f>
        <v>54255746</v>
      </c>
      <c r="D4" s="165">
        <f>'Detailed Data'!V50</f>
        <v>53398985</v>
      </c>
      <c r="E4" s="165">
        <f>'Detailed Data'!W50</f>
        <v>55622696</v>
      </c>
      <c r="F4" s="165">
        <f>'Detailed Data'!X50</f>
        <v>55044591</v>
      </c>
      <c r="G4" s="165">
        <f>'Detailed Data'!Z50</f>
        <v>100000</v>
      </c>
      <c r="H4" s="165">
        <f>'Detailed Data'!AC50</f>
        <v>55403537</v>
      </c>
      <c r="I4" s="149">
        <f t="shared" ref="I4:I29" si="3">IF(D4&gt;0,((H4-D4)/D4),0)</f>
        <v>3.7539140491153533E-2</v>
      </c>
      <c r="J4" s="35">
        <f>'Detailed Data'!AD50</f>
        <v>0.70588235294117652</v>
      </c>
      <c r="K4" s="163">
        <f>'Detailed Data'!CL50</f>
        <v>1624176</v>
      </c>
      <c r="L4" s="167">
        <f t="shared" ref="L4:L29" si="4">IF(D4&gt;0,((K4)/D4),0)</f>
        <v>3.0415859028032087E-2</v>
      </c>
      <c r="M4" s="163">
        <f>'Detailed Data'!AG50</f>
        <v>1366950</v>
      </c>
      <c r="N4" s="34">
        <f t="shared" ref="N4:N29" si="5">IF(C4&gt;0,(M4/C4),0)</f>
        <v>2.5194566488865529E-2</v>
      </c>
      <c r="O4" s="161">
        <f>'Detailed Data'!J50</f>
        <v>3967</v>
      </c>
      <c r="P4" s="161">
        <f>'Detailed Data'!AH50</f>
        <v>774</v>
      </c>
      <c r="Q4" s="169">
        <f t="shared" ref="Q4:Q29" si="6">IF(O4&gt;0,(+P4/O4),0)</f>
        <v>0.19510965465086968</v>
      </c>
      <c r="R4" s="161">
        <f>'Detailed Data'!AI50</f>
        <v>376</v>
      </c>
      <c r="S4" s="169">
        <f t="shared" si="0"/>
        <v>9.478195109654651E-2</v>
      </c>
      <c r="T4" s="161">
        <f>'Detailed Data'!CJ50</f>
        <v>134</v>
      </c>
      <c r="U4" s="171">
        <f t="shared" ref="U4:U29" si="7">IF(O4&gt;0,(+T4/O4),0)</f>
        <v>3.377867406100328E-2</v>
      </c>
      <c r="V4" s="160">
        <f>'Detailed Data'!CK50</f>
        <v>486</v>
      </c>
      <c r="W4" s="171">
        <f t="shared" ref="W4:W29" si="8">IF(O4&gt;0,(+V4/O4),0)</f>
        <v>0.12251071338542979</v>
      </c>
      <c r="X4" s="160">
        <f t="shared" si="1"/>
        <v>4587</v>
      </c>
      <c r="Y4" s="171">
        <f t="shared" ref="Y4:Y29" si="9">IF(O4&gt;0,((X4-O4)/O4),0)</f>
        <v>0.15628938744643306</v>
      </c>
      <c r="Z4" s="160">
        <f>'Detailed Data'!K50</f>
        <v>5495</v>
      </c>
      <c r="AA4" s="160">
        <f>'Detailed Data'!L50</f>
        <v>5584</v>
      </c>
      <c r="AB4" s="160">
        <f t="shared" si="2"/>
        <v>4434</v>
      </c>
      <c r="AC4" s="172">
        <f t="shared" ref="AC4:AC29" si="10">IF(O4&gt;0,((AB4-O4)/O4),0)</f>
        <v>0.11772119989916814</v>
      </c>
      <c r="AD4" s="173">
        <f>'Detailed Data'!M50</f>
        <v>0.88235294117647056</v>
      </c>
    </row>
    <row r="5" spans="1:31" s="30" customFormat="1" ht="31.5" customHeight="1" thickTop="1" thickBot="1">
      <c r="A5" s="254"/>
      <c r="B5" s="162" t="s">
        <v>124</v>
      </c>
      <c r="C5" s="163">
        <f t="shared" ref="C5:H5" si="11">SUM(C3,C4,)</f>
        <v>204510921</v>
      </c>
      <c r="D5" s="163">
        <f t="shared" si="11"/>
        <v>202178122</v>
      </c>
      <c r="E5" s="163">
        <f t="shared" si="11"/>
        <v>213119989</v>
      </c>
      <c r="F5" s="163">
        <f t="shared" si="11"/>
        <v>211066578</v>
      </c>
      <c r="G5" s="163">
        <f t="shared" si="11"/>
        <v>100000</v>
      </c>
      <c r="H5" s="163">
        <f t="shared" si="11"/>
        <v>212949157</v>
      </c>
      <c r="I5" s="149">
        <f t="shared" si="3"/>
        <v>5.3274977991931295E-2</v>
      </c>
      <c r="J5" s="166">
        <f>'Detailed Data'!AD51</f>
        <v>0.75</v>
      </c>
      <c r="K5" s="163">
        <f>SUM(K3,K4,)</f>
        <v>9145119</v>
      </c>
      <c r="L5" s="168">
        <f t="shared" si="4"/>
        <v>4.5232980252927664E-2</v>
      </c>
      <c r="M5" s="163">
        <f>SUM(M3,M4,)</f>
        <v>8609066</v>
      </c>
      <c r="N5" s="167">
        <f t="shared" si="5"/>
        <v>4.2095874185613787E-2</v>
      </c>
      <c r="O5" s="161">
        <f>SUM(O3,O4,)</f>
        <v>11831</v>
      </c>
      <c r="P5" s="161">
        <f>SUM(P3,P4,)</f>
        <v>3440</v>
      </c>
      <c r="Q5" s="169">
        <f t="shared" si="6"/>
        <v>0.29076155861719211</v>
      </c>
      <c r="R5" s="161">
        <f>SUM(R3,R4,)</f>
        <v>1116</v>
      </c>
      <c r="S5" s="169">
        <f t="shared" si="0"/>
        <v>9.4328459132786743E-2</v>
      </c>
      <c r="T5" s="161">
        <f>SUM(T3,T4,)</f>
        <v>1089</v>
      </c>
      <c r="U5" s="169">
        <f t="shared" si="7"/>
        <v>9.2046318992477394E-2</v>
      </c>
      <c r="V5" s="161">
        <f>SUM(V3,V4,)</f>
        <v>1537</v>
      </c>
      <c r="W5" s="169">
        <f t="shared" si="8"/>
        <v>0.12991294057983263</v>
      </c>
      <c r="X5" s="161">
        <f t="shared" si="1"/>
        <v>14457</v>
      </c>
      <c r="Y5" s="169">
        <f t="shared" si="9"/>
        <v>0.22195925957231002</v>
      </c>
      <c r="Z5" s="161">
        <f>SUM(Z3,Z4,)</f>
        <v>17592</v>
      </c>
      <c r="AA5" s="161">
        <f>SUM(AA3,AA4,)</f>
        <v>18162</v>
      </c>
      <c r="AB5" s="161">
        <f t="shared" si="2"/>
        <v>13606</v>
      </c>
      <c r="AC5" s="170">
        <f t="shared" si="10"/>
        <v>0.15002958329811511</v>
      </c>
      <c r="AD5" s="166">
        <f>'Detailed Data'!M51</f>
        <v>0.72727272727272729</v>
      </c>
      <c r="AE5" s="36"/>
    </row>
    <row r="6" spans="1:31" s="30" customFormat="1" ht="31.5" customHeight="1" thickTop="1" thickBot="1">
      <c r="A6" s="252">
        <v>2</v>
      </c>
      <c r="B6" s="174" t="s">
        <v>122</v>
      </c>
      <c r="C6" s="165">
        <f>'Detailed Data'!T100</f>
        <v>238386498</v>
      </c>
      <c r="D6" s="165">
        <f>'Detailed Data'!V100</f>
        <v>235488212</v>
      </c>
      <c r="E6" s="165">
        <f>'Detailed Data'!W100</f>
        <v>240959322</v>
      </c>
      <c r="F6" s="165">
        <f>'Detailed Data'!X100</f>
        <v>242098132</v>
      </c>
      <c r="G6" s="165">
        <f>'Detailed Data'!Z100</f>
        <v>0</v>
      </c>
      <c r="H6" s="165">
        <f>'Detailed Data'!AC100</f>
        <v>245286682</v>
      </c>
      <c r="I6" s="175">
        <f t="shared" si="3"/>
        <v>4.1609174050716388E-2</v>
      </c>
      <c r="J6" s="173">
        <f>'Detailed Data'!AD100</f>
        <v>0.85106382978723405</v>
      </c>
      <c r="K6" s="165">
        <f>'Detailed Data'!CL100</f>
        <v>3231271</v>
      </c>
      <c r="L6" s="168">
        <f t="shared" si="4"/>
        <v>1.3721582802624532E-2</v>
      </c>
      <c r="M6" s="165">
        <f>'Detailed Data'!AG100</f>
        <v>2572824</v>
      </c>
      <c r="N6" s="168">
        <f t="shared" si="5"/>
        <v>1.0792658231843315E-2</v>
      </c>
      <c r="O6" s="160">
        <f>'Detailed Data'!J100</f>
        <v>10524</v>
      </c>
      <c r="P6" s="160">
        <f>'Detailed Data'!AH100</f>
        <v>3268</v>
      </c>
      <c r="Q6" s="171">
        <f t="shared" si="6"/>
        <v>0.3105283162295705</v>
      </c>
      <c r="R6" s="160">
        <f>'Detailed Data'!AI100</f>
        <v>1367</v>
      </c>
      <c r="S6" s="171">
        <f t="shared" si="0"/>
        <v>0.12989357658684911</v>
      </c>
      <c r="T6" s="160">
        <f>'Detailed Data'!CJ100</f>
        <v>1451</v>
      </c>
      <c r="U6" s="171">
        <f t="shared" si="7"/>
        <v>0.13787533257316609</v>
      </c>
      <c r="V6" s="160">
        <f>'Detailed Data'!CK100</f>
        <v>2109</v>
      </c>
      <c r="W6" s="171">
        <f t="shared" si="8"/>
        <v>0.20039908779931584</v>
      </c>
      <c r="X6" s="160">
        <f t="shared" si="1"/>
        <v>14084</v>
      </c>
      <c r="Y6" s="171">
        <f t="shared" si="9"/>
        <v>0.33827442037248195</v>
      </c>
      <c r="Z6" s="160">
        <f>'Detailed Data'!K100</f>
        <v>17994</v>
      </c>
      <c r="AA6" s="160">
        <f>'Detailed Data'!L100</f>
        <v>18034</v>
      </c>
      <c r="AB6" s="160">
        <f t="shared" si="2"/>
        <v>13399</v>
      </c>
      <c r="AC6" s="172">
        <f t="shared" si="10"/>
        <v>0.2731851007221589</v>
      </c>
      <c r="AD6" s="173">
        <f>'Detailed Data'!M100</f>
        <v>0.57446808510638303</v>
      </c>
      <c r="AE6" s="36"/>
    </row>
    <row r="7" spans="1:31" s="30" customFormat="1" ht="31.5" customHeight="1" thickTop="1" thickBot="1">
      <c r="A7" s="253"/>
      <c r="B7" s="164" t="s">
        <v>123</v>
      </c>
      <c r="C7" s="165">
        <f>'Detailed Data'!T111</f>
        <v>162322311</v>
      </c>
      <c r="D7" s="165">
        <f>'Detailed Data'!V111</f>
        <v>161682621</v>
      </c>
      <c r="E7" s="165">
        <f>'Detailed Data'!W111</f>
        <v>175681251</v>
      </c>
      <c r="F7" s="165">
        <f>'Detailed Data'!X111</f>
        <v>176298782</v>
      </c>
      <c r="G7" s="165">
        <f>'Detailed Data'!Z111</f>
        <v>0</v>
      </c>
      <c r="H7" s="165">
        <f>'Detailed Data'!AC111</f>
        <v>175845068</v>
      </c>
      <c r="I7" s="175">
        <f t="shared" si="3"/>
        <v>8.7594120582693918E-2</v>
      </c>
      <c r="J7" s="173">
        <f>'Detailed Data'!AD111</f>
        <v>0.77777777777777779</v>
      </c>
      <c r="K7" s="165">
        <f>'Detailed Data'!CL111</f>
        <v>13557119</v>
      </c>
      <c r="L7" s="168">
        <f t="shared" si="4"/>
        <v>8.3850193150938584E-2</v>
      </c>
      <c r="M7" s="165">
        <f>'Detailed Data'!AG111</f>
        <v>13358940</v>
      </c>
      <c r="N7" s="168">
        <f t="shared" si="5"/>
        <v>8.2298852928480049E-2</v>
      </c>
      <c r="O7" s="160">
        <f>'Detailed Data'!J111</f>
        <v>3465</v>
      </c>
      <c r="P7" s="160">
        <f>'Detailed Data'!AH111</f>
        <v>1302</v>
      </c>
      <c r="Q7" s="171">
        <f t="shared" si="6"/>
        <v>0.37575757575757573</v>
      </c>
      <c r="R7" s="160">
        <f>'Detailed Data'!AI111</f>
        <v>629</v>
      </c>
      <c r="S7" s="171">
        <f t="shared" si="0"/>
        <v>0.18152958152958154</v>
      </c>
      <c r="T7" s="160">
        <f>'Detailed Data'!CJ111</f>
        <v>477</v>
      </c>
      <c r="U7" s="171">
        <f t="shared" si="7"/>
        <v>0.13766233766233765</v>
      </c>
      <c r="V7" s="160">
        <f>'Detailed Data'!CK111</f>
        <v>1122</v>
      </c>
      <c r="W7" s="171">
        <f t="shared" si="8"/>
        <v>0.32380952380952382</v>
      </c>
      <c r="X7" s="160">
        <f t="shared" si="1"/>
        <v>5064</v>
      </c>
      <c r="Y7" s="171">
        <f t="shared" si="9"/>
        <v>0.46147186147186148</v>
      </c>
      <c r="Z7" s="160">
        <f>'Detailed Data'!K111</f>
        <v>6435</v>
      </c>
      <c r="AA7" s="160">
        <f>'Detailed Data'!L111</f>
        <v>6420</v>
      </c>
      <c r="AB7" s="160">
        <f t="shared" si="2"/>
        <v>4489</v>
      </c>
      <c r="AC7" s="172">
        <f t="shared" si="10"/>
        <v>0.29552669552669553</v>
      </c>
      <c r="AD7" s="173">
        <f>'Detailed Data'!M111</f>
        <v>0.66666666666666663</v>
      </c>
      <c r="AE7" s="36"/>
    </row>
    <row r="8" spans="1:31" s="30" customFormat="1" ht="31.5" customHeight="1" thickTop="1" thickBot="1">
      <c r="A8" s="254"/>
      <c r="B8" s="164" t="s">
        <v>124</v>
      </c>
      <c r="C8" s="165">
        <f t="shared" ref="C8:H8" si="12">SUM(C6,C7,)</f>
        <v>400708809</v>
      </c>
      <c r="D8" s="165">
        <f t="shared" si="12"/>
        <v>397170833</v>
      </c>
      <c r="E8" s="165">
        <f t="shared" si="12"/>
        <v>416640573</v>
      </c>
      <c r="F8" s="165">
        <f t="shared" si="12"/>
        <v>418396914</v>
      </c>
      <c r="G8" s="165">
        <f t="shared" si="12"/>
        <v>0</v>
      </c>
      <c r="H8" s="165">
        <f t="shared" si="12"/>
        <v>421131750</v>
      </c>
      <c r="I8" s="175">
        <f t="shared" si="3"/>
        <v>6.0328994500963268E-2</v>
      </c>
      <c r="J8" s="173">
        <f>'Detailed Data'!AD112</f>
        <v>0.8392857142857143</v>
      </c>
      <c r="K8" s="165">
        <f>SUM(K6,K7,)</f>
        <v>16788390</v>
      </c>
      <c r="L8" s="168">
        <f t="shared" si="4"/>
        <v>4.2269946846776638E-2</v>
      </c>
      <c r="M8" s="165">
        <f>SUM(M6,M7,)</f>
        <v>15931764</v>
      </c>
      <c r="N8" s="168">
        <f t="shared" si="5"/>
        <v>3.9758956234975107E-2</v>
      </c>
      <c r="O8" s="160">
        <f>SUM(O6,O7,)</f>
        <v>13989</v>
      </c>
      <c r="P8" s="160">
        <f>SUM(P6,P7,)</f>
        <v>4570</v>
      </c>
      <c r="Q8" s="171">
        <f t="shared" si="6"/>
        <v>0.32668525269854887</v>
      </c>
      <c r="R8" s="160">
        <f>SUM(R6,R7,)</f>
        <v>1996</v>
      </c>
      <c r="S8" s="171">
        <f t="shared" si="0"/>
        <v>0.14268353706483666</v>
      </c>
      <c r="T8" s="160">
        <f>SUM(T6,T7,)</f>
        <v>1928</v>
      </c>
      <c r="U8" s="171">
        <f t="shared" si="7"/>
        <v>0.13782257488026306</v>
      </c>
      <c r="V8" s="160">
        <f>SUM(V6,V7,)</f>
        <v>3231</v>
      </c>
      <c r="W8" s="171">
        <f t="shared" si="8"/>
        <v>0.23096718850525413</v>
      </c>
      <c r="X8" s="160">
        <f t="shared" si="1"/>
        <v>19148</v>
      </c>
      <c r="Y8" s="171">
        <f t="shared" si="9"/>
        <v>0.36878976338551717</v>
      </c>
      <c r="Z8" s="160">
        <f>SUM(Z6,Z7,)</f>
        <v>24429</v>
      </c>
      <c r="AA8" s="160">
        <f>SUM(AA6,AA7,)</f>
        <v>24454</v>
      </c>
      <c r="AB8" s="160">
        <f t="shared" si="2"/>
        <v>17888</v>
      </c>
      <c r="AC8" s="172">
        <f t="shared" si="10"/>
        <v>0.27871899349488882</v>
      </c>
      <c r="AD8" s="173">
        <f>'Detailed Data'!M112</f>
        <v>0.5892857142857143</v>
      </c>
      <c r="AE8" s="36"/>
    </row>
    <row r="9" spans="1:31" s="30" customFormat="1" ht="31.5" customHeight="1" thickTop="1" thickBot="1">
      <c r="A9" s="252">
        <v>3</v>
      </c>
      <c r="B9" s="174" t="s">
        <v>122</v>
      </c>
      <c r="C9" s="165">
        <f>'Detailed Data'!T158</f>
        <v>236886404</v>
      </c>
      <c r="D9" s="165">
        <f>'Detailed Data'!V158</f>
        <v>234814665</v>
      </c>
      <c r="E9" s="165">
        <f>'Detailed Data'!W158</f>
        <v>246245815</v>
      </c>
      <c r="F9" s="165">
        <f>'Detailed Data'!X158</f>
        <v>251944992</v>
      </c>
      <c r="G9" s="165">
        <f>'Detailed Data'!Z158</f>
        <v>-102692</v>
      </c>
      <c r="H9" s="165">
        <f>'Detailed Data'!AC158</f>
        <v>253787971</v>
      </c>
      <c r="I9" s="175">
        <f t="shared" si="3"/>
        <v>8.0801196978050757E-2</v>
      </c>
      <c r="J9" s="172">
        <f>'Detailed Data'!AD158</f>
        <v>0.87804878048780488</v>
      </c>
      <c r="K9" s="165">
        <f>'Detailed Data'!CL158</f>
        <v>9647740</v>
      </c>
      <c r="L9" s="233">
        <f t="shared" si="4"/>
        <v>4.1086616119142307E-2</v>
      </c>
      <c r="M9" s="165">
        <f>'Detailed Data'!AG158</f>
        <v>9359413</v>
      </c>
      <c r="N9" s="233">
        <f t="shared" si="5"/>
        <v>3.9510131615658278E-2</v>
      </c>
      <c r="O9" s="234">
        <f>'Detailed Data'!J158</f>
        <v>10289</v>
      </c>
      <c r="P9" s="234">
        <f>'Detailed Data'!AH158</f>
        <v>4055</v>
      </c>
      <c r="Q9" s="172">
        <f t="shared" si="6"/>
        <v>0.39411021479249686</v>
      </c>
      <c r="R9" s="234">
        <f>'Detailed Data'!AI158</f>
        <v>1550</v>
      </c>
      <c r="S9" s="172">
        <f t="shared" si="0"/>
        <v>0.15064632131402469</v>
      </c>
      <c r="T9" s="234">
        <f>'Detailed Data'!CJ158</f>
        <v>1349</v>
      </c>
      <c r="U9" s="172">
        <f t="shared" si="7"/>
        <v>0.13111089513072213</v>
      </c>
      <c r="V9" s="234">
        <f>'Detailed Data'!CK158</f>
        <v>1002</v>
      </c>
      <c r="W9" s="172">
        <f t="shared" si="8"/>
        <v>9.7385557391388863E-2</v>
      </c>
      <c r="X9" s="234">
        <f t="shared" si="1"/>
        <v>12640</v>
      </c>
      <c r="Y9" s="172">
        <f t="shared" si="9"/>
        <v>0.22849645252211098</v>
      </c>
      <c r="Z9" s="234">
        <f>'Detailed Data'!K158</f>
        <v>17533</v>
      </c>
      <c r="AA9" s="234">
        <f>'Detailed Data'!L158</f>
        <v>17787</v>
      </c>
      <c r="AB9" s="234">
        <f t="shared" si="2"/>
        <v>12182</v>
      </c>
      <c r="AC9" s="172">
        <f t="shared" si="10"/>
        <v>0.18398289435319273</v>
      </c>
      <c r="AD9" s="172">
        <f>'Detailed Data'!M158</f>
        <v>0.73170731707317072</v>
      </c>
      <c r="AE9" s="235"/>
    </row>
    <row r="10" spans="1:31" s="30" customFormat="1" ht="31.5" customHeight="1" thickTop="1" thickBot="1">
      <c r="A10" s="253"/>
      <c r="B10" s="164" t="s">
        <v>123</v>
      </c>
      <c r="C10" s="165">
        <f>'Detailed Data'!T177</f>
        <v>29014863</v>
      </c>
      <c r="D10" s="165">
        <f>'Detailed Data'!V177</f>
        <v>28458634</v>
      </c>
      <c r="E10" s="165">
        <f>'Detailed Data'!W177</f>
        <v>29150438</v>
      </c>
      <c r="F10" s="165">
        <f>'Detailed Data'!X177</f>
        <v>28676228</v>
      </c>
      <c r="G10" s="165">
        <f>'Detailed Data'!Z177</f>
        <v>12500</v>
      </c>
      <c r="H10" s="165">
        <f>'Detailed Data'!AC177</f>
        <v>28964037</v>
      </c>
      <c r="I10" s="175">
        <f t="shared" si="3"/>
        <v>1.7759215006595188E-2</v>
      </c>
      <c r="J10" s="172">
        <f>'Detailed Data'!AD177</f>
        <v>0.9375</v>
      </c>
      <c r="K10" s="165">
        <f>'Detailed Data'!CL177</f>
        <v>178070</v>
      </c>
      <c r="L10" s="233">
        <f t="shared" si="4"/>
        <v>6.2571520474243424E-3</v>
      </c>
      <c r="M10" s="165">
        <f>'Detailed Data'!AG177</f>
        <v>135574</v>
      </c>
      <c r="N10" s="233">
        <f t="shared" si="5"/>
        <v>4.672570744173426E-3</v>
      </c>
      <c r="O10" s="234">
        <f>'Detailed Data'!J177</f>
        <v>2100</v>
      </c>
      <c r="P10" s="234">
        <f>'Detailed Data'!AH177</f>
        <v>602</v>
      </c>
      <c r="Q10" s="172">
        <f t="shared" si="6"/>
        <v>0.28666666666666668</v>
      </c>
      <c r="R10" s="234">
        <f>'Detailed Data'!AI177</f>
        <v>312</v>
      </c>
      <c r="S10" s="172">
        <f t="shared" ref="S10:S29" si="13">IF(O10&gt;0,(+R10/O10),0)</f>
        <v>0.14857142857142858</v>
      </c>
      <c r="T10" s="234">
        <f>'Detailed Data'!CJ177</f>
        <v>263</v>
      </c>
      <c r="U10" s="172">
        <f t="shared" si="7"/>
        <v>0.12523809523809523</v>
      </c>
      <c r="V10" s="234">
        <f>'Detailed Data'!CK177</f>
        <v>17</v>
      </c>
      <c r="W10" s="172">
        <f t="shared" si="8"/>
        <v>8.0952380952380946E-3</v>
      </c>
      <c r="X10" s="234">
        <f t="shared" si="1"/>
        <v>2380</v>
      </c>
      <c r="Y10" s="172">
        <f t="shared" si="9"/>
        <v>0.13333333333333333</v>
      </c>
      <c r="Z10" s="234">
        <f>'Detailed Data'!K177</f>
        <v>3133</v>
      </c>
      <c r="AA10" s="234">
        <f>'Detailed Data'!L177</f>
        <v>2953</v>
      </c>
      <c r="AB10" s="234">
        <f t="shared" si="2"/>
        <v>2039</v>
      </c>
      <c r="AC10" s="172">
        <f t="shared" si="10"/>
        <v>-2.9047619047619048E-2</v>
      </c>
      <c r="AD10" s="172">
        <f>'Detailed Data'!M177</f>
        <v>0.875</v>
      </c>
      <c r="AE10" s="235"/>
    </row>
    <row r="11" spans="1:31" s="30" customFormat="1" ht="31.5" customHeight="1" thickTop="1" thickBot="1">
      <c r="A11" s="254"/>
      <c r="B11" s="164" t="s">
        <v>124</v>
      </c>
      <c r="C11" s="165">
        <f t="shared" ref="C11:H11" si="14">SUM(C9,C10,)</f>
        <v>265901267</v>
      </c>
      <c r="D11" s="165">
        <f t="shared" si="14"/>
        <v>263273299</v>
      </c>
      <c r="E11" s="165">
        <f t="shared" si="14"/>
        <v>275396253</v>
      </c>
      <c r="F11" s="165">
        <f t="shared" si="14"/>
        <v>280621220</v>
      </c>
      <c r="G11" s="165">
        <f t="shared" si="14"/>
        <v>-90192</v>
      </c>
      <c r="H11" s="165">
        <f t="shared" si="14"/>
        <v>282752008</v>
      </c>
      <c r="I11" s="175">
        <f t="shared" si="3"/>
        <v>7.3986648376370284E-2</v>
      </c>
      <c r="J11" s="172">
        <f>'Detailed Data'!AD178</f>
        <v>0.89473684210526316</v>
      </c>
      <c r="K11" s="165">
        <f>SUM(K9,K10,)</f>
        <v>9825810</v>
      </c>
      <c r="L11" s="233">
        <f t="shared" si="4"/>
        <v>3.7321711078646069E-2</v>
      </c>
      <c r="M11" s="165">
        <f>SUM(M9,M10,)</f>
        <v>9494987</v>
      </c>
      <c r="N11" s="233">
        <f t="shared" si="5"/>
        <v>3.5708694084560344E-2</v>
      </c>
      <c r="O11" s="234">
        <f>SUM(O9,O10,)</f>
        <v>12389</v>
      </c>
      <c r="P11" s="234">
        <f>SUM(P9,P10,)</f>
        <v>4657</v>
      </c>
      <c r="Q11" s="172">
        <f t="shared" si="6"/>
        <v>0.37589797400920172</v>
      </c>
      <c r="R11" s="234">
        <f>SUM(R9,R10,)</f>
        <v>1862</v>
      </c>
      <c r="S11" s="172">
        <f t="shared" si="13"/>
        <v>0.15029461619178303</v>
      </c>
      <c r="T11" s="234">
        <f>SUM(T9,T10,)</f>
        <v>1612</v>
      </c>
      <c r="U11" s="172">
        <f t="shared" si="7"/>
        <v>0.13011542497376705</v>
      </c>
      <c r="V11" s="234">
        <f>SUM(V9,V10,)</f>
        <v>1019</v>
      </c>
      <c r="W11" s="172">
        <f t="shared" si="8"/>
        <v>8.2250383404633143E-2</v>
      </c>
      <c r="X11" s="234">
        <f t="shared" si="1"/>
        <v>15020</v>
      </c>
      <c r="Y11" s="172">
        <f t="shared" si="9"/>
        <v>0.21236580837840019</v>
      </c>
      <c r="Z11" s="234">
        <f>SUM(Z9,Z10,)</f>
        <v>20666</v>
      </c>
      <c r="AA11" s="234">
        <f>SUM(AA9,AA10,)</f>
        <v>20740</v>
      </c>
      <c r="AB11" s="234">
        <f t="shared" si="2"/>
        <v>14221</v>
      </c>
      <c r="AC11" s="172">
        <f t="shared" si="10"/>
        <v>0.14787311324562111</v>
      </c>
      <c r="AD11" s="172">
        <f>'Detailed Data'!M178</f>
        <v>0.77192982456140347</v>
      </c>
      <c r="AE11" s="235"/>
    </row>
    <row r="12" spans="1:31" s="30" customFormat="1" ht="31.5" customHeight="1" thickTop="1" thickBot="1">
      <c r="A12" s="252">
        <v>4</v>
      </c>
      <c r="B12" s="174" t="s">
        <v>122</v>
      </c>
      <c r="C12" s="165">
        <f>'Detailed Data'!T201</f>
        <v>87093207</v>
      </c>
      <c r="D12" s="165">
        <f>'Detailed Data'!V201</f>
        <v>85869189</v>
      </c>
      <c r="E12" s="165">
        <f>'Detailed Data'!W201</f>
        <v>89250065</v>
      </c>
      <c r="F12" s="165">
        <f>'Detailed Data'!X201</f>
        <v>87553356</v>
      </c>
      <c r="G12" s="165">
        <f>'Detailed Data'!Z201</f>
        <v>0</v>
      </c>
      <c r="H12" s="165">
        <f>'Detailed Data'!AC201</f>
        <v>89378786</v>
      </c>
      <c r="I12" s="175">
        <f t="shared" si="3"/>
        <v>4.0871435271154125E-2</v>
      </c>
      <c r="J12" s="173">
        <f>'Detailed Data'!AD201</f>
        <v>0.95238095238095233</v>
      </c>
      <c r="K12" s="165">
        <f>'Detailed Data'!CL201</f>
        <v>2700458</v>
      </c>
      <c r="L12" s="168">
        <f t="shared" si="4"/>
        <v>3.1448509429849163E-2</v>
      </c>
      <c r="M12" s="165">
        <f>'Detailed Data'!AG201</f>
        <v>2245299</v>
      </c>
      <c r="N12" s="168">
        <f t="shared" si="5"/>
        <v>2.5780414768743102E-2</v>
      </c>
      <c r="O12" s="160">
        <f>'Detailed Data'!J201</f>
        <v>6551</v>
      </c>
      <c r="P12" s="160">
        <f>'Detailed Data'!AH201</f>
        <v>2374</v>
      </c>
      <c r="Q12" s="171">
        <f t="shared" si="6"/>
        <v>0.36238742176766908</v>
      </c>
      <c r="R12" s="160">
        <f>'Detailed Data'!AI201</f>
        <v>671</v>
      </c>
      <c r="S12" s="171">
        <f t="shared" si="13"/>
        <v>0.10242711036482979</v>
      </c>
      <c r="T12" s="160">
        <f>'Detailed Data'!CJ201</f>
        <v>878</v>
      </c>
      <c r="U12" s="171">
        <f t="shared" si="7"/>
        <v>0.13402533964280264</v>
      </c>
      <c r="V12" s="160">
        <f>'Detailed Data'!CK201</f>
        <v>77</v>
      </c>
      <c r="W12" s="171">
        <f t="shared" si="8"/>
        <v>1.1753930697603419E-2</v>
      </c>
      <c r="X12" s="160">
        <f t="shared" si="1"/>
        <v>7506</v>
      </c>
      <c r="Y12" s="171">
        <f t="shared" si="9"/>
        <v>0.14577927034040605</v>
      </c>
      <c r="Z12" s="160">
        <f>'Detailed Data'!K201</f>
        <v>9997</v>
      </c>
      <c r="AA12" s="160">
        <f>'Detailed Data'!L201</f>
        <v>9930</v>
      </c>
      <c r="AB12" s="160">
        <f t="shared" si="2"/>
        <v>6885</v>
      </c>
      <c r="AC12" s="172">
        <f t="shared" si="10"/>
        <v>5.0984582506487561E-2</v>
      </c>
      <c r="AD12" s="173">
        <f>'Detailed Data'!M201</f>
        <v>1</v>
      </c>
      <c r="AE12" s="36"/>
    </row>
    <row r="13" spans="1:31" s="30" customFormat="1" ht="31.5" customHeight="1" thickTop="1" thickBot="1">
      <c r="A13" s="253"/>
      <c r="B13" s="164" t="s">
        <v>123</v>
      </c>
      <c r="C13" s="165">
        <f>'Detailed Data'!T216</f>
        <v>62341564</v>
      </c>
      <c r="D13" s="165">
        <f>'Detailed Data'!V216</f>
        <v>61559650</v>
      </c>
      <c r="E13" s="165">
        <f>'Detailed Data'!W216</f>
        <v>64357872</v>
      </c>
      <c r="F13" s="165">
        <f>'Detailed Data'!X216</f>
        <v>62870417</v>
      </c>
      <c r="G13" s="165">
        <f>'Detailed Data'!Z216</f>
        <v>225000</v>
      </c>
      <c r="H13" s="165">
        <f>'Detailed Data'!AC216</f>
        <v>63250347</v>
      </c>
      <c r="I13" s="175">
        <f t="shared" si="3"/>
        <v>2.7464369924130497E-2</v>
      </c>
      <c r="J13" s="173">
        <f>'Detailed Data'!AD216</f>
        <v>0.92307692307692313</v>
      </c>
      <c r="K13" s="165">
        <f>'Detailed Data'!CL216</f>
        <v>2230961</v>
      </c>
      <c r="L13" s="168">
        <f t="shared" si="4"/>
        <v>3.6240638145278607E-2</v>
      </c>
      <c r="M13" s="165">
        <f>'Detailed Data'!AG216</f>
        <v>2016307</v>
      </c>
      <c r="N13" s="168">
        <f t="shared" si="5"/>
        <v>3.234290047647826E-2</v>
      </c>
      <c r="O13" s="160">
        <f>'Detailed Data'!J216</f>
        <v>3271</v>
      </c>
      <c r="P13" s="160">
        <f>'Detailed Data'!AH216</f>
        <v>897</v>
      </c>
      <c r="Q13" s="171">
        <f t="shared" si="6"/>
        <v>0.27422806481198408</v>
      </c>
      <c r="R13" s="160">
        <f>'Detailed Data'!AI216</f>
        <v>276</v>
      </c>
      <c r="S13" s="171">
        <f t="shared" si="13"/>
        <v>8.437786609599511E-2</v>
      </c>
      <c r="T13" s="160">
        <f>'Detailed Data'!CJ216</f>
        <v>130</v>
      </c>
      <c r="U13" s="171">
        <f t="shared" si="7"/>
        <v>3.9743197798838274E-2</v>
      </c>
      <c r="V13" s="160">
        <f>'Detailed Data'!CK216</f>
        <v>71</v>
      </c>
      <c r="W13" s="171">
        <f t="shared" si="8"/>
        <v>2.1705900336288598E-2</v>
      </c>
      <c r="X13" s="160">
        <f t="shared" si="1"/>
        <v>3472</v>
      </c>
      <c r="Y13" s="171">
        <f t="shared" si="9"/>
        <v>6.1449098135126876E-2</v>
      </c>
      <c r="Z13" s="160">
        <f>'Detailed Data'!K216</f>
        <v>4587</v>
      </c>
      <c r="AA13" s="160">
        <f>'Detailed Data'!L216</f>
        <v>4403</v>
      </c>
      <c r="AB13" s="160">
        <f t="shared" si="2"/>
        <v>3230</v>
      </c>
      <c r="AC13" s="172">
        <f t="shared" si="10"/>
        <v>-1.2534393151941303E-2</v>
      </c>
      <c r="AD13" s="173">
        <f>'Detailed Data'!M216</f>
        <v>0.92307692307692313</v>
      </c>
      <c r="AE13" s="36"/>
    </row>
    <row r="14" spans="1:31" s="30" customFormat="1" ht="31.5" customHeight="1" thickTop="1" thickBot="1">
      <c r="A14" s="254"/>
      <c r="B14" s="164" t="s">
        <v>124</v>
      </c>
      <c r="C14" s="165">
        <f t="shared" ref="C14:H14" si="15">SUM(C12,C13,)</f>
        <v>149434771</v>
      </c>
      <c r="D14" s="165">
        <f t="shared" si="15"/>
        <v>147428839</v>
      </c>
      <c r="E14" s="165">
        <f t="shared" si="15"/>
        <v>153607937</v>
      </c>
      <c r="F14" s="165">
        <f t="shared" si="15"/>
        <v>150423773</v>
      </c>
      <c r="G14" s="165">
        <f t="shared" si="15"/>
        <v>225000</v>
      </c>
      <c r="H14" s="165">
        <f t="shared" si="15"/>
        <v>152629133</v>
      </c>
      <c r="I14" s="175">
        <f t="shared" si="3"/>
        <v>3.5273247997293124E-2</v>
      </c>
      <c r="J14" s="173">
        <f>'Detailed Data'!AD217</f>
        <v>0.94117647058823528</v>
      </c>
      <c r="K14" s="165">
        <f>SUM(K12,K13,)</f>
        <v>4931419</v>
      </c>
      <c r="L14" s="168">
        <f t="shared" si="4"/>
        <v>3.3449486772394649E-2</v>
      </c>
      <c r="M14" s="165">
        <f>SUM(M12,M13,)</f>
        <v>4261606</v>
      </c>
      <c r="N14" s="168">
        <f t="shared" si="5"/>
        <v>2.8518168639613335E-2</v>
      </c>
      <c r="O14" s="160">
        <f>SUM(O12,O13,)</f>
        <v>9822</v>
      </c>
      <c r="P14" s="160">
        <f>SUM(P12,P13,)</f>
        <v>3271</v>
      </c>
      <c r="Q14" s="171">
        <f t="shared" si="6"/>
        <v>0.33302789655874565</v>
      </c>
      <c r="R14" s="160">
        <f>SUM(R12,R13,)</f>
        <v>947</v>
      </c>
      <c r="S14" s="171">
        <f t="shared" si="13"/>
        <v>9.6416208511504786E-2</v>
      </c>
      <c r="T14" s="160">
        <f>SUM(T12,T13,)</f>
        <v>1008</v>
      </c>
      <c r="U14" s="171">
        <f t="shared" si="7"/>
        <v>0.10262675626145389</v>
      </c>
      <c r="V14" s="160">
        <f>SUM(V12,V13,)</f>
        <v>148</v>
      </c>
      <c r="W14" s="171">
        <f t="shared" si="8"/>
        <v>1.5068214212991244E-2</v>
      </c>
      <c r="X14" s="160">
        <f t="shared" si="1"/>
        <v>10978</v>
      </c>
      <c r="Y14" s="171">
        <f t="shared" si="9"/>
        <v>0.11769497047444512</v>
      </c>
      <c r="Z14" s="160">
        <f>SUM(Z12,Z13,)</f>
        <v>14584</v>
      </c>
      <c r="AA14" s="160">
        <f>SUM(AA12,AA13,)</f>
        <v>14333</v>
      </c>
      <c r="AB14" s="160">
        <f t="shared" si="2"/>
        <v>10115</v>
      </c>
      <c r="AC14" s="172">
        <f t="shared" si="10"/>
        <v>2.9830991651394828E-2</v>
      </c>
      <c r="AD14" s="173">
        <f>'Detailed Data'!M217</f>
        <v>0.97058823529411764</v>
      </c>
      <c r="AE14" s="36"/>
    </row>
    <row r="15" spans="1:31" s="30" customFormat="1" ht="31.5" customHeight="1" thickTop="1" thickBot="1">
      <c r="A15" s="252">
        <v>5</v>
      </c>
      <c r="B15" s="174" t="s">
        <v>122</v>
      </c>
      <c r="C15" s="165">
        <f>'Detailed Data'!T238</f>
        <v>238963453</v>
      </c>
      <c r="D15" s="165">
        <f>'Detailed Data'!V238</f>
        <v>237735745</v>
      </c>
      <c r="E15" s="165">
        <f>'Detailed Data'!W238</f>
        <v>258484305</v>
      </c>
      <c r="F15" s="165">
        <f>'Detailed Data'!X238</f>
        <v>267296725</v>
      </c>
      <c r="G15" s="165">
        <f>'Detailed Data'!Z238</f>
        <v>0</v>
      </c>
      <c r="H15" s="165">
        <f>'Detailed Data'!AC238</f>
        <v>266217103</v>
      </c>
      <c r="I15" s="175">
        <f t="shared" si="3"/>
        <v>0.11980259005645112</v>
      </c>
      <c r="J15" s="172">
        <f>'Detailed Data'!AD238</f>
        <v>0.83333333333333337</v>
      </c>
      <c r="K15" s="165">
        <f>'Detailed Data'!CL238</f>
        <v>18945012</v>
      </c>
      <c r="L15" s="233">
        <f t="shared" si="4"/>
        <v>7.9689371070387413E-2</v>
      </c>
      <c r="M15" s="165">
        <f>'Detailed Data'!AG238</f>
        <v>19130758</v>
      </c>
      <c r="N15" s="233">
        <f t="shared" si="5"/>
        <v>8.0057254612905179E-2</v>
      </c>
      <c r="O15" s="234">
        <f>'Detailed Data'!J238</f>
        <v>5603</v>
      </c>
      <c r="P15" s="234">
        <f>'Detailed Data'!AH238</f>
        <v>1249</v>
      </c>
      <c r="Q15" s="172">
        <f t="shared" si="6"/>
        <v>0.22291629484204889</v>
      </c>
      <c r="R15" s="234">
        <f>'Detailed Data'!AI238</f>
        <v>970</v>
      </c>
      <c r="S15" s="172">
        <f t="shared" si="13"/>
        <v>0.17312154203105479</v>
      </c>
      <c r="T15" s="234">
        <f>'Detailed Data'!CJ238</f>
        <v>0</v>
      </c>
      <c r="U15" s="172">
        <f t="shared" si="7"/>
        <v>0</v>
      </c>
      <c r="V15" s="234">
        <f>'Detailed Data'!CK238</f>
        <v>875</v>
      </c>
      <c r="W15" s="172">
        <f t="shared" si="8"/>
        <v>0.15616633946100303</v>
      </c>
      <c r="X15" s="234">
        <f t="shared" si="1"/>
        <v>6478</v>
      </c>
      <c r="Y15" s="172">
        <f t="shared" si="9"/>
        <v>0.15616633946100303</v>
      </c>
      <c r="Z15" s="234">
        <f>'Detailed Data'!K238</f>
        <v>8658</v>
      </c>
      <c r="AA15" s="234">
        <f>'Detailed Data'!L238</f>
        <v>8631</v>
      </c>
      <c r="AB15" s="234">
        <f t="shared" si="2"/>
        <v>6412</v>
      </c>
      <c r="AC15" s="172">
        <f t="shared" si="10"/>
        <v>0.14438693557023025</v>
      </c>
      <c r="AD15" s="172">
        <f>'Detailed Data'!M238</f>
        <v>0.94444444444444442</v>
      </c>
      <c r="AE15" s="235"/>
    </row>
    <row r="16" spans="1:31" s="30" customFormat="1" ht="31.5" customHeight="1" thickTop="1" thickBot="1">
      <c r="A16" s="253"/>
      <c r="B16" s="164" t="s">
        <v>123</v>
      </c>
      <c r="C16" s="165">
        <f>'Detailed Data'!T259</f>
        <v>70552740</v>
      </c>
      <c r="D16" s="165">
        <f>'Detailed Data'!V259</f>
        <v>69470844</v>
      </c>
      <c r="E16" s="165">
        <f>'Detailed Data'!W259</f>
        <v>71367620</v>
      </c>
      <c r="F16" s="165">
        <f>'Detailed Data'!X259</f>
        <v>70412255</v>
      </c>
      <c r="G16" s="165">
        <f>'Detailed Data'!Z259</f>
        <v>0</v>
      </c>
      <c r="H16" s="165">
        <f>'Detailed Data'!AC259</f>
        <v>70916287</v>
      </c>
      <c r="I16" s="175">
        <f t="shared" si="3"/>
        <v>2.0806469545698911E-2</v>
      </c>
      <c r="J16" s="172">
        <f>'Detailed Data'!AD259</f>
        <v>1</v>
      </c>
      <c r="K16" s="165">
        <f>'Detailed Data'!CL259</f>
        <v>1191418</v>
      </c>
      <c r="L16" s="233">
        <f t="shared" si="4"/>
        <v>1.714989960392593E-2</v>
      </c>
      <c r="M16" s="165">
        <f>'Detailed Data'!AG259</f>
        <v>814879</v>
      </c>
      <c r="N16" s="233">
        <f t="shared" si="5"/>
        <v>1.1549927047482493E-2</v>
      </c>
      <c r="O16" s="234">
        <f>'Detailed Data'!J259</f>
        <v>4269</v>
      </c>
      <c r="P16" s="234">
        <f>'Detailed Data'!AH259</f>
        <v>718</v>
      </c>
      <c r="Q16" s="172">
        <f t="shared" si="6"/>
        <v>0.16818927149215274</v>
      </c>
      <c r="R16" s="234">
        <f>'Detailed Data'!AI259</f>
        <v>1058</v>
      </c>
      <c r="S16" s="172">
        <f t="shared" si="13"/>
        <v>0.24783321620988522</v>
      </c>
      <c r="T16" s="234">
        <f>'Detailed Data'!CJ259</f>
        <v>11</v>
      </c>
      <c r="U16" s="172">
        <f t="shared" si="7"/>
        <v>2.5767158585148745E-3</v>
      </c>
      <c r="V16" s="234">
        <f>'Detailed Data'!CK259</f>
        <v>272</v>
      </c>
      <c r="W16" s="172">
        <f t="shared" si="8"/>
        <v>6.3715155774185989E-2</v>
      </c>
      <c r="X16" s="234">
        <f t="shared" si="1"/>
        <v>4552</v>
      </c>
      <c r="Y16" s="172">
        <f t="shared" si="9"/>
        <v>6.6291871632700866E-2</v>
      </c>
      <c r="Z16" s="234">
        <f>'Detailed Data'!K259</f>
        <v>6252</v>
      </c>
      <c r="AA16" s="234">
        <f>'Detailed Data'!L259</f>
        <v>6142</v>
      </c>
      <c r="AB16" s="234">
        <f t="shared" si="2"/>
        <v>4366</v>
      </c>
      <c r="AC16" s="172">
        <f t="shared" si="10"/>
        <v>2.2721948934176624E-2</v>
      </c>
      <c r="AD16" s="172">
        <f>'Detailed Data'!M259</f>
        <v>1</v>
      </c>
      <c r="AE16" s="235"/>
    </row>
    <row r="17" spans="1:31" s="30" customFormat="1" ht="31.5" customHeight="1" thickTop="1" thickBot="1">
      <c r="A17" s="254"/>
      <c r="B17" s="164" t="s">
        <v>124</v>
      </c>
      <c r="C17" s="165">
        <f t="shared" ref="C17:H17" si="16">SUM(C15,C16,)</f>
        <v>309516193</v>
      </c>
      <c r="D17" s="165">
        <f t="shared" si="16"/>
        <v>307206589</v>
      </c>
      <c r="E17" s="165">
        <f t="shared" si="16"/>
        <v>329851925</v>
      </c>
      <c r="F17" s="165">
        <f t="shared" si="16"/>
        <v>337708980</v>
      </c>
      <c r="G17" s="165">
        <f t="shared" si="16"/>
        <v>0</v>
      </c>
      <c r="H17" s="165">
        <f t="shared" si="16"/>
        <v>337133390</v>
      </c>
      <c r="I17" s="175">
        <f t="shared" si="3"/>
        <v>9.7415882574055077E-2</v>
      </c>
      <c r="J17" s="172">
        <f>'Detailed Data'!AD260</f>
        <v>0.91666666666666663</v>
      </c>
      <c r="K17" s="165">
        <f>SUM(K15,K16,)</f>
        <v>20136430</v>
      </c>
      <c r="L17" s="233">
        <f t="shared" si="4"/>
        <v>6.5546868853128673E-2</v>
      </c>
      <c r="M17" s="165">
        <f>SUM(M15,M16,)</f>
        <v>19945637</v>
      </c>
      <c r="N17" s="233">
        <f t="shared" si="5"/>
        <v>6.4441336030519089E-2</v>
      </c>
      <c r="O17" s="234">
        <f>SUM(O15,O16,)</f>
        <v>9872</v>
      </c>
      <c r="P17" s="234">
        <f>SUM(P15,P16,)</f>
        <v>1967</v>
      </c>
      <c r="Q17" s="172">
        <f t="shared" si="6"/>
        <v>0.19925040518638573</v>
      </c>
      <c r="R17" s="234">
        <f>SUM(R15,R16,)</f>
        <v>2028</v>
      </c>
      <c r="S17" s="172">
        <f t="shared" si="13"/>
        <v>0.20542949756888168</v>
      </c>
      <c r="T17" s="234">
        <f>SUM(T15,T16,)</f>
        <v>11</v>
      </c>
      <c r="U17" s="172">
        <f t="shared" si="7"/>
        <v>1.1142625607779579E-3</v>
      </c>
      <c r="V17" s="234">
        <f>SUM(V15,V16,)</f>
        <v>1147</v>
      </c>
      <c r="W17" s="172">
        <f t="shared" si="8"/>
        <v>0.11618719611021069</v>
      </c>
      <c r="X17" s="234">
        <f t="shared" si="1"/>
        <v>11030</v>
      </c>
      <c r="Y17" s="172">
        <f t="shared" si="9"/>
        <v>0.11730145867098865</v>
      </c>
      <c r="Z17" s="234">
        <f>SUM(Z15,Z16,)</f>
        <v>14910</v>
      </c>
      <c r="AA17" s="234">
        <f>SUM(AA15,AA16,)</f>
        <v>14773</v>
      </c>
      <c r="AB17" s="234">
        <f t="shared" si="2"/>
        <v>10778</v>
      </c>
      <c r="AC17" s="172">
        <f t="shared" si="10"/>
        <v>9.1774716369529982E-2</v>
      </c>
      <c r="AD17" s="172">
        <f>'Detailed Data'!M260</f>
        <v>0.97222222222222221</v>
      </c>
      <c r="AE17" s="235"/>
    </row>
    <row r="18" spans="1:31" s="30" customFormat="1" ht="31.5" customHeight="1" thickTop="1" thickBot="1">
      <c r="A18" s="252">
        <v>6</v>
      </c>
      <c r="B18" s="174" t="s">
        <v>122</v>
      </c>
      <c r="C18" s="165">
        <f>'Detailed Data'!T277</f>
        <v>82674388</v>
      </c>
      <c r="D18" s="165">
        <f>'Detailed Data'!V277</f>
        <v>81867860</v>
      </c>
      <c r="E18" s="165">
        <f>'Detailed Data'!W277</f>
        <v>83667059</v>
      </c>
      <c r="F18" s="165">
        <f>'Detailed Data'!X277</f>
        <v>82574041</v>
      </c>
      <c r="G18" s="165">
        <f>'Detailed Data'!Z277</f>
        <v>5849010</v>
      </c>
      <c r="H18" s="165">
        <f>'Detailed Data'!AC277</f>
        <v>83018730</v>
      </c>
      <c r="I18" s="175">
        <f t="shared" si="3"/>
        <v>1.4057653394140265E-2</v>
      </c>
      <c r="J18" s="173">
        <f>'Detailed Data'!AD277</f>
        <v>1</v>
      </c>
      <c r="K18" s="165">
        <f>'Detailed Data'!CL277</f>
        <v>1189567</v>
      </c>
      <c r="L18" s="168">
        <f t="shared" si="4"/>
        <v>1.4530329728907046E-2</v>
      </c>
      <c r="M18" s="165">
        <f>'Detailed Data'!AG277</f>
        <v>992670</v>
      </c>
      <c r="N18" s="168">
        <f t="shared" si="5"/>
        <v>1.2006983347732795E-2</v>
      </c>
      <c r="O18" s="160">
        <f>'Detailed Data'!J277</f>
        <v>4479</v>
      </c>
      <c r="P18" s="160">
        <f>'Detailed Data'!AH277</f>
        <v>462</v>
      </c>
      <c r="Q18" s="171">
        <f t="shared" si="6"/>
        <v>0.10314802411252512</v>
      </c>
      <c r="R18" s="160">
        <f>'Detailed Data'!AI277</f>
        <v>285</v>
      </c>
      <c r="S18" s="171">
        <f t="shared" si="13"/>
        <v>6.3630274614869392E-2</v>
      </c>
      <c r="T18" s="160">
        <f>'Detailed Data'!CJ277</f>
        <v>15</v>
      </c>
      <c r="U18" s="171">
        <f t="shared" si="7"/>
        <v>3.3489618218352311E-3</v>
      </c>
      <c r="V18" s="160">
        <f>'Detailed Data'!CK277</f>
        <v>0</v>
      </c>
      <c r="W18" s="171">
        <f t="shared" si="8"/>
        <v>0</v>
      </c>
      <c r="X18" s="160">
        <f t="shared" si="1"/>
        <v>4494</v>
      </c>
      <c r="Y18" s="171">
        <f t="shared" si="9"/>
        <v>3.3489618218352311E-3</v>
      </c>
      <c r="Z18" s="160">
        <f>'Detailed Data'!K277</f>
        <v>5241</v>
      </c>
      <c r="AA18" s="160">
        <f>'Detailed Data'!L277</f>
        <v>4510</v>
      </c>
      <c r="AB18" s="160">
        <f t="shared" si="2"/>
        <v>3763</v>
      </c>
      <c r="AC18" s="172">
        <f t="shared" si="10"/>
        <v>-0.15985711096226837</v>
      </c>
      <c r="AD18" s="173">
        <f>'Detailed Data'!M277</f>
        <v>1</v>
      </c>
      <c r="AE18" s="36"/>
    </row>
    <row r="19" spans="1:31" s="30" customFormat="1" ht="31.5" customHeight="1" thickTop="1" thickBot="1">
      <c r="A19" s="253"/>
      <c r="B19" s="164" t="s">
        <v>123</v>
      </c>
      <c r="C19" s="165">
        <f>'Detailed Data'!T287</f>
        <v>21006163</v>
      </c>
      <c r="D19" s="165">
        <f>'Detailed Data'!V287</f>
        <v>20571330</v>
      </c>
      <c r="E19" s="165">
        <f>'Detailed Data'!W287</f>
        <v>21249066</v>
      </c>
      <c r="F19" s="165">
        <f>'Detailed Data'!X287</f>
        <v>21310921</v>
      </c>
      <c r="G19" s="165">
        <f>'Detailed Data'!Z287</f>
        <v>180000</v>
      </c>
      <c r="H19" s="165">
        <f>'Detailed Data'!AC287</f>
        <v>21358911</v>
      </c>
      <c r="I19" s="175">
        <f t="shared" si="3"/>
        <v>3.8285370950735809E-2</v>
      </c>
      <c r="J19" s="173">
        <f>'Detailed Data'!AD287</f>
        <v>0.875</v>
      </c>
      <c r="K19" s="165">
        <f>'Detailed Data'!CL287</f>
        <v>411849</v>
      </c>
      <c r="L19" s="168">
        <f t="shared" si="4"/>
        <v>2.0020533431722692E-2</v>
      </c>
      <c r="M19" s="165">
        <f>'Detailed Data'!AG287</f>
        <v>242902</v>
      </c>
      <c r="N19" s="168">
        <f t="shared" si="5"/>
        <v>1.1563368331474911E-2</v>
      </c>
      <c r="O19" s="160">
        <f>'Detailed Data'!J287</f>
        <v>2560</v>
      </c>
      <c r="P19" s="160">
        <f>'Detailed Data'!AH287</f>
        <v>395</v>
      </c>
      <c r="Q19" s="171">
        <f t="shared" si="6"/>
        <v>0.154296875</v>
      </c>
      <c r="R19" s="160">
        <f>'Detailed Data'!AI287</f>
        <v>164</v>
      </c>
      <c r="S19" s="171">
        <f t="shared" si="13"/>
        <v>6.4062499999999994E-2</v>
      </c>
      <c r="T19" s="160">
        <f>'Detailed Data'!CJ287</f>
        <v>59</v>
      </c>
      <c r="U19" s="171">
        <f t="shared" si="7"/>
        <v>2.3046875000000001E-2</v>
      </c>
      <c r="V19" s="160">
        <f>'Detailed Data'!CK287</f>
        <v>10</v>
      </c>
      <c r="W19" s="171">
        <f t="shared" si="8"/>
        <v>3.90625E-3</v>
      </c>
      <c r="X19" s="160">
        <f t="shared" si="1"/>
        <v>2629</v>
      </c>
      <c r="Y19" s="171">
        <f t="shared" si="9"/>
        <v>2.6953125000000001E-2</v>
      </c>
      <c r="Z19" s="160">
        <f>'Detailed Data'!K287</f>
        <v>3188</v>
      </c>
      <c r="AA19" s="160">
        <f>'Detailed Data'!L287</f>
        <v>2818</v>
      </c>
      <c r="AB19" s="160">
        <f t="shared" si="2"/>
        <v>2259</v>
      </c>
      <c r="AC19" s="172">
        <f t="shared" si="10"/>
        <v>-0.11757812500000001</v>
      </c>
      <c r="AD19" s="173">
        <f>'Detailed Data'!M287</f>
        <v>1</v>
      </c>
      <c r="AE19" s="36"/>
    </row>
    <row r="20" spans="1:31" s="30" customFormat="1" ht="31.5" customHeight="1" thickTop="1" thickBot="1">
      <c r="A20" s="254"/>
      <c r="B20" s="164" t="s">
        <v>124</v>
      </c>
      <c r="C20" s="165">
        <f t="shared" ref="C20:H20" si="17">SUM(C18,C19,)</f>
        <v>103680551</v>
      </c>
      <c r="D20" s="165">
        <f t="shared" si="17"/>
        <v>102439190</v>
      </c>
      <c r="E20" s="165">
        <f t="shared" si="17"/>
        <v>104916125</v>
      </c>
      <c r="F20" s="165">
        <f t="shared" si="17"/>
        <v>103884962</v>
      </c>
      <c r="G20" s="165">
        <f t="shared" si="17"/>
        <v>6029010</v>
      </c>
      <c r="H20" s="165">
        <f t="shared" si="17"/>
        <v>104377641</v>
      </c>
      <c r="I20" s="175">
        <f t="shared" si="3"/>
        <v>1.8922943455527128E-2</v>
      </c>
      <c r="J20" s="173">
        <f>'Detailed Data'!AD288</f>
        <v>0.95652173913043481</v>
      </c>
      <c r="K20" s="165">
        <f>SUM(K18,K19,)</f>
        <v>1601416</v>
      </c>
      <c r="L20" s="168">
        <f t="shared" si="4"/>
        <v>1.5632845203090731E-2</v>
      </c>
      <c r="M20" s="165">
        <f>SUM(M18,M19,)</f>
        <v>1235572</v>
      </c>
      <c r="N20" s="168">
        <f t="shared" si="5"/>
        <v>1.1917104877268641E-2</v>
      </c>
      <c r="O20" s="160">
        <f>SUM(O18,O19,)</f>
        <v>7039</v>
      </c>
      <c r="P20" s="160">
        <f>SUM(P18,P19,)</f>
        <v>857</v>
      </c>
      <c r="Q20" s="171">
        <f t="shared" si="6"/>
        <v>0.12175024861486007</v>
      </c>
      <c r="R20" s="160">
        <f>SUM(R18,R19,)</f>
        <v>449</v>
      </c>
      <c r="S20" s="171">
        <f t="shared" si="13"/>
        <v>6.3787469811052711E-2</v>
      </c>
      <c r="T20" s="160">
        <f>SUM(T18,T19,)</f>
        <v>74</v>
      </c>
      <c r="U20" s="171">
        <f t="shared" si="7"/>
        <v>1.0512856939906237E-2</v>
      </c>
      <c r="V20" s="160">
        <f>SUM(V18,V19,)</f>
        <v>10</v>
      </c>
      <c r="W20" s="171">
        <f t="shared" si="8"/>
        <v>1.4206563432305726E-3</v>
      </c>
      <c r="X20" s="160">
        <f t="shared" si="1"/>
        <v>7123</v>
      </c>
      <c r="Y20" s="171">
        <f t="shared" si="9"/>
        <v>1.1933513283136809E-2</v>
      </c>
      <c r="Z20" s="160">
        <f>SUM(Z18,Z19,)</f>
        <v>8429</v>
      </c>
      <c r="AA20" s="160">
        <f>SUM(AA18,AA19,)</f>
        <v>7328</v>
      </c>
      <c r="AB20" s="160">
        <f t="shared" si="2"/>
        <v>6022</v>
      </c>
      <c r="AC20" s="172">
        <f t="shared" si="10"/>
        <v>-0.14448075010654923</v>
      </c>
      <c r="AD20" s="173">
        <f>'Detailed Data'!M288</f>
        <v>1</v>
      </c>
      <c r="AE20" s="36"/>
    </row>
    <row r="21" spans="1:31" s="30" customFormat="1" ht="31.5" customHeight="1" thickTop="1" thickBot="1">
      <c r="A21" s="252">
        <v>7</v>
      </c>
      <c r="B21" s="174" t="s">
        <v>122</v>
      </c>
      <c r="C21" s="165">
        <f>'Detailed Data'!T303</f>
        <v>88730267</v>
      </c>
      <c r="D21" s="165">
        <f>'Detailed Data'!V303</f>
        <v>87578374</v>
      </c>
      <c r="E21" s="165">
        <f>'Detailed Data'!W303</f>
        <v>94995797</v>
      </c>
      <c r="F21" s="165">
        <f>'Detailed Data'!X303</f>
        <v>95004828</v>
      </c>
      <c r="G21" s="165">
        <f>'Detailed Data'!Z303</f>
        <v>300000</v>
      </c>
      <c r="H21" s="165">
        <f>'Detailed Data'!AC303</f>
        <v>92396468</v>
      </c>
      <c r="I21" s="175">
        <f t="shared" si="3"/>
        <v>5.5014654645220977E-2</v>
      </c>
      <c r="J21" s="172">
        <f>'Detailed Data'!AD303</f>
        <v>0.91666666666666663</v>
      </c>
      <c r="K21" s="165">
        <f>'Detailed Data'!CL303</f>
        <v>6281571</v>
      </c>
      <c r="L21" s="233">
        <f t="shared" si="4"/>
        <v>7.1725138445708075E-2</v>
      </c>
      <c r="M21" s="165">
        <f>'Detailed Data'!AG303</f>
        <v>6265529</v>
      </c>
      <c r="N21" s="233">
        <f t="shared" si="5"/>
        <v>7.0613210258907488E-2</v>
      </c>
      <c r="O21" s="234">
        <f>'Detailed Data'!J303</f>
        <v>4173</v>
      </c>
      <c r="P21" s="234">
        <f>'Detailed Data'!AH303</f>
        <v>616</v>
      </c>
      <c r="Q21" s="172">
        <f t="shared" si="6"/>
        <v>0.14761562425113828</v>
      </c>
      <c r="R21" s="234">
        <f>'Detailed Data'!AI303</f>
        <v>379</v>
      </c>
      <c r="S21" s="172">
        <f t="shared" si="13"/>
        <v>9.0821950635034746E-2</v>
      </c>
      <c r="T21" s="234">
        <f>'Detailed Data'!CJ303</f>
        <v>44</v>
      </c>
      <c r="U21" s="172">
        <f t="shared" si="7"/>
        <v>1.054397316079559E-2</v>
      </c>
      <c r="V21" s="234">
        <f>'Detailed Data'!CK303</f>
        <v>519</v>
      </c>
      <c r="W21" s="172">
        <f t="shared" si="8"/>
        <v>0.12437095614665708</v>
      </c>
      <c r="X21" s="234">
        <f t="shared" si="1"/>
        <v>4736</v>
      </c>
      <c r="Y21" s="172">
        <f t="shared" si="9"/>
        <v>0.13491492930745266</v>
      </c>
      <c r="Z21" s="234">
        <f>'Detailed Data'!K303</f>
        <v>5740</v>
      </c>
      <c r="AA21" s="234">
        <f>'Detailed Data'!L303</f>
        <v>7111</v>
      </c>
      <c r="AB21" s="234">
        <f t="shared" si="2"/>
        <v>6116</v>
      </c>
      <c r="AC21" s="172">
        <f t="shared" si="10"/>
        <v>0.46561226935058708</v>
      </c>
      <c r="AD21" s="172">
        <f>'Detailed Data'!M303</f>
        <v>0.75</v>
      </c>
    </row>
    <row r="22" spans="1:31" s="30" customFormat="1" ht="31.5" customHeight="1" thickTop="1" thickBot="1">
      <c r="A22" s="253"/>
      <c r="B22" s="164" t="s">
        <v>123</v>
      </c>
      <c r="C22" s="165">
        <f>'Detailed Data'!T326</f>
        <v>124359068</v>
      </c>
      <c r="D22" s="165">
        <f>'Detailed Data'!V326</f>
        <v>123327068</v>
      </c>
      <c r="E22" s="165">
        <f>'Detailed Data'!W326</f>
        <v>127142808</v>
      </c>
      <c r="F22" s="165">
        <f>'Detailed Data'!X326</f>
        <v>126194753</v>
      </c>
      <c r="G22" s="165">
        <f>'Detailed Data'!Z326</f>
        <v>200000</v>
      </c>
      <c r="H22" s="165">
        <f>'Detailed Data'!AC326</f>
        <v>126751170</v>
      </c>
      <c r="I22" s="175">
        <f t="shared" si="3"/>
        <v>2.7764399620689922E-2</v>
      </c>
      <c r="J22" s="173">
        <f>'Detailed Data'!AD326</f>
        <v>0.95</v>
      </c>
      <c r="K22" s="165">
        <f>'Detailed Data'!CL326</f>
        <v>3042205</v>
      </c>
      <c r="L22" s="168">
        <f t="shared" si="4"/>
        <v>2.466778015025866E-2</v>
      </c>
      <c r="M22" s="165">
        <f>'Detailed Data'!AG326</f>
        <v>2783739</v>
      </c>
      <c r="N22" s="168">
        <f t="shared" si="5"/>
        <v>2.2384688505385067E-2</v>
      </c>
      <c r="O22" s="160">
        <f>'Detailed Data'!J326</f>
        <v>4722</v>
      </c>
      <c r="P22" s="160">
        <f>'Detailed Data'!AH326</f>
        <v>588</v>
      </c>
      <c r="Q22" s="171">
        <f t="shared" si="6"/>
        <v>0.12452350698856417</v>
      </c>
      <c r="R22" s="160">
        <f>'Detailed Data'!AI326</f>
        <v>476</v>
      </c>
      <c r="S22" s="171">
        <f t="shared" si="13"/>
        <v>0.10080474375264718</v>
      </c>
      <c r="T22" s="160">
        <f>'Detailed Data'!CJ326</f>
        <v>62</v>
      </c>
      <c r="U22" s="171">
        <f t="shared" si="7"/>
        <v>1.3130029648454045E-2</v>
      </c>
      <c r="V22" s="160">
        <f>'Detailed Data'!CK326</f>
        <v>123</v>
      </c>
      <c r="W22" s="171">
        <f t="shared" si="8"/>
        <v>2.6048284625158832E-2</v>
      </c>
      <c r="X22" s="160">
        <f t="shared" si="1"/>
        <v>4907</v>
      </c>
      <c r="Y22" s="171">
        <f t="shared" si="9"/>
        <v>3.9178314273612874E-2</v>
      </c>
      <c r="Z22" s="160">
        <f>'Detailed Data'!K326</f>
        <v>6046</v>
      </c>
      <c r="AA22" s="160">
        <f>'Detailed Data'!L326</f>
        <v>5853</v>
      </c>
      <c r="AB22" s="160">
        <f t="shared" si="2"/>
        <v>4789</v>
      </c>
      <c r="AC22" s="172">
        <f t="shared" si="10"/>
        <v>1.4188903007200339E-2</v>
      </c>
      <c r="AD22" s="173">
        <f>'Detailed Data'!M326</f>
        <v>1</v>
      </c>
    </row>
    <row r="23" spans="1:31" s="30" customFormat="1" ht="31.5" customHeight="1" thickTop="1" thickBot="1">
      <c r="A23" s="254"/>
      <c r="B23" s="164" t="s">
        <v>124</v>
      </c>
      <c r="C23" s="165">
        <f t="shared" ref="C23:H23" si="18">SUM(C21,C22,)</f>
        <v>213089335</v>
      </c>
      <c r="D23" s="165">
        <f t="shared" si="18"/>
        <v>210905442</v>
      </c>
      <c r="E23" s="165">
        <f t="shared" si="18"/>
        <v>222138605</v>
      </c>
      <c r="F23" s="165">
        <f t="shared" si="18"/>
        <v>221199581</v>
      </c>
      <c r="G23" s="165">
        <f t="shared" si="18"/>
        <v>500000</v>
      </c>
      <c r="H23" s="165">
        <f t="shared" si="18"/>
        <v>219147638</v>
      </c>
      <c r="I23" s="175">
        <f t="shared" si="3"/>
        <v>3.9080053704825694E-2</v>
      </c>
      <c r="J23" s="173">
        <f>'Detailed Data'!AD327</f>
        <v>0.9375</v>
      </c>
      <c r="K23" s="165">
        <f>SUM(K21,K22,)</f>
        <v>9323776</v>
      </c>
      <c r="L23" s="168">
        <f t="shared" si="4"/>
        <v>4.4208323462796184E-2</v>
      </c>
      <c r="M23" s="165">
        <f>SUM(M21,M22,)</f>
        <v>9049268</v>
      </c>
      <c r="N23" s="168">
        <f t="shared" si="5"/>
        <v>4.2467015066708996E-2</v>
      </c>
      <c r="O23" s="160">
        <f>SUM(O21,O22,)</f>
        <v>8895</v>
      </c>
      <c r="P23" s="160">
        <f>SUM(P21,P22,)</f>
        <v>1204</v>
      </c>
      <c r="Q23" s="171">
        <f t="shared" si="6"/>
        <v>0.13535694210230467</v>
      </c>
      <c r="R23" s="160">
        <f>SUM(R21,R22,)</f>
        <v>855</v>
      </c>
      <c r="S23" s="171">
        <f t="shared" si="13"/>
        <v>9.6121416526138273E-2</v>
      </c>
      <c r="T23" s="160">
        <f>SUM(T21,T22,)</f>
        <v>106</v>
      </c>
      <c r="U23" s="171">
        <f t="shared" si="7"/>
        <v>1.19168071950534E-2</v>
      </c>
      <c r="V23" s="160">
        <f>SUM(V21,V22,)</f>
        <v>642</v>
      </c>
      <c r="W23" s="171">
        <f t="shared" si="8"/>
        <v>7.2175379426644176E-2</v>
      </c>
      <c r="X23" s="160">
        <f t="shared" si="1"/>
        <v>9643</v>
      </c>
      <c r="Y23" s="171">
        <f t="shared" si="9"/>
        <v>8.4092186621697582E-2</v>
      </c>
      <c r="Z23" s="160">
        <f>SUM(Z21,Z22,)</f>
        <v>11786</v>
      </c>
      <c r="AA23" s="160">
        <f>SUM(AA21,AA22,)</f>
        <v>12964</v>
      </c>
      <c r="AB23" s="160">
        <f t="shared" si="2"/>
        <v>10905</v>
      </c>
      <c r="AC23" s="172">
        <f t="shared" si="10"/>
        <v>0.22596964586846544</v>
      </c>
      <c r="AD23" s="173">
        <f>'Detailed Data'!M327</f>
        <v>0.90625</v>
      </c>
    </row>
    <row r="24" spans="1:31" s="30" customFormat="1" ht="31.5" customHeight="1" thickTop="1" thickBot="1">
      <c r="A24" s="252">
        <v>8</v>
      </c>
      <c r="B24" s="174" t="s">
        <v>122</v>
      </c>
      <c r="C24" s="165">
        <f>'Detailed Data'!T329</f>
        <v>0</v>
      </c>
      <c r="D24" s="165">
        <f>'Detailed Data'!V329</f>
        <v>0</v>
      </c>
      <c r="E24" s="165">
        <f>'Detailed Data'!W329</f>
        <v>0</v>
      </c>
      <c r="F24" s="165">
        <f>'Detailed Data'!X329</f>
        <v>0</v>
      </c>
      <c r="G24" s="165">
        <f>'Detailed Data'!Z329</f>
        <v>0</v>
      </c>
      <c r="H24" s="165">
        <f>'Detailed Data'!AC329</f>
        <v>0</v>
      </c>
      <c r="I24" s="175">
        <f t="shared" si="3"/>
        <v>0</v>
      </c>
      <c r="J24" s="173">
        <f>'Detailed Data'!AD329</f>
        <v>0</v>
      </c>
      <c r="K24" s="165">
        <f>'Detailed Data'!CL329</f>
        <v>0</v>
      </c>
      <c r="L24" s="168">
        <f t="shared" si="4"/>
        <v>0</v>
      </c>
      <c r="M24" s="165">
        <f>'Detailed Data'!AG329</f>
        <v>0</v>
      </c>
      <c r="N24" s="168">
        <f t="shared" si="5"/>
        <v>0</v>
      </c>
      <c r="O24" s="160">
        <f>'Detailed Data'!J329</f>
        <v>0</v>
      </c>
      <c r="P24" s="160">
        <f>'Detailed Data'!AH329</f>
        <v>0</v>
      </c>
      <c r="Q24" s="171">
        <f t="shared" si="6"/>
        <v>0</v>
      </c>
      <c r="R24" s="160">
        <f>'Detailed Data'!AI329</f>
        <v>0</v>
      </c>
      <c r="S24" s="171">
        <f t="shared" si="13"/>
        <v>0</v>
      </c>
      <c r="T24" s="160">
        <f>'Detailed Data'!CJ329</f>
        <v>0</v>
      </c>
      <c r="U24" s="171">
        <f t="shared" si="7"/>
        <v>0</v>
      </c>
      <c r="V24" s="160">
        <f>'Detailed Data'!CK329</f>
        <v>0</v>
      </c>
      <c r="W24" s="171">
        <f t="shared" si="8"/>
        <v>0</v>
      </c>
      <c r="X24" s="160">
        <f t="shared" si="1"/>
        <v>0</v>
      </c>
      <c r="Y24" s="171">
        <f t="shared" si="9"/>
        <v>0</v>
      </c>
      <c r="Z24" s="160">
        <f>'Detailed Data'!K329</f>
        <v>0</v>
      </c>
      <c r="AA24" s="160">
        <f>'Detailed Data'!L329</f>
        <v>0</v>
      </c>
      <c r="AB24" s="160">
        <f t="shared" si="2"/>
        <v>0</v>
      </c>
      <c r="AC24" s="172">
        <f t="shared" si="10"/>
        <v>0</v>
      </c>
      <c r="AD24" s="173">
        <f>'Detailed Data'!M329</f>
        <v>0</v>
      </c>
    </row>
    <row r="25" spans="1:31" s="30" customFormat="1" ht="31.5" customHeight="1" thickTop="1" thickBot="1">
      <c r="A25" s="253"/>
      <c r="B25" s="164" t="s">
        <v>123</v>
      </c>
      <c r="C25" s="165">
        <f>'Detailed Data'!T353</f>
        <v>446501853</v>
      </c>
      <c r="D25" s="165">
        <f>'Detailed Data'!V353</f>
        <v>444699774</v>
      </c>
      <c r="E25" s="165">
        <f>'Detailed Data'!W353</f>
        <v>458533838</v>
      </c>
      <c r="F25" s="165">
        <f>'Detailed Data'!X353</f>
        <v>452213862</v>
      </c>
      <c r="G25" s="165">
        <f>'Detailed Data'!Z353</f>
        <v>11138823</v>
      </c>
      <c r="H25" s="165">
        <f>'Detailed Data'!AC353</f>
        <v>449798293</v>
      </c>
      <c r="I25" s="175">
        <f t="shared" si="3"/>
        <v>1.1465081158327731E-2</v>
      </c>
      <c r="J25" s="173">
        <f>'Detailed Data'!AD353</f>
        <v>1</v>
      </c>
      <c r="K25" s="165">
        <f>'Detailed Data'!CL353</f>
        <v>12844460</v>
      </c>
      <c r="L25" s="168">
        <f t="shared" si="4"/>
        <v>2.8883441708247866E-2</v>
      </c>
      <c r="M25" s="165">
        <f>'Detailed Data'!AG353</f>
        <v>12031982</v>
      </c>
      <c r="N25" s="168">
        <f t="shared" si="5"/>
        <v>2.6947216275046454E-2</v>
      </c>
      <c r="O25" s="160">
        <f>'Detailed Data'!J353</f>
        <v>8726</v>
      </c>
      <c r="P25" s="160">
        <f>'Detailed Data'!AH353</f>
        <v>1468</v>
      </c>
      <c r="Q25" s="171">
        <f t="shared" si="6"/>
        <v>0.1682328672931469</v>
      </c>
      <c r="R25" s="160">
        <f>'Detailed Data'!AI353</f>
        <v>870</v>
      </c>
      <c r="S25" s="171">
        <f t="shared" si="13"/>
        <v>9.9702039880815954E-2</v>
      </c>
      <c r="T25" s="160">
        <f>'Detailed Data'!CJ353</f>
        <v>212</v>
      </c>
      <c r="U25" s="171">
        <f t="shared" si="7"/>
        <v>2.4295209718083886E-2</v>
      </c>
      <c r="V25" s="160">
        <f>'Detailed Data'!CK353</f>
        <v>176</v>
      </c>
      <c r="W25" s="171">
        <f t="shared" si="8"/>
        <v>2.0169608067843226E-2</v>
      </c>
      <c r="X25" s="160">
        <f t="shared" si="1"/>
        <v>9114</v>
      </c>
      <c r="Y25" s="171">
        <f t="shared" si="9"/>
        <v>4.4464817785927112E-2</v>
      </c>
      <c r="Z25" s="160">
        <f>'Detailed Data'!K353</f>
        <v>11264</v>
      </c>
      <c r="AA25" s="160">
        <f>'Detailed Data'!L353</f>
        <v>10508</v>
      </c>
      <c r="AB25" s="160">
        <f t="shared" si="2"/>
        <v>8170</v>
      </c>
      <c r="AC25" s="172">
        <f t="shared" si="10"/>
        <v>-6.3717625487050192E-2</v>
      </c>
      <c r="AD25" s="173">
        <f>'Detailed Data'!M353</f>
        <v>1</v>
      </c>
    </row>
    <row r="26" spans="1:31" s="30" customFormat="1" ht="31.5" customHeight="1" thickTop="1" thickBot="1">
      <c r="A26" s="254"/>
      <c r="B26" s="164" t="s">
        <v>124</v>
      </c>
      <c r="C26" s="165">
        <f t="shared" ref="C26:H26" si="19">SUM(C24,C25,)</f>
        <v>446501853</v>
      </c>
      <c r="D26" s="165">
        <f t="shared" si="19"/>
        <v>444699774</v>
      </c>
      <c r="E26" s="165">
        <f t="shared" si="19"/>
        <v>458533838</v>
      </c>
      <c r="F26" s="165">
        <f t="shared" si="19"/>
        <v>452213862</v>
      </c>
      <c r="G26" s="165">
        <f t="shared" si="19"/>
        <v>11138823</v>
      </c>
      <c r="H26" s="165">
        <f t="shared" si="19"/>
        <v>449798293</v>
      </c>
      <c r="I26" s="175">
        <f t="shared" si="3"/>
        <v>1.1465081158327731E-2</v>
      </c>
      <c r="J26" s="173">
        <f>'Detailed Data'!AD354</f>
        <v>1</v>
      </c>
      <c r="K26" s="165">
        <f>SUM(K24,K25,)</f>
        <v>12844460</v>
      </c>
      <c r="L26" s="168">
        <f t="shared" si="4"/>
        <v>2.8883441708247866E-2</v>
      </c>
      <c r="M26" s="165">
        <f>SUM(M24,M25,)</f>
        <v>12031982</v>
      </c>
      <c r="N26" s="168">
        <f t="shared" si="5"/>
        <v>2.6947216275046454E-2</v>
      </c>
      <c r="O26" s="160">
        <f>SUM(O24,O25,)</f>
        <v>8726</v>
      </c>
      <c r="P26" s="160">
        <f>SUM(P24,P25,)</f>
        <v>1468</v>
      </c>
      <c r="Q26" s="171">
        <f t="shared" si="6"/>
        <v>0.1682328672931469</v>
      </c>
      <c r="R26" s="160">
        <f>SUM(R24,R25,)</f>
        <v>870</v>
      </c>
      <c r="S26" s="171">
        <f t="shared" si="13"/>
        <v>9.9702039880815954E-2</v>
      </c>
      <c r="T26" s="160">
        <f>SUM(T24,T25,)</f>
        <v>212</v>
      </c>
      <c r="U26" s="171">
        <f t="shared" si="7"/>
        <v>2.4295209718083886E-2</v>
      </c>
      <c r="V26" s="160">
        <f>SUM(V24,V25,)</f>
        <v>176</v>
      </c>
      <c r="W26" s="171">
        <f t="shared" si="8"/>
        <v>2.0169608067843226E-2</v>
      </c>
      <c r="X26" s="160">
        <f t="shared" si="1"/>
        <v>9114</v>
      </c>
      <c r="Y26" s="171">
        <f t="shared" si="9"/>
        <v>4.4464817785927112E-2</v>
      </c>
      <c r="Z26" s="160">
        <f>SUM(Z24,Z25,)</f>
        <v>11264</v>
      </c>
      <c r="AA26" s="160">
        <f>SUM(AA24,AA25,)</f>
        <v>10508</v>
      </c>
      <c r="AB26" s="160">
        <f t="shared" si="2"/>
        <v>8170</v>
      </c>
      <c r="AC26" s="172">
        <f t="shared" si="10"/>
        <v>-6.3717625487050192E-2</v>
      </c>
      <c r="AD26" s="173">
        <f>'Detailed Data'!M354</f>
        <v>1</v>
      </c>
    </row>
    <row r="27" spans="1:31" s="30" customFormat="1" ht="31.5" customHeight="1" thickTop="1" thickBot="1">
      <c r="A27" s="248" t="s">
        <v>125</v>
      </c>
      <c r="B27" s="33" t="s">
        <v>122</v>
      </c>
      <c r="C27" s="40">
        <f t="shared" ref="C27:H27" si="20">SUM(C3,C6,C9,C12,C15,C18,C21,C24)</f>
        <v>1122989392</v>
      </c>
      <c r="D27" s="40">
        <f t="shared" si="20"/>
        <v>1112133182</v>
      </c>
      <c r="E27" s="40">
        <f t="shared" si="20"/>
        <v>1171099656</v>
      </c>
      <c r="F27" s="40">
        <f t="shared" si="20"/>
        <v>1182494061</v>
      </c>
      <c r="G27" s="40">
        <f t="shared" si="20"/>
        <v>6046318</v>
      </c>
      <c r="H27" s="40">
        <f t="shared" si="20"/>
        <v>1187631360</v>
      </c>
      <c r="I27" s="150">
        <f t="shared" si="3"/>
        <v>6.7885914404809122E-2</v>
      </c>
      <c r="J27" s="44">
        <f>'Detailed Data'!AD356</f>
        <v>0.87096774193548387</v>
      </c>
      <c r="K27" s="40">
        <f>SUM(K3,K6,K9,K12,K15,K18,K21,K24)</f>
        <v>49516562</v>
      </c>
      <c r="L27" s="41">
        <f t="shared" si="4"/>
        <v>4.4523949830318071E-2</v>
      </c>
      <c r="M27" s="40">
        <f>SUM(M3,M6,M9,M12,M15,M18,M21,M24)</f>
        <v>47808609</v>
      </c>
      <c r="N27" s="41">
        <f t="shared" si="5"/>
        <v>4.2572627435825322E-2</v>
      </c>
      <c r="O27" s="42">
        <f>SUM(O3,O6,O9,O12,O15,O18,O21,O24)</f>
        <v>49483</v>
      </c>
      <c r="P27" s="42">
        <f>SUM(P3,P6,P9,P12,P15,P18,P21,P24)</f>
        <v>14690</v>
      </c>
      <c r="Q27" s="43">
        <f t="shared" si="6"/>
        <v>0.29686963199482652</v>
      </c>
      <c r="R27" s="42">
        <f>SUM(R3,R6,R9,R12,R15,R18,R21,R24)</f>
        <v>5962</v>
      </c>
      <c r="S27" s="43">
        <f t="shared" si="13"/>
        <v>0.12048582341410181</v>
      </c>
      <c r="T27" s="42">
        <f>SUM(T3,T6,T9,T12,T15,T18,T21,T24)</f>
        <v>4692</v>
      </c>
      <c r="U27" s="43">
        <f t="shared" si="7"/>
        <v>9.4820443384596734E-2</v>
      </c>
      <c r="V27" s="42">
        <f>SUM(V3,V6,V9,V12,V15,V18,V21,V24)</f>
        <v>5633</v>
      </c>
      <c r="W27" s="43">
        <f t="shared" si="8"/>
        <v>0.11383707535921428</v>
      </c>
      <c r="X27" s="42">
        <f t="shared" si="1"/>
        <v>59808</v>
      </c>
      <c r="Y27" s="43">
        <f t="shared" si="9"/>
        <v>0.208657518743811</v>
      </c>
      <c r="Z27" s="42">
        <f>SUM(Z3,Z6,Z9,Z12,Z15,Z18,Z21,Z24)</f>
        <v>77260</v>
      </c>
      <c r="AA27" s="42">
        <f>SUM(AA3,AA6,AA9,AA12,AA15,AA18,AA21,AA24)</f>
        <v>78581</v>
      </c>
      <c r="AB27" s="160">
        <f t="shared" si="2"/>
        <v>57929</v>
      </c>
      <c r="AC27" s="153">
        <f t="shared" si="10"/>
        <v>0.17068488167653537</v>
      </c>
      <c r="AD27" s="44">
        <f>'Detailed Data'!M356</f>
        <v>0.74731182795698925</v>
      </c>
    </row>
    <row r="28" spans="1:31" s="30" customFormat="1" ht="31.5" customHeight="1" thickTop="1" thickBot="1">
      <c r="A28" s="248"/>
      <c r="B28" s="45" t="s">
        <v>123</v>
      </c>
      <c r="C28" s="46">
        <f t="shared" ref="C28:H29" si="21">SUM(C25,C22,C19,C16,C13,C10,C7,C4)</f>
        <v>970354308</v>
      </c>
      <c r="D28" s="46">
        <f t="shared" si="21"/>
        <v>963168906</v>
      </c>
      <c r="E28" s="46">
        <f t="shared" si="21"/>
        <v>1003105589</v>
      </c>
      <c r="F28" s="46">
        <f t="shared" si="21"/>
        <v>993021809</v>
      </c>
      <c r="G28" s="46">
        <f t="shared" si="21"/>
        <v>11856323</v>
      </c>
      <c r="H28" s="46">
        <f t="shared" si="21"/>
        <v>992287650</v>
      </c>
      <c r="I28" s="149">
        <f t="shared" si="3"/>
        <v>3.0232230108973222E-2</v>
      </c>
      <c r="J28" s="50">
        <f>'Detailed Data'!AD358</f>
        <v>0.91056910569105687</v>
      </c>
      <c r="K28" s="46">
        <f>SUM(K25,K22,K19,K16,K13,K10,K7,K4)</f>
        <v>35080258</v>
      </c>
      <c r="L28" s="47">
        <f t="shared" si="4"/>
        <v>3.6421709402649674E-2</v>
      </c>
      <c r="M28" s="46">
        <f>SUM(M25,M22,M19,M16,M13,M10,M7,M4)</f>
        <v>32751273</v>
      </c>
      <c r="N28" s="47">
        <f t="shared" si="5"/>
        <v>3.3751870559016468E-2</v>
      </c>
      <c r="O28" s="48">
        <f>SUM(O25,O22,O19,O16,O13,O10,O7,O4)</f>
        <v>33080</v>
      </c>
      <c r="P28" s="48">
        <f>SUM(P25,P22,P19,P16,P13,P10,P7,P4)</f>
        <v>6744</v>
      </c>
      <c r="Q28" s="49">
        <f t="shared" si="6"/>
        <v>0.20386940749697702</v>
      </c>
      <c r="R28" s="48">
        <f>SUM(R25,R22,R19,R16,R13,R10,R7,R4)</f>
        <v>4161</v>
      </c>
      <c r="S28" s="49">
        <f t="shared" si="13"/>
        <v>0.12578597339782346</v>
      </c>
      <c r="T28" s="48">
        <f>SUM(T25,T22,T19,T16,T13,T10,T7,T4)</f>
        <v>1348</v>
      </c>
      <c r="U28" s="49">
        <f t="shared" si="7"/>
        <v>4.0749697702539299E-2</v>
      </c>
      <c r="V28" s="48">
        <f>SUM(V25,V22,V19,V16,V13,V10,V7,V4)</f>
        <v>2277</v>
      </c>
      <c r="W28" s="49">
        <f t="shared" si="8"/>
        <v>6.8833131801692871E-2</v>
      </c>
      <c r="X28" s="48">
        <f t="shared" si="1"/>
        <v>36705</v>
      </c>
      <c r="Y28" s="49">
        <f t="shared" si="9"/>
        <v>0.10958282950423216</v>
      </c>
      <c r="Z28" s="48">
        <f>SUM(Z25,Z22,Z19,Z16,Z13,Z10,Z7,Z4)</f>
        <v>46400</v>
      </c>
      <c r="AA28" s="48">
        <f>SUM(AA25,AA22,AA19,AA16,AA13,AA10,AA7,AA4)</f>
        <v>44681</v>
      </c>
      <c r="AB28" s="160">
        <f t="shared" si="2"/>
        <v>33776</v>
      </c>
      <c r="AC28" s="154">
        <f t="shared" si="10"/>
        <v>2.1039903264812577E-2</v>
      </c>
      <c r="AD28" s="50">
        <f>'Detailed Data'!M358</f>
        <v>0.93495934959349591</v>
      </c>
    </row>
    <row r="29" spans="1:31" s="30" customFormat="1" ht="31.5" customHeight="1" thickTop="1" thickBot="1">
      <c r="A29" s="249"/>
      <c r="B29" s="45" t="s">
        <v>124</v>
      </c>
      <c r="C29" s="46">
        <f t="shared" si="21"/>
        <v>2093343700</v>
      </c>
      <c r="D29" s="46">
        <f t="shared" si="21"/>
        <v>2075302088</v>
      </c>
      <c r="E29" s="46">
        <f t="shared" si="21"/>
        <v>2174205245</v>
      </c>
      <c r="F29" s="46">
        <f t="shared" si="21"/>
        <v>2175515870</v>
      </c>
      <c r="G29" s="46">
        <f t="shared" si="21"/>
        <v>17902641</v>
      </c>
      <c r="H29" s="46">
        <f t="shared" si="21"/>
        <v>2179919010</v>
      </c>
      <c r="I29" s="149">
        <f t="shared" si="3"/>
        <v>5.0410454750142379E-2</v>
      </c>
      <c r="J29" s="50">
        <f>'Detailed Data'!AD360</f>
        <v>0.88673139158576053</v>
      </c>
      <c r="K29" s="46">
        <f>SUM(K26,K23,K20,K17,K14,K11,K8,K5)</f>
        <v>84596820</v>
      </c>
      <c r="L29" s="47">
        <f t="shared" si="4"/>
        <v>4.0763617253200587E-2</v>
      </c>
      <c r="M29" s="46">
        <f>SUM(M26,M23,M20,M17,M14,M11,M8,M5)</f>
        <v>80559882</v>
      </c>
      <c r="N29" s="47">
        <f t="shared" si="5"/>
        <v>3.8483829482946354E-2</v>
      </c>
      <c r="O29" s="48">
        <f>SUM(O26,O23,O20,O17,O14,O11,O8,O5)</f>
        <v>82563</v>
      </c>
      <c r="P29" s="48">
        <f>SUM(P26,P23,P20,P17,P14,P11,P8,P5)</f>
        <v>21434</v>
      </c>
      <c r="Q29" s="49">
        <f t="shared" si="6"/>
        <v>0.25960781463851845</v>
      </c>
      <c r="R29" s="48">
        <f>SUM(R26,R23,R20,R17,R14,R11,R8,R5)</f>
        <v>10123</v>
      </c>
      <c r="S29" s="49">
        <f t="shared" si="13"/>
        <v>0.12260940130566961</v>
      </c>
      <c r="T29" s="48">
        <f>SUM(T26,T23,T20,T17,T14,T11,T8,T5)</f>
        <v>6040</v>
      </c>
      <c r="U29" s="49">
        <f t="shared" si="7"/>
        <v>7.315625643448033E-2</v>
      </c>
      <c r="V29" s="48">
        <f>SUM(V26,V23,V20,V17,V14,V11,V8,V5)</f>
        <v>7910</v>
      </c>
      <c r="W29" s="49">
        <f t="shared" si="8"/>
        <v>9.5805627218003217E-2</v>
      </c>
      <c r="X29" s="48">
        <f t="shared" si="1"/>
        <v>96513</v>
      </c>
      <c r="Y29" s="49">
        <f t="shared" si="9"/>
        <v>0.16896188365248355</v>
      </c>
      <c r="Z29" s="48">
        <f>SUM(Z26,Z23,Z20,Z17,Z14,Z11,Z8,Z5)</f>
        <v>123660</v>
      </c>
      <c r="AA29" s="48">
        <f>SUM(AA26,AA23,AA20,AA17,AA14,AA11,AA8,AA5)</f>
        <v>123262</v>
      </c>
      <c r="AB29" s="161">
        <f t="shared" si="2"/>
        <v>91705</v>
      </c>
      <c r="AC29" s="154">
        <f t="shared" si="10"/>
        <v>0.11072756561655947</v>
      </c>
      <c r="AD29" s="50">
        <f>'Detailed Data'!M360</f>
        <v>0.82200647249190939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51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51"/>
      <c r="AD30" s="55"/>
    </row>
    <row r="31" spans="1:31" s="30" customFormat="1" ht="11.25">
      <c r="A31" s="57"/>
      <c r="B31" s="57"/>
      <c r="C31" s="125"/>
      <c r="D31" s="125"/>
      <c r="E31" s="125"/>
      <c r="F31" s="125"/>
      <c r="G31" s="125"/>
      <c r="H31" s="125"/>
      <c r="I31" s="125"/>
      <c r="J31" s="125"/>
      <c r="K31" s="126"/>
      <c r="L31" s="127"/>
      <c r="M31" s="126"/>
      <c r="N31" s="127"/>
      <c r="O31" s="128"/>
      <c r="P31" s="128"/>
      <c r="Q31" s="126"/>
      <c r="R31" s="128"/>
      <c r="S31" s="126"/>
      <c r="T31" s="128"/>
      <c r="U31" s="128"/>
      <c r="V31" s="128"/>
      <c r="W31" s="128"/>
      <c r="X31" s="128"/>
      <c r="Y31" s="128"/>
      <c r="Z31" s="128"/>
      <c r="AA31" s="128"/>
      <c r="AB31" s="125"/>
      <c r="AC31" s="125"/>
      <c r="AD31" s="125"/>
    </row>
    <row r="32" spans="1:31" s="30" customFormat="1" ht="31.5" customHeight="1" thickBot="1">
      <c r="A32" s="259" t="s">
        <v>126</v>
      </c>
      <c r="B32" s="45" t="s">
        <v>122</v>
      </c>
      <c r="C32" s="40">
        <v>797674751</v>
      </c>
      <c r="D32" s="40">
        <v>789002510</v>
      </c>
      <c r="E32" s="40">
        <v>824460943</v>
      </c>
      <c r="F32" s="40">
        <v>824879041</v>
      </c>
      <c r="G32" s="40">
        <v>5879010</v>
      </c>
      <c r="H32" s="40">
        <v>838987770</v>
      </c>
      <c r="I32" s="150">
        <v>6.3352472731677364E-2</v>
      </c>
      <c r="J32" s="44">
        <v>0.88513513513513509</v>
      </c>
      <c r="K32" s="40">
        <v>28117823</v>
      </c>
      <c r="L32" s="41">
        <v>3.5637178137747624E-2</v>
      </c>
      <c r="M32" s="40">
        <v>26725732</v>
      </c>
      <c r="N32" s="41">
        <v>3.3504548020976535E-2</v>
      </c>
      <c r="O32" s="42">
        <v>37408</v>
      </c>
      <c r="P32" s="42">
        <v>11846</v>
      </c>
      <c r="Q32" s="43">
        <v>0.31667023096663816</v>
      </c>
      <c r="R32" s="42">
        <v>4463</v>
      </c>
      <c r="S32" s="43">
        <v>0.11930603079555176</v>
      </c>
      <c r="T32" s="42">
        <v>4657</v>
      </c>
      <c r="U32" s="43">
        <v>0.1244920872540633</v>
      </c>
      <c r="V32" s="42">
        <v>3984</v>
      </c>
      <c r="W32" s="43">
        <v>0.10650128314798973</v>
      </c>
      <c r="X32" s="42">
        <v>46049</v>
      </c>
      <c r="Y32" s="43">
        <v>0.23099337040205303</v>
      </c>
      <c r="Z32" s="42">
        <v>59310</v>
      </c>
      <c r="AA32" s="42">
        <v>59777</v>
      </c>
      <c r="AB32" s="42">
        <v>43468</v>
      </c>
      <c r="AC32" s="153">
        <v>0.16199743370402053</v>
      </c>
      <c r="AD32" s="44">
        <v>0.7432432432432432</v>
      </c>
    </row>
    <row r="33" spans="1:30" s="30" customFormat="1" ht="31.5" customHeight="1" thickTop="1" thickBot="1">
      <c r="A33" s="248"/>
      <c r="B33" s="45" t="s">
        <v>123</v>
      </c>
      <c r="C33" s="46">
        <v>623056194</v>
      </c>
      <c r="D33" s="46">
        <v>618161049</v>
      </c>
      <c r="E33" s="46">
        <v>639539827</v>
      </c>
      <c r="F33" s="46">
        <v>633155412</v>
      </c>
      <c r="G33" s="46">
        <v>11843823</v>
      </c>
      <c r="H33" s="46">
        <v>632825241</v>
      </c>
      <c r="I33" s="149">
        <v>2.3722284061285136E-2</v>
      </c>
      <c r="J33" s="50">
        <v>0.91954022988505746</v>
      </c>
      <c r="K33" s="46">
        <v>17931048</v>
      </c>
      <c r="L33" s="47">
        <v>2.9007081615716621E-2</v>
      </c>
      <c r="M33" s="46">
        <v>16483626</v>
      </c>
      <c r="N33" s="47">
        <v>2.645608238668758E-2</v>
      </c>
      <c r="O33" s="48">
        <v>23131</v>
      </c>
      <c r="P33" s="48">
        <v>4206</v>
      </c>
      <c r="Q33" s="49">
        <v>0.18183390255501275</v>
      </c>
      <c r="R33" s="48">
        <v>2769</v>
      </c>
      <c r="S33" s="49">
        <v>0.11970948078336431</v>
      </c>
      <c r="T33" s="48">
        <v>732</v>
      </c>
      <c r="U33" s="49">
        <v>3.164584324067269E-2</v>
      </c>
      <c r="V33" s="48">
        <v>1300</v>
      </c>
      <c r="W33" s="49">
        <v>5.6201634170593574E-2</v>
      </c>
      <c r="X33" s="48">
        <v>25163</v>
      </c>
      <c r="Y33" s="49">
        <v>8.7847477411266264E-2</v>
      </c>
      <c r="Z33" s="48">
        <v>31477</v>
      </c>
      <c r="AA33" s="48">
        <v>29827</v>
      </c>
      <c r="AB33" s="48">
        <v>22852</v>
      </c>
      <c r="AC33" s="154">
        <v>-1.2061735333535082E-2</v>
      </c>
      <c r="AD33" s="50">
        <v>0.95402298850574707</v>
      </c>
    </row>
    <row r="34" spans="1:30" s="30" customFormat="1" ht="31.5" customHeight="1" thickTop="1" thickBot="1">
      <c r="A34" s="249"/>
      <c r="B34" s="45" t="s">
        <v>124</v>
      </c>
      <c r="C34" s="46">
        <v>1420730945</v>
      </c>
      <c r="D34" s="46">
        <v>1407163559</v>
      </c>
      <c r="E34" s="46">
        <v>1464000770</v>
      </c>
      <c r="F34" s="46">
        <v>1458034453</v>
      </c>
      <c r="G34" s="46">
        <v>17722833</v>
      </c>
      <c r="H34" s="46">
        <v>1471813011</v>
      </c>
      <c r="I34" s="149">
        <v>4.5943097081012456E-2</v>
      </c>
      <c r="J34" s="50">
        <v>0.89787234042553188</v>
      </c>
      <c r="K34" s="46">
        <v>46048871</v>
      </c>
      <c r="L34" s="47">
        <v>3.272460454613009E-2</v>
      </c>
      <c r="M34" s="46">
        <v>43209358</v>
      </c>
      <c r="N34" s="47">
        <v>3.0413470018420694E-2</v>
      </c>
      <c r="O34" s="48">
        <v>60539</v>
      </c>
      <c r="P34" s="48">
        <v>16052</v>
      </c>
      <c r="Q34" s="49">
        <v>0.26515139001304944</v>
      </c>
      <c r="R34" s="48">
        <v>7232</v>
      </c>
      <c r="S34" s="49">
        <v>0.11946018269214886</v>
      </c>
      <c r="T34" s="48">
        <v>5389</v>
      </c>
      <c r="U34" s="49">
        <v>8.9016997307520773E-2</v>
      </c>
      <c r="V34" s="48">
        <v>5284</v>
      </c>
      <c r="W34" s="49">
        <v>8.7282578172748149E-2</v>
      </c>
      <c r="X34" s="48">
        <v>71212</v>
      </c>
      <c r="Y34" s="49">
        <v>0.17629957548026892</v>
      </c>
      <c r="Z34" s="48">
        <v>90787</v>
      </c>
      <c r="AA34" s="48">
        <v>89604</v>
      </c>
      <c r="AB34" s="48">
        <v>66320</v>
      </c>
      <c r="AC34" s="154">
        <v>9.5492162077338572E-2</v>
      </c>
      <c r="AD34" s="50">
        <v>0.82127659574468082</v>
      </c>
    </row>
    <row r="35" spans="1:30" ht="12.75" thickTop="1"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</row>
    <row r="36" spans="1:30" s="30" customFormat="1" ht="31.5" customHeight="1" thickBot="1">
      <c r="A36" s="247" t="s">
        <v>1109</v>
      </c>
      <c r="B36" s="45" t="s">
        <v>122</v>
      </c>
      <c r="C36" s="40">
        <v>1122989392</v>
      </c>
      <c r="D36" s="40">
        <v>1112133182</v>
      </c>
      <c r="E36" s="40">
        <v>1171099656</v>
      </c>
      <c r="F36" s="40">
        <v>1182494061</v>
      </c>
      <c r="G36" s="40">
        <v>6046318</v>
      </c>
      <c r="H36" s="40">
        <v>1187631360</v>
      </c>
      <c r="I36" s="150">
        <v>6.7885914404809122E-2</v>
      </c>
      <c r="J36" s="44">
        <v>0.87096774193548387</v>
      </c>
      <c r="K36" s="40">
        <v>49516562</v>
      </c>
      <c r="L36" s="41">
        <v>4.4523949830318071E-2</v>
      </c>
      <c r="M36" s="40">
        <v>47808609</v>
      </c>
      <c r="N36" s="41">
        <v>4.2572627435825322E-2</v>
      </c>
      <c r="O36" s="42">
        <v>49483</v>
      </c>
      <c r="P36" s="42">
        <v>14690</v>
      </c>
      <c r="Q36" s="43">
        <v>0.29686963199482652</v>
      </c>
      <c r="R36" s="42">
        <v>5962</v>
      </c>
      <c r="S36" s="43">
        <v>0.12048582341410181</v>
      </c>
      <c r="T36" s="42">
        <v>4692</v>
      </c>
      <c r="U36" s="43">
        <v>9.4820443384596734E-2</v>
      </c>
      <c r="V36" s="42">
        <v>5633</v>
      </c>
      <c r="W36" s="43">
        <v>0.11383707535921428</v>
      </c>
      <c r="X36" s="42">
        <v>59808</v>
      </c>
      <c r="Y36" s="43">
        <v>0.208657518743811</v>
      </c>
      <c r="Z36" s="42">
        <v>77260</v>
      </c>
      <c r="AA36" s="42">
        <v>78581</v>
      </c>
      <c r="AB36" s="42">
        <v>57929</v>
      </c>
      <c r="AC36" s="153">
        <v>0.17068488167653537</v>
      </c>
      <c r="AD36" s="44">
        <v>0.74731182795698925</v>
      </c>
    </row>
    <row r="37" spans="1:30" s="30" customFormat="1" ht="31.5" customHeight="1" thickTop="1" thickBot="1">
      <c r="A37" s="248"/>
      <c r="B37" s="45" t="s">
        <v>123</v>
      </c>
      <c r="C37" s="46">
        <v>970354308</v>
      </c>
      <c r="D37" s="46">
        <v>963168906</v>
      </c>
      <c r="E37" s="46">
        <v>1003105589</v>
      </c>
      <c r="F37" s="46">
        <v>993021809</v>
      </c>
      <c r="G37" s="46">
        <v>11856323</v>
      </c>
      <c r="H37" s="46">
        <v>992287650</v>
      </c>
      <c r="I37" s="149">
        <v>3.0232230108973222E-2</v>
      </c>
      <c r="J37" s="50">
        <v>0.91056910569105687</v>
      </c>
      <c r="K37" s="46">
        <v>35080258</v>
      </c>
      <c r="L37" s="47">
        <v>3.6421709402649674E-2</v>
      </c>
      <c r="M37" s="46">
        <v>32751273</v>
      </c>
      <c r="N37" s="47">
        <v>3.3751870559016468E-2</v>
      </c>
      <c r="O37" s="48">
        <v>33080</v>
      </c>
      <c r="P37" s="48">
        <v>6744</v>
      </c>
      <c r="Q37" s="49">
        <v>0.20386940749697702</v>
      </c>
      <c r="R37" s="48">
        <v>4161</v>
      </c>
      <c r="S37" s="49">
        <v>0.12578597339782346</v>
      </c>
      <c r="T37" s="48">
        <v>1348</v>
      </c>
      <c r="U37" s="49">
        <v>4.0749697702539299E-2</v>
      </c>
      <c r="V37" s="48">
        <v>2277</v>
      </c>
      <c r="W37" s="49">
        <v>6.8833131801692871E-2</v>
      </c>
      <c r="X37" s="48">
        <v>36705</v>
      </c>
      <c r="Y37" s="49">
        <v>0.10958282950423216</v>
      </c>
      <c r="Z37" s="48">
        <v>46400</v>
      </c>
      <c r="AA37" s="48">
        <v>44681</v>
      </c>
      <c r="AB37" s="48">
        <v>33776</v>
      </c>
      <c r="AC37" s="154">
        <v>2.1039903264812577E-2</v>
      </c>
      <c r="AD37" s="50">
        <v>0.93495934959349591</v>
      </c>
    </row>
    <row r="38" spans="1:30" s="30" customFormat="1" ht="31.5" customHeight="1" thickTop="1" thickBot="1">
      <c r="A38" s="249"/>
      <c r="B38" s="45" t="s">
        <v>124</v>
      </c>
      <c r="C38" s="46">
        <v>2093343700</v>
      </c>
      <c r="D38" s="46">
        <v>2075302088</v>
      </c>
      <c r="E38" s="46">
        <v>2174205245</v>
      </c>
      <c r="F38" s="46">
        <v>2175515870</v>
      </c>
      <c r="G38" s="46">
        <v>17902641</v>
      </c>
      <c r="H38" s="46">
        <v>2179919010</v>
      </c>
      <c r="I38" s="149">
        <v>5.0410454750142379E-2</v>
      </c>
      <c r="J38" s="50">
        <v>0.88673139158576053</v>
      </c>
      <c r="K38" s="46">
        <v>84596820</v>
      </c>
      <c r="L38" s="47">
        <v>4.0763617253200587E-2</v>
      </c>
      <c r="M38" s="46">
        <v>80559882</v>
      </c>
      <c r="N38" s="47">
        <v>3.8483829482946354E-2</v>
      </c>
      <c r="O38" s="48">
        <v>82563</v>
      </c>
      <c r="P38" s="48">
        <v>21434</v>
      </c>
      <c r="Q38" s="49">
        <v>0.25960781463851845</v>
      </c>
      <c r="R38" s="48">
        <v>10123</v>
      </c>
      <c r="S38" s="49">
        <v>0.12260940130566961</v>
      </c>
      <c r="T38" s="48">
        <v>6040</v>
      </c>
      <c r="U38" s="49">
        <v>7.315625643448033E-2</v>
      </c>
      <c r="V38" s="48">
        <v>7910</v>
      </c>
      <c r="W38" s="49">
        <v>9.5805627218003217E-2</v>
      </c>
      <c r="X38" s="48">
        <v>96513</v>
      </c>
      <c r="Y38" s="49">
        <v>0.16896188365248355</v>
      </c>
      <c r="Z38" s="48">
        <v>123660</v>
      </c>
      <c r="AA38" s="48">
        <v>123262</v>
      </c>
      <c r="AB38" s="48">
        <v>91705</v>
      </c>
      <c r="AC38" s="154">
        <v>0.11072756561655947</v>
      </c>
      <c r="AD38" s="50">
        <v>0.82200647249190939</v>
      </c>
    </row>
    <row r="39" spans="1:30" ht="12.75" thickTop="1"/>
    <row r="42" spans="1:30" s="61" customFormat="1">
      <c r="A42" s="60"/>
      <c r="B42" s="60"/>
      <c r="C42" s="62" t="s">
        <v>127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131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128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38">
        <v>3</v>
      </c>
      <c r="D45" s="139" t="s">
        <v>132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38"/>
      <c r="D46" s="139" t="s">
        <v>133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134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135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130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sheetProtection algorithmName="SHA-512" hashValue="llFumRYgtbzdznC999apnh8KucfSJfYLl8BjW7peXjbs0wIzjKiL/1Mn1fT6NXDVBBfVkTEqESVxcnIV6QgkeQ==" saltValue="Q6ui+MudIVuXIuQBMjaKwQ==" spinCount="100000" sheet="1" objects="1" scenarios="1"/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41" fitToHeight="0" pageOrder="overThenDown" orientation="landscape" r:id="rId1"/>
  <headerFooter alignWithMargins="0">
    <oddHeader>&amp;LReport Printed: &amp;D
Report Date: 07/23/2024&amp;CConstruction Cost and Time
Summary Sheet
For Contracts Completed Fourth Quarter Fiscal Year 2023/2023&amp;RPage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372"/>
  <sheetViews>
    <sheetView topLeftCell="B1" zoomScaleNormal="100" zoomScaleSheetLayoutView="100" workbookViewId="0">
      <pane xSplit="3" ySplit="2" topLeftCell="E270" activePane="bottomRight" state="frozen"/>
      <selection activeCell="B1" sqref="B1"/>
      <selection pane="topRight" activeCell="E1" sqref="E1"/>
      <selection pane="bottomLeft" activeCell="B3" sqref="B3"/>
      <selection pane="bottomRight" activeCell="AC263" sqref="AC263"/>
    </sheetView>
  </sheetViews>
  <sheetFormatPr defaultColWidth="9.140625" defaultRowHeight="12"/>
  <cols>
    <col min="1" max="1" width="8.28515625" style="215" hidden="1" customWidth="1"/>
    <col min="2" max="2" width="10" style="222" customWidth="1"/>
    <col min="3" max="3" width="36.7109375" style="222" customWidth="1"/>
    <col min="4" max="4" width="12.7109375" style="222" customWidth="1"/>
    <col min="5" max="5" width="10.140625" style="223" bestFit="1" customWidth="1"/>
    <col min="6" max="6" width="10" style="224" customWidth="1"/>
    <col min="7" max="7" width="9" style="224" customWidth="1"/>
    <col min="8" max="8" width="8.85546875" style="215" customWidth="1"/>
    <col min="9" max="9" width="8.7109375" style="215" customWidth="1"/>
    <col min="10" max="12" width="9.28515625" style="215" bestFit="1" customWidth="1"/>
    <col min="13" max="14" width="9.28515625" style="215" customWidth="1"/>
    <col min="15" max="15" width="9.140625" style="215"/>
    <col min="16" max="16" width="10.85546875" style="28" customWidth="1"/>
    <col min="17" max="17" width="10.5703125" style="28" customWidth="1"/>
    <col min="18" max="18" width="11" style="215" customWidth="1"/>
    <col min="19" max="19" width="9.28515625" style="215" bestFit="1" customWidth="1"/>
    <col min="20" max="24" width="16.85546875" style="29" customWidth="1"/>
    <col min="25" max="25" width="15.7109375" style="29" customWidth="1"/>
    <col min="26" max="26" width="17.85546875" style="29" customWidth="1"/>
    <col min="27" max="27" width="13.7109375" style="29" customWidth="1"/>
    <col min="28" max="28" width="14.28515625" style="29" customWidth="1"/>
    <col min="29" max="29" width="18.7109375" style="29" customWidth="1"/>
    <col min="30" max="30" width="9.28515625" style="215" customWidth="1"/>
    <col min="31" max="31" width="9.28515625" style="244" customWidth="1"/>
    <col min="32" max="32" width="18.42578125" style="29" customWidth="1"/>
    <col min="33" max="33" width="16.85546875" style="29" customWidth="1"/>
    <col min="34" max="35" width="9.140625" style="28"/>
    <col min="36" max="36" width="10.140625" style="226" customWidth="1"/>
    <col min="37" max="37" width="11.140625" style="226" customWidth="1"/>
    <col min="38" max="38" width="15.28515625" style="29" customWidth="1"/>
    <col min="39" max="39" width="14" style="29" customWidth="1"/>
    <col min="40" max="40" width="10.140625" style="226" customWidth="1"/>
    <col min="41" max="41" width="11.140625" style="226" customWidth="1"/>
    <col min="42" max="42" width="15.28515625" style="29" customWidth="1"/>
    <col min="43" max="43" width="14" style="29" customWidth="1"/>
    <col min="44" max="44" width="10.140625" style="226" customWidth="1"/>
    <col min="45" max="45" width="11.140625" style="226" customWidth="1"/>
    <col min="46" max="46" width="15.28515625" style="29" customWidth="1"/>
    <col min="47" max="47" width="14" style="29" customWidth="1"/>
    <col min="48" max="48" width="10.140625" style="226" customWidth="1"/>
    <col min="49" max="49" width="11.140625" style="226" customWidth="1"/>
    <col min="50" max="50" width="15.28515625" style="29" customWidth="1"/>
    <col min="51" max="51" width="14" style="29" customWidth="1"/>
    <col min="52" max="52" width="10.140625" style="226" customWidth="1"/>
    <col min="53" max="53" width="11.140625" style="226" customWidth="1"/>
    <col min="54" max="54" width="15.28515625" style="29" customWidth="1"/>
    <col min="55" max="55" width="14" style="29" customWidth="1"/>
    <col min="56" max="56" width="10.140625" style="226" customWidth="1"/>
    <col min="57" max="57" width="11.140625" style="226" customWidth="1"/>
    <col min="58" max="58" width="15.28515625" style="29" customWidth="1"/>
    <col min="59" max="59" width="14" style="29" customWidth="1"/>
    <col min="60" max="60" width="10.140625" style="226" customWidth="1"/>
    <col min="61" max="61" width="11.140625" style="226" customWidth="1"/>
    <col min="62" max="62" width="15.28515625" style="29" customWidth="1"/>
    <col min="63" max="63" width="14" style="29" customWidth="1"/>
    <col min="64" max="64" width="10.140625" style="226" customWidth="1"/>
    <col min="65" max="65" width="11.140625" style="226" customWidth="1"/>
    <col min="66" max="66" width="15.28515625" style="29" customWidth="1"/>
    <col min="67" max="67" width="14" style="29" customWidth="1"/>
    <col min="68" max="68" width="10.140625" style="226" customWidth="1"/>
    <col min="69" max="69" width="11.140625" style="226" customWidth="1"/>
    <col min="70" max="70" width="15.28515625" style="29" customWidth="1"/>
    <col min="71" max="71" width="14" style="29" customWidth="1"/>
    <col min="72" max="72" width="10.140625" style="226" customWidth="1"/>
    <col min="73" max="73" width="11.140625" style="226" customWidth="1"/>
    <col min="74" max="74" width="15.28515625" style="29" customWidth="1"/>
    <col min="75" max="75" width="14" style="29" customWidth="1"/>
    <col min="76" max="76" width="10.140625" style="226" customWidth="1"/>
    <col min="77" max="77" width="11.140625" style="226" customWidth="1"/>
    <col min="78" max="78" width="15.28515625" style="29" customWidth="1"/>
    <col min="79" max="79" width="14" style="29" customWidth="1"/>
    <col min="80" max="80" width="10.140625" style="226" customWidth="1"/>
    <col min="81" max="81" width="11.140625" style="226" customWidth="1"/>
    <col min="82" max="82" width="15.28515625" style="29" customWidth="1"/>
    <col min="83" max="83" width="14" style="29" customWidth="1"/>
    <col min="84" max="84" width="10.140625" style="226" customWidth="1"/>
    <col min="85" max="85" width="11.140625" style="226" customWidth="1"/>
    <col min="86" max="86" width="15.28515625" style="29" customWidth="1"/>
    <col min="87" max="87" width="14" style="29" customWidth="1"/>
    <col min="88" max="88" width="10.140625" style="226" customWidth="1"/>
    <col min="89" max="89" width="11.140625" style="226" customWidth="1"/>
    <col min="90" max="90" width="15.28515625" style="29" customWidth="1"/>
    <col min="91" max="91" width="14" style="29" customWidth="1"/>
    <col min="92" max="92" width="15.140625" style="215" bestFit="1" customWidth="1"/>
    <col min="93" max="93" width="34.85546875" style="215" bestFit="1" customWidth="1"/>
    <col min="94" max="94" width="15.140625" style="215" bestFit="1" customWidth="1"/>
    <col min="95" max="95" width="43" style="215" bestFit="1" customWidth="1"/>
    <col min="96" max="96" width="15.140625" style="215" bestFit="1" customWidth="1"/>
    <col min="97" max="97" width="43" style="215" bestFit="1" customWidth="1"/>
    <col min="98" max="98" width="10.140625" style="215" bestFit="1" customWidth="1"/>
    <col min="99" max="100" width="10.140625" style="224" customWidth="1"/>
    <col min="101" max="101" width="11.7109375" style="215" customWidth="1"/>
    <col min="102" max="102" width="10.85546875" style="215" customWidth="1"/>
    <col min="103" max="104" width="10.140625" style="224" customWidth="1"/>
    <col min="105" max="105" width="9.140625" style="222"/>
    <col min="106" max="106" width="14.5703125" style="29" bestFit="1" customWidth="1"/>
    <col min="107" max="107" width="9.140625" style="215"/>
    <col min="108" max="108" width="26.7109375" style="215" customWidth="1"/>
    <col min="109" max="16384" width="9.140625" style="215"/>
  </cols>
  <sheetData>
    <row r="1" spans="1:1477" s="2" customFormat="1" ht="27" customHeight="1">
      <c r="A1" s="260" t="s">
        <v>43</v>
      </c>
      <c r="B1" s="260" t="s">
        <v>44</v>
      </c>
      <c r="C1" s="264" t="s">
        <v>45</v>
      </c>
      <c r="D1" s="264" t="s">
        <v>46</v>
      </c>
      <c r="E1" s="262" t="s">
        <v>47</v>
      </c>
      <c r="F1" s="263" t="s">
        <v>48</v>
      </c>
      <c r="G1" s="263" t="s">
        <v>136</v>
      </c>
      <c r="H1" s="264" t="s">
        <v>49</v>
      </c>
      <c r="I1" s="269" t="s">
        <v>50</v>
      </c>
      <c r="J1" s="266" t="s">
        <v>51</v>
      </c>
      <c r="K1" s="266" t="s">
        <v>52</v>
      </c>
      <c r="L1" s="266" t="s">
        <v>53</v>
      </c>
      <c r="M1" s="260" t="s">
        <v>137</v>
      </c>
      <c r="N1" s="260" t="s">
        <v>138</v>
      </c>
      <c r="O1" s="266" t="s">
        <v>54</v>
      </c>
      <c r="P1" s="266" t="s">
        <v>55</v>
      </c>
      <c r="Q1" s="266" t="s">
        <v>56</v>
      </c>
      <c r="R1" s="266" t="s">
        <v>57</v>
      </c>
      <c r="S1" s="266" t="s">
        <v>58</v>
      </c>
      <c r="T1" s="268" t="s">
        <v>59</v>
      </c>
      <c r="U1" s="268" t="s">
        <v>60</v>
      </c>
      <c r="V1" s="268" t="s">
        <v>61</v>
      </c>
      <c r="W1" s="268" t="s">
        <v>62</v>
      </c>
      <c r="X1" s="268" t="s">
        <v>63</v>
      </c>
      <c r="Y1" s="268" t="s">
        <v>64</v>
      </c>
      <c r="Z1" s="268" t="s">
        <v>65</v>
      </c>
      <c r="AA1" s="268" t="s">
        <v>66</v>
      </c>
      <c r="AB1" s="268" t="s">
        <v>67</v>
      </c>
      <c r="AC1" s="268" t="s">
        <v>1</v>
      </c>
      <c r="AD1" s="260" t="s">
        <v>139</v>
      </c>
      <c r="AE1" s="260" t="s">
        <v>140</v>
      </c>
      <c r="AF1" s="268" t="s">
        <v>69</v>
      </c>
      <c r="AG1" s="268" t="s">
        <v>70</v>
      </c>
      <c r="AH1" s="266" t="s">
        <v>71</v>
      </c>
      <c r="AI1" s="266" t="s">
        <v>144</v>
      </c>
      <c r="AJ1" s="270" t="s">
        <v>72</v>
      </c>
      <c r="AK1" s="270"/>
      <c r="AL1" s="270"/>
      <c r="AM1" s="270"/>
      <c r="AN1" s="270" t="s">
        <v>73</v>
      </c>
      <c r="AO1" s="270"/>
      <c r="AP1" s="270"/>
      <c r="AQ1" s="270"/>
      <c r="AR1" s="270" t="s">
        <v>74</v>
      </c>
      <c r="AS1" s="270"/>
      <c r="AT1" s="270"/>
      <c r="AU1" s="270"/>
      <c r="AV1" s="270" t="s">
        <v>75</v>
      </c>
      <c r="AW1" s="270"/>
      <c r="AX1" s="270"/>
      <c r="AY1" s="270"/>
      <c r="AZ1" s="270" t="s">
        <v>76</v>
      </c>
      <c r="BA1" s="270"/>
      <c r="BB1" s="270"/>
      <c r="BC1" s="270"/>
      <c r="BD1" s="270" t="s">
        <v>77</v>
      </c>
      <c r="BE1" s="270"/>
      <c r="BF1" s="270"/>
      <c r="BG1" s="270"/>
      <c r="BH1" s="270" t="s">
        <v>78</v>
      </c>
      <c r="BI1" s="270"/>
      <c r="BJ1" s="270"/>
      <c r="BK1" s="270"/>
      <c r="BL1" s="270" t="s">
        <v>79</v>
      </c>
      <c r="BM1" s="270"/>
      <c r="BN1" s="270"/>
      <c r="BO1" s="270"/>
      <c r="BP1" s="270" t="s">
        <v>80</v>
      </c>
      <c r="BQ1" s="270"/>
      <c r="BR1" s="270"/>
      <c r="BS1" s="270"/>
      <c r="BT1" s="270" t="s">
        <v>81</v>
      </c>
      <c r="BU1" s="270"/>
      <c r="BV1" s="270"/>
      <c r="BW1" s="270"/>
      <c r="BX1" s="270" t="s">
        <v>82</v>
      </c>
      <c r="BY1" s="270"/>
      <c r="BZ1" s="270"/>
      <c r="CA1" s="270"/>
      <c r="CB1" s="270" t="s">
        <v>143</v>
      </c>
      <c r="CC1" s="270"/>
      <c r="CD1" s="270"/>
      <c r="CE1" s="270"/>
      <c r="CF1" s="270" t="s">
        <v>165</v>
      </c>
      <c r="CG1" s="270"/>
      <c r="CH1" s="270"/>
      <c r="CI1" s="270"/>
      <c r="CJ1" s="270" t="s">
        <v>83</v>
      </c>
      <c r="CK1" s="270"/>
      <c r="CL1" s="270"/>
      <c r="CM1" s="270"/>
      <c r="CN1" s="264" t="s">
        <v>84</v>
      </c>
      <c r="CO1" s="264" t="s">
        <v>85</v>
      </c>
      <c r="CP1" s="264" t="s">
        <v>86</v>
      </c>
      <c r="CQ1" s="264" t="s">
        <v>87</v>
      </c>
      <c r="CR1" s="264" t="s">
        <v>88</v>
      </c>
      <c r="CS1" s="264" t="s">
        <v>89</v>
      </c>
      <c r="CT1" s="262" t="s">
        <v>90</v>
      </c>
      <c r="CU1" s="263" t="s">
        <v>91</v>
      </c>
      <c r="CV1" s="263" t="s">
        <v>92</v>
      </c>
      <c r="CW1" s="262" t="s">
        <v>93</v>
      </c>
      <c r="CX1" s="262" t="s">
        <v>94</v>
      </c>
      <c r="CY1" s="263" t="s">
        <v>95</v>
      </c>
      <c r="CZ1" s="263" t="s">
        <v>96</v>
      </c>
      <c r="DA1" s="264" t="s">
        <v>97</v>
      </c>
      <c r="DB1" s="268" t="s">
        <v>98</v>
      </c>
      <c r="DC1" s="271" t="s">
        <v>99</v>
      </c>
      <c r="DD1" s="271"/>
    </row>
    <row r="2" spans="1:1477" s="2" customFormat="1" ht="37.5" customHeight="1">
      <c r="A2" s="261"/>
      <c r="B2" s="261"/>
      <c r="C2" s="264"/>
      <c r="D2" s="264"/>
      <c r="E2" s="262"/>
      <c r="F2" s="263"/>
      <c r="G2" s="263"/>
      <c r="H2" s="265"/>
      <c r="I2" s="269"/>
      <c r="J2" s="264"/>
      <c r="K2" s="264"/>
      <c r="L2" s="264"/>
      <c r="M2" s="261"/>
      <c r="N2" s="261"/>
      <c r="O2" s="264"/>
      <c r="P2" s="267"/>
      <c r="Q2" s="267"/>
      <c r="R2" s="264"/>
      <c r="S2" s="264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1"/>
      <c r="AE2" s="261"/>
      <c r="AF2" s="268"/>
      <c r="AG2" s="268"/>
      <c r="AH2" s="267"/>
      <c r="AI2" s="267"/>
      <c r="AJ2" s="72" t="s">
        <v>100</v>
      </c>
      <c r="AK2" s="72" t="s">
        <v>58</v>
      </c>
      <c r="AL2" s="73" t="s">
        <v>101</v>
      </c>
      <c r="AM2" s="73" t="s">
        <v>102</v>
      </c>
      <c r="AN2" s="72" t="s">
        <v>100</v>
      </c>
      <c r="AO2" s="72" t="s">
        <v>58</v>
      </c>
      <c r="AP2" s="73" t="s">
        <v>101</v>
      </c>
      <c r="AQ2" s="73" t="s">
        <v>102</v>
      </c>
      <c r="AR2" s="72" t="s">
        <v>100</v>
      </c>
      <c r="AS2" s="72" t="s">
        <v>58</v>
      </c>
      <c r="AT2" s="73" t="s">
        <v>101</v>
      </c>
      <c r="AU2" s="73" t="s">
        <v>102</v>
      </c>
      <c r="AV2" s="72" t="s">
        <v>100</v>
      </c>
      <c r="AW2" s="72" t="s">
        <v>58</v>
      </c>
      <c r="AX2" s="73" t="s">
        <v>101</v>
      </c>
      <c r="AY2" s="73" t="s">
        <v>102</v>
      </c>
      <c r="AZ2" s="72" t="s">
        <v>100</v>
      </c>
      <c r="BA2" s="72" t="s">
        <v>58</v>
      </c>
      <c r="BB2" s="73" t="s">
        <v>101</v>
      </c>
      <c r="BC2" s="73" t="s">
        <v>102</v>
      </c>
      <c r="BD2" s="72" t="s">
        <v>100</v>
      </c>
      <c r="BE2" s="72" t="s">
        <v>58</v>
      </c>
      <c r="BF2" s="73" t="s">
        <v>101</v>
      </c>
      <c r="BG2" s="73" t="s">
        <v>102</v>
      </c>
      <c r="BH2" s="72" t="s">
        <v>100</v>
      </c>
      <c r="BI2" s="72" t="s">
        <v>58</v>
      </c>
      <c r="BJ2" s="73" t="s">
        <v>101</v>
      </c>
      <c r="BK2" s="73" t="s">
        <v>102</v>
      </c>
      <c r="BL2" s="72" t="s">
        <v>100</v>
      </c>
      <c r="BM2" s="72" t="s">
        <v>58</v>
      </c>
      <c r="BN2" s="73" t="s">
        <v>101</v>
      </c>
      <c r="BO2" s="73" t="s">
        <v>102</v>
      </c>
      <c r="BP2" s="72" t="s">
        <v>100</v>
      </c>
      <c r="BQ2" s="72" t="s">
        <v>58</v>
      </c>
      <c r="BR2" s="73" t="s">
        <v>101</v>
      </c>
      <c r="BS2" s="73" t="s">
        <v>102</v>
      </c>
      <c r="BT2" s="72" t="s">
        <v>100</v>
      </c>
      <c r="BU2" s="72" t="s">
        <v>58</v>
      </c>
      <c r="BV2" s="73" t="s">
        <v>101</v>
      </c>
      <c r="BW2" s="73" t="s">
        <v>102</v>
      </c>
      <c r="BX2" s="72" t="s">
        <v>100</v>
      </c>
      <c r="BY2" s="72" t="s">
        <v>58</v>
      </c>
      <c r="BZ2" s="73" t="s">
        <v>101</v>
      </c>
      <c r="CA2" s="73" t="s">
        <v>102</v>
      </c>
      <c r="CB2" s="72" t="s">
        <v>100</v>
      </c>
      <c r="CC2" s="72" t="s">
        <v>58</v>
      </c>
      <c r="CD2" s="73" t="s">
        <v>101</v>
      </c>
      <c r="CE2" s="73" t="s">
        <v>102</v>
      </c>
      <c r="CF2" s="72" t="s">
        <v>100</v>
      </c>
      <c r="CG2" s="72" t="s">
        <v>58</v>
      </c>
      <c r="CH2" s="73" t="s">
        <v>101</v>
      </c>
      <c r="CI2" s="73" t="s">
        <v>102</v>
      </c>
      <c r="CJ2" s="72" t="s">
        <v>100</v>
      </c>
      <c r="CK2" s="72" t="s">
        <v>58</v>
      </c>
      <c r="CL2" s="73" t="s">
        <v>101</v>
      </c>
      <c r="CM2" s="73" t="s">
        <v>102</v>
      </c>
      <c r="CN2" s="264"/>
      <c r="CO2" s="264"/>
      <c r="CP2" s="264"/>
      <c r="CQ2" s="264"/>
      <c r="CR2" s="264"/>
      <c r="CS2" s="264"/>
      <c r="CT2" s="262"/>
      <c r="CU2" s="263"/>
      <c r="CV2" s="263"/>
      <c r="CW2" s="262"/>
      <c r="CX2" s="262"/>
      <c r="CY2" s="263"/>
      <c r="CZ2" s="263"/>
      <c r="DA2" s="264"/>
      <c r="DB2" s="268"/>
      <c r="DC2" s="74" t="s">
        <v>103</v>
      </c>
      <c r="DD2" s="4" t="s">
        <v>104</v>
      </c>
    </row>
    <row r="3" spans="1:1477" s="69" customFormat="1">
      <c r="B3" s="69" t="s">
        <v>129</v>
      </c>
      <c r="C3" s="69" t="s">
        <v>198</v>
      </c>
      <c r="D3" s="69" t="s">
        <v>199</v>
      </c>
      <c r="E3" s="68">
        <v>44356</v>
      </c>
      <c r="F3" s="69" t="s">
        <v>1001</v>
      </c>
      <c r="G3" s="69" t="s">
        <v>1002</v>
      </c>
      <c r="H3" s="69">
        <v>2</v>
      </c>
      <c r="I3" s="69">
        <v>6</v>
      </c>
      <c r="J3" s="69">
        <v>320</v>
      </c>
      <c r="K3" s="69">
        <v>579</v>
      </c>
      <c r="L3" s="69">
        <v>579</v>
      </c>
      <c r="M3" s="186">
        <f>IF(J3 = 0,0,(L3-AH3-AI3)/J3)</f>
        <v>1.2625</v>
      </c>
      <c r="N3" s="69">
        <f>IF(G3&lt;&gt;"",IF(M3&lt;=1.2,1,0),0)</f>
        <v>0</v>
      </c>
      <c r="O3" s="69">
        <v>0</v>
      </c>
      <c r="P3" s="69">
        <v>0</v>
      </c>
      <c r="Q3" s="69">
        <v>0</v>
      </c>
      <c r="R3" s="69">
        <v>207</v>
      </c>
      <c r="S3" s="69">
        <v>52</v>
      </c>
      <c r="T3" s="190">
        <v>6386200</v>
      </c>
      <c r="U3" s="190">
        <v>56445</v>
      </c>
      <c r="V3" s="190">
        <v>6329755</v>
      </c>
      <c r="W3" s="190">
        <v>6748926</v>
      </c>
      <c r="X3" s="190">
        <v>6664293</v>
      </c>
      <c r="Y3" s="190">
        <v>0</v>
      </c>
      <c r="Z3" s="190">
        <v>0</v>
      </c>
      <c r="AA3" s="190">
        <v>0</v>
      </c>
      <c r="AB3" s="190">
        <v>6664293</v>
      </c>
      <c r="AC3" s="190">
        <v>6748506</v>
      </c>
      <c r="AD3" s="186">
        <f>IF(V3=0,0,AC3/V3)</f>
        <v>1.0661559570631092</v>
      </c>
      <c r="AE3" s="69">
        <f>IF(AD3 &lt;=1.1,1,0)</f>
        <v>1</v>
      </c>
      <c r="AF3" s="190">
        <v>143879</v>
      </c>
      <c r="AG3" s="190">
        <v>362725</v>
      </c>
      <c r="AH3" s="69">
        <v>149</v>
      </c>
      <c r="AI3" s="69">
        <v>26</v>
      </c>
      <c r="AJ3" s="69">
        <v>7</v>
      </c>
      <c r="AK3" s="69">
        <v>20</v>
      </c>
      <c r="AL3" s="80">
        <v>118601</v>
      </c>
      <c r="AM3" s="80">
        <v>0</v>
      </c>
      <c r="AN3" s="69">
        <v>0</v>
      </c>
      <c r="AO3" s="69">
        <v>32</v>
      </c>
      <c r="AP3" s="80">
        <v>264904</v>
      </c>
      <c r="AQ3" s="80">
        <v>0</v>
      </c>
      <c r="AR3" s="69">
        <v>0</v>
      </c>
      <c r="AS3" s="69">
        <v>0</v>
      </c>
      <c r="AT3" s="80">
        <v>0</v>
      </c>
      <c r="AU3" s="80">
        <v>0</v>
      </c>
      <c r="AV3" s="69">
        <v>0</v>
      </c>
      <c r="AW3" s="69">
        <v>0</v>
      </c>
      <c r="AX3" s="80">
        <v>0</v>
      </c>
      <c r="AY3" s="80">
        <v>0</v>
      </c>
      <c r="AZ3" s="69">
        <v>0</v>
      </c>
      <c r="BA3" s="69">
        <v>0</v>
      </c>
      <c r="BB3" s="80">
        <v>0</v>
      </c>
      <c r="BC3" s="80">
        <v>0</v>
      </c>
      <c r="BD3" s="69">
        <v>0</v>
      </c>
      <c r="BE3" s="69">
        <v>0</v>
      </c>
      <c r="BF3" s="80">
        <v>0</v>
      </c>
      <c r="BG3" s="80">
        <v>0</v>
      </c>
      <c r="BH3" s="69">
        <v>0</v>
      </c>
      <c r="BI3" s="69">
        <v>0</v>
      </c>
      <c r="BJ3" s="80">
        <v>0</v>
      </c>
      <c r="BK3" s="80">
        <v>0</v>
      </c>
      <c r="BL3" s="69">
        <v>0</v>
      </c>
      <c r="BM3" s="69">
        <v>0</v>
      </c>
      <c r="BN3" s="80">
        <v>0</v>
      </c>
      <c r="BO3" s="80">
        <v>0</v>
      </c>
      <c r="BP3" s="69">
        <v>88</v>
      </c>
      <c r="BQ3" s="69">
        <v>0</v>
      </c>
      <c r="BR3" s="80">
        <v>8221</v>
      </c>
      <c r="BS3" s="80">
        <v>0</v>
      </c>
      <c r="BT3" s="69">
        <v>0</v>
      </c>
      <c r="BU3" s="69">
        <v>0</v>
      </c>
      <c r="BV3" s="80">
        <v>0</v>
      </c>
      <c r="BW3" s="80">
        <v>0</v>
      </c>
      <c r="BX3" s="69">
        <v>0</v>
      </c>
      <c r="BY3" s="213">
        <v>0</v>
      </c>
      <c r="BZ3" s="80">
        <v>0</v>
      </c>
      <c r="CA3" s="80">
        <v>0</v>
      </c>
      <c r="CB3" s="69">
        <v>0</v>
      </c>
      <c r="CC3" s="69">
        <v>0</v>
      </c>
      <c r="CD3" s="80">
        <v>0</v>
      </c>
      <c r="CE3" s="80">
        <v>0</v>
      </c>
      <c r="CF3" s="69">
        <v>25</v>
      </c>
      <c r="CG3" s="69">
        <v>0</v>
      </c>
      <c r="CH3" s="80">
        <v>0</v>
      </c>
      <c r="CI3" s="80">
        <v>0</v>
      </c>
      <c r="CJ3" s="69">
        <v>120</v>
      </c>
      <c r="CK3" s="69">
        <v>52</v>
      </c>
      <c r="CL3" s="80">
        <v>391726</v>
      </c>
      <c r="CM3" s="80">
        <v>0</v>
      </c>
      <c r="CN3" s="69" t="s">
        <v>699</v>
      </c>
      <c r="CO3" s="69" t="s">
        <v>700</v>
      </c>
      <c r="CP3" s="69" t="s">
        <v>701</v>
      </c>
      <c r="CQ3" s="69" t="s">
        <v>701</v>
      </c>
      <c r="CR3" s="69" t="s">
        <v>701</v>
      </c>
      <c r="CS3" s="69" t="s">
        <v>701</v>
      </c>
      <c r="CT3" s="68">
        <v>45314</v>
      </c>
      <c r="CU3" s="69" t="s">
        <v>1003</v>
      </c>
      <c r="CV3" s="69" t="s">
        <v>1004</v>
      </c>
      <c r="CW3" s="68" t="s">
        <v>168</v>
      </c>
      <c r="CX3" s="68">
        <v>45142</v>
      </c>
      <c r="CY3" s="69" t="s">
        <v>1005</v>
      </c>
      <c r="CZ3" s="69" t="s">
        <v>1004</v>
      </c>
      <c r="DA3" s="69" t="s">
        <v>169</v>
      </c>
      <c r="DB3" s="69">
        <v>5529849.5700000003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69" customFormat="1">
      <c r="B4" s="69" t="s">
        <v>129</v>
      </c>
      <c r="C4" s="69" t="s">
        <v>200</v>
      </c>
      <c r="D4" s="69" t="s">
        <v>201</v>
      </c>
      <c r="E4" s="68">
        <v>43264</v>
      </c>
      <c r="F4" s="69" t="s">
        <v>1001</v>
      </c>
      <c r="G4" s="69" t="s">
        <v>1006</v>
      </c>
      <c r="H4" s="69">
        <v>3</v>
      </c>
      <c r="I4" s="69">
        <v>32</v>
      </c>
      <c r="J4" s="69">
        <v>1200</v>
      </c>
      <c r="K4" s="69">
        <v>1846</v>
      </c>
      <c r="L4" s="69">
        <v>1845</v>
      </c>
      <c r="M4" s="186">
        <f t="shared" ref="M4:M29" si="0">IF(J4 = 0,0,(L4-AH4-AI4)/J4)</f>
        <v>1.2283333333333333</v>
      </c>
      <c r="N4" s="69">
        <f t="shared" ref="N4:N29" si="1">IF(G4&lt;&gt;"",IF(M4&lt;=1.2,1,0),0)</f>
        <v>0</v>
      </c>
      <c r="O4" s="69">
        <v>1</v>
      </c>
      <c r="P4" s="69">
        <v>0</v>
      </c>
      <c r="Q4" s="69">
        <v>0</v>
      </c>
      <c r="R4" s="69">
        <v>357</v>
      </c>
      <c r="S4" s="69">
        <v>289</v>
      </c>
      <c r="T4" s="190">
        <v>20052828</v>
      </c>
      <c r="U4" s="190">
        <v>150000</v>
      </c>
      <c r="V4" s="190">
        <v>19902828</v>
      </c>
      <c r="W4" s="190">
        <v>22892173</v>
      </c>
      <c r="X4" s="190">
        <v>22098737</v>
      </c>
      <c r="Y4" s="190">
        <v>0</v>
      </c>
      <c r="Z4" s="190">
        <v>0</v>
      </c>
      <c r="AA4" s="190">
        <v>0</v>
      </c>
      <c r="AB4" s="190">
        <v>22098737</v>
      </c>
      <c r="AC4" s="190">
        <v>22107645</v>
      </c>
      <c r="AD4" s="186">
        <f t="shared" ref="AD4:AD29" si="2">IF(V4=0,0,AC4/V4)</f>
        <v>1.1107790812441327</v>
      </c>
      <c r="AE4" s="69">
        <f t="shared" ref="AE4:AE29" si="3">IF(AD4 &lt;=1.1,1,0)</f>
        <v>0</v>
      </c>
      <c r="AF4" s="190">
        <v>112471</v>
      </c>
      <c r="AG4" s="190">
        <v>2839344</v>
      </c>
      <c r="AH4" s="69">
        <v>254</v>
      </c>
      <c r="AI4" s="69">
        <v>117</v>
      </c>
      <c r="AJ4" s="69">
        <v>0</v>
      </c>
      <c r="AK4" s="69">
        <v>275</v>
      </c>
      <c r="AL4" s="80">
        <v>1504569</v>
      </c>
      <c r="AM4" s="80">
        <v>159745</v>
      </c>
      <c r="AN4" s="69">
        <v>0</v>
      </c>
      <c r="AO4" s="69">
        <v>0</v>
      </c>
      <c r="AP4" s="80">
        <v>752980</v>
      </c>
      <c r="AQ4" s="80">
        <v>13922</v>
      </c>
      <c r="AR4" s="69">
        <v>0</v>
      </c>
      <c r="AS4" s="69">
        <v>0</v>
      </c>
      <c r="AT4" s="80">
        <v>0</v>
      </c>
      <c r="AU4" s="80">
        <v>0</v>
      </c>
      <c r="AV4" s="69">
        <v>0</v>
      </c>
      <c r="AW4" s="69">
        <v>0</v>
      </c>
      <c r="AX4" s="80">
        <v>0</v>
      </c>
      <c r="AY4" s="80">
        <v>0</v>
      </c>
      <c r="AZ4" s="69">
        <v>0</v>
      </c>
      <c r="BA4" s="69">
        <v>0</v>
      </c>
      <c r="BB4" s="80">
        <v>8750</v>
      </c>
      <c r="BC4" s="80">
        <v>0</v>
      </c>
      <c r="BD4" s="69">
        <v>0</v>
      </c>
      <c r="BE4" s="69">
        <v>0</v>
      </c>
      <c r="BF4" s="80">
        <v>0</v>
      </c>
      <c r="BG4" s="80">
        <v>0</v>
      </c>
      <c r="BH4" s="69">
        <v>0</v>
      </c>
      <c r="BI4" s="69">
        <v>0</v>
      </c>
      <c r="BJ4" s="80">
        <v>470970</v>
      </c>
      <c r="BK4" s="80">
        <v>0</v>
      </c>
      <c r="BL4" s="69">
        <v>0</v>
      </c>
      <c r="BM4" s="69">
        <v>0</v>
      </c>
      <c r="BN4" s="80">
        <v>0</v>
      </c>
      <c r="BO4" s="80">
        <v>0</v>
      </c>
      <c r="BP4" s="69">
        <v>0</v>
      </c>
      <c r="BQ4" s="69">
        <v>14</v>
      </c>
      <c r="BR4" s="80">
        <v>103564</v>
      </c>
      <c r="BS4" s="80">
        <v>0</v>
      </c>
      <c r="BT4" s="69">
        <v>0</v>
      </c>
      <c r="BU4" s="69">
        <v>0</v>
      </c>
      <c r="BV4" s="80">
        <v>0</v>
      </c>
      <c r="BW4" s="80">
        <v>0</v>
      </c>
      <c r="BX4" s="69">
        <v>0</v>
      </c>
      <c r="BY4" s="213">
        <v>0</v>
      </c>
      <c r="BZ4" s="80">
        <v>0</v>
      </c>
      <c r="CA4" s="80">
        <v>0</v>
      </c>
      <c r="CB4" s="69">
        <v>0</v>
      </c>
      <c r="CC4" s="69">
        <v>0</v>
      </c>
      <c r="CD4" s="80">
        <v>0</v>
      </c>
      <c r="CE4" s="80">
        <v>0</v>
      </c>
      <c r="CF4" s="69">
        <v>0</v>
      </c>
      <c r="CG4" s="69">
        <v>0</v>
      </c>
      <c r="CH4" s="80">
        <v>0</v>
      </c>
      <c r="CI4" s="80">
        <v>0</v>
      </c>
      <c r="CJ4" s="69">
        <v>0</v>
      </c>
      <c r="CK4" s="69">
        <v>289</v>
      </c>
      <c r="CL4" s="80">
        <v>2840833</v>
      </c>
      <c r="CM4" s="80">
        <v>173668</v>
      </c>
      <c r="CN4" s="69" t="s">
        <v>704</v>
      </c>
      <c r="CO4" s="69" t="s">
        <v>705</v>
      </c>
      <c r="CP4" s="69" t="s">
        <v>701</v>
      </c>
      <c r="CQ4" s="69" t="s">
        <v>701</v>
      </c>
      <c r="CR4" s="69" t="s">
        <v>701</v>
      </c>
      <c r="CS4" s="69" t="s">
        <v>701</v>
      </c>
      <c r="CT4" s="68">
        <v>45422</v>
      </c>
      <c r="CU4" s="69" t="s">
        <v>1001</v>
      </c>
      <c r="CV4" s="69" t="s">
        <v>1004</v>
      </c>
      <c r="CW4" s="68" t="s">
        <v>168</v>
      </c>
      <c r="CX4" s="68">
        <v>45289</v>
      </c>
      <c r="CY4" s="69" t="s">
        <v>1007</v>
      </c>
      <c r="CZ4" s="69" t="s">
        <v>1004</v>
      </c>
      <c r="DA4" s="69" t="s">
        <v>261</v>
      </c>
      <c r="DB4" s="69">
        <v>16688857.48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69" customFormat="1">
      <c r="B5" s="69" t="s">
        <v>129</v>
      </c>
      <c r="C5" s="69" t="s">
        <v>202</v>
      </c>
      <c r="D5" s="69" t="s">
        <v>203</v>
      </c>
      <c r="E5" s="68">
        <v>43950</v>
      </c>
      <c r="F5" s="69" t="s">
        <v>1001</v>
      </c>
      <c r="G5" s="69" t="s">
        <v>1008</v>
      </c>
      <c r="H5" s="69">
        <v>4</v>
      </c>
      <c r="I5" s="69">
        <v>15</v>
      </c>
      <c r="J5" s="69">
        <v>875</v>
      </c>
      <c r="K5" s="69">
        <v>1016</v>
      </c>
      <c r="L5" s="69">
        <v>963</v>
      </c>
      <c r="M5" s="186">
        <f t="shared" si="0"/>
        <v>0.9474285714285714</v>
      </c>
      <c r="N5" s="69">
        <f t="shared" si="1"/>
        <v>1</v>
      </c>
      <c r="O5" s="69">
        <v>53</v>
      </c>
      <c r="P5" s="69">
        <v>0</v>
      </c>
      <c r="Q5" s="69">
        <v>0</v>
      </c>
      <c r="R5" s="69">
        <v>127</v>
      </c>
      <c r="S5" s="69">
        <v>14</v>
      </c>
      <c r="T5" s="190">
        <v>43563143</v>
      </c>
      <c r="U5" s="190">
        <v>150000</v>
      </c>
      <c r="V5" s="190">
        <v>43413143</v>
      </c>
      <c r="W5" s="190">
        <v>43826539</v>
      </c>
      <c r="X5" s="190">
        <v>44268970</v>
      </c>
      <c r="Y5" s="190">
        <v>0</v>
      </c>
      <c r="Z5" s="190">
        <v>0</v>
      </c>
      <c r="AA5" s="190">
        <v>0</v>
      </c>
      <c r="AB5" s="190">
        <v>44268970</v>
      </c>
      <c r="AC5" s="190">
        <v>45616616</v>
      </c>
      <c r="AD5" s="186">
        <f t="shared" si="2"/>
        <v>1.0507558966647497</v>
      </c>
      <c r="AE5" s="69">
        <f t="shared" si="3"/>
        <v>1</v>
      </c>
      <c r="AF5" s="190">
        <v>1915546</v>
      </c>
      <c r="AG5" s="190">
        <v>263396</v>
      </c>
      <c r="AH5" s="69">
        <v>80</v>
      </c>
      <c r="AI5" s="69">
        <v>54</v>
      </c>
      <c r="AJ5" s="69">
        <v>0</v>
      </c>
      <c r="AK5" s="69">
        <v>0</v>
      </c>
      <c r="AL5" s="80">
        <v>351912</v>
      </c>
      <c r="AM5" s="80">
        <v>3918</v>
      </c>
      <c r="AN5" s="69">
        <v>7</v>
      </c>
      <c r="AO5" s="69">
        <v>0</v>
      </c>
      <c r="AP5" s="80">
        <v>219896</v>
      </c>
      <c r="AQ5" s="80">
        <v>30715</v>
      </c>
      <c r="AR5" s="69">
        <v>0</v>
      </c>
      <c r="AS5" s="69">
        <v>0</v>
      </c>
      <c r="AT5" s="80">
        <v>0</v>
      </c>
      <c r="AU5" s="80">
        <v>0</v>
      </c>
      <c r="AV5" s="69">
        <v>0</v>
      </c>
      <c r="AW5" s="69">
        <v>0</v>
      </c>
      <c r="AX5" s="80">
        <v>0</v>
      </c>
      <c r="AY5" s="80">
        <v>0</v>
      </c>
      <c r="AZ5" s="69">
        <v>0</v>
      </c>
      <c r="BA5" s="69">
        <v>0</v>
      </c>
      <c r="BB5" s="80">
        <v>0</v>
      </c>
      <c r="BC5" s="80">
        <v>0</v>
      </c>
      <c r="BD5" s="69">
        <v>0</v>
      </c>
      <c r="BE5" s="69">
        <v>0</v>
      </c>
      <c r="BF5" s="80">
        <v>0</v>
      </c>
      <c r="BG5" s="80">
        <v>0</v>
      </c>
      <c r="BH5" s="69">
        <v>0</v>
      </c>
      <c r="BI5" s="69">
        <v>0</v>
      </c>
      <c r="BJ5" s="80">
        <v>17978</v>
      </c>
      <c r="BK5" s="80">
        <v>0</v>
      </c>
      <c r="BL5" s="69">
        <v>0</v>
      </c>
      <c r="BM5" s="69">
        <v>0</v>
      </c>
      <c r="BN5" s="80">
        <v>0</v>
      </c>
      <c r="BO5" s="80">
        <v>0</v>
      </c>
      <c r="BP5" s="69">
        <v>0</v>
      </c>
      <c r="BQ5" s="69">
        <v>14</v>
      </c>
      <c r="BR5" s="80">
        <v>22507</v>
      </c>
      <c r="BS5" s="80">
        <v>0</v>
      </c>
      <c r="BT5" s="69">
        <v>0</v>
      </c>
      <c r="BU5" s="69">
        <v>0</v>
      </c>
      <c r="BV5" s="80">
        <v>0</v>
      </c>
      <c r="BW5" s="80">
        <v>0</v>
      </c>
      <c r="BX5" s="69">
        <v>0</v>
      </c>
      <c r="BY5" s="213">
        <v>0</v>
      </c>
      <c r="BZ5" s="80">
        <v>18317</v>
      </c>
      <c r="CA5" s="80">
        <v>0</v>
      </c>
      <c r="CB5" s="69">
        <v>0</v>
      </c>
      <c r="CC5" s="69">
        <v>0</v>
      </c>
      <c r="CD5" s="80">
        <v>0</v>
      </c>
      <c r="CE5" s="80">
        <v>0</v>
      </c>
      <c r="CF5" s="69">
        <v>0</v>
      </c>
      <c r="CG5" s="69">
        <v>0</v>
      </c>
      <c r="CH5" s="80">
        <v>-287200</v>
      </c>
      <c r="CI5" s="80">
        <v>0</v>
      </c>
      <c r="CJ5" s="69">
        <v>7</v>
      </c>
      <c r="CK5" s="69">
        <v>14</v>
      </c>
      <c r="CL5" s="80">
        <v>343410</v>
      </c>
      <c r="CM5" s="80">
        <v>34633</v>
      </c>
      <c r="CN5" s="69" t="s">
        <v>742</v>
      </c>
      <c r="CO5" s="69" t="s">
        <v>743</v>
      </c>
      <c r="CP5" s="69" t="s">
        <v>701</v>
      </c>
      <c r="CQ5" s="69" t="s">
        <v>701</v>
      </c>
      <c r="CR5" s="69" t="s">
        <v>701</v>
      </c>
      <c r="CS5" s="69" t="s">
        <v>701</v>
      </c>
      <c r="CT5" s="68">
        <v>45180</v>
      </c>
      <c r="CU5" s="69" t="s">
        <v>1005</v>
      </c>
      <c r="CV5" s="69" t="s">
        <v>1004</v>
      </c>
      <c r="CW5" s="68" t="s">
        <v>168</v>
      </c>
      <c r="CX5" s="68">
        <v>45044</v>
      </c>
      <c r="CY5" s="69" t="s">
        <v>1001</v>
      </c>
      <c r="CZ5" s="69" t="s">
        <v>1009</v>
      </c>
      <c r="DA5" s="69" t="s">
        <v>242</v>
      </c>
      <c r="DB5" s="69">
        <v>44746155.07</v>
      </c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</row>
    <row r="6" spans="1:1477" s="69" customFormat="1">
      <c r="B6" s="69" t="s">
        <v>129</v>
      </c>
      <c r="C6" s="69" t="s">
        <v>204</v>
      </c>
      <c r="D6" s="69" t="s">
        <v>205</v>
      </c>
      <c r="E6" s="68">
        <v>44356</v>
      </c>
      <c r="F6" s="69" t="s">
        <v>1001</v>
      </c>
      <c r="G6" s="69" t="s">
        <v>1002</v>
      </c>
      <c r="H6" s="69">
        <v>2</v>
      </c>
      <c r="I6" s="69">
        <v>18</v>
      </c>
      <c r="J6" s="69">
        <v>275</v>
      </c>
      <c r="K6" s="69">
        <v>545</v>
      </c>
      <c r="L6" s="69">
        <v>530</v>
      </c>
      <c r="M6" s="186">
        <f t="shared" si="0"/>
        <v>1.3018181818181818</v>
      </c>
      <c r="N6" s="69">
        <f t="shared" si="1"/>
        <v>0</v>
      </c>
      <c r="O6" s="69">
        <v>15</v>
      </c>
      <c r="P6" s="69">
        <v>0</v>
      </c>
      <c r="Q6" s="69">
        <v>0</v>
      </c>
      <c r="R6" s="69">
        <v>223</v>
      </c>
      <c r="S6" s="69">
        <v>47</v>
      </c>
      <c r="T6" s="190">
        <v>4097408</v>
      </c>
      <c r="U6" s="190">
        <v>50000</v>
      </c>
      <c r="V6" s="190">
        <v>4047408</v>
      </c>
      <c r="W6" s="190">
        <v>4902150</v>
      </c>
      <c r="X6" s="190">
        <v>4899132</v>
      </c>
      <c r="Y6" s="190">
        <v>0</v>
      </c>
      <c r="Z6" s="190">
        <v>0</v>
      </c>
      <c r="AA6" s="190">
        <v>0</v>
      </c>
      <c r="AB6" s="190">
        <v>4899132</v>
      </c>
      <c r="AC6" s="190">
        <v>4822749</v>
      </c>
      <c r="AD6" s="186">
        <f t="shared" si="2"/>
        <v>1.1915648237093963</v>
      </c>
      <c r="AE6" s="69">
        <f t="shared" si="3"/>
        <v>0</v>
      </c>
      <c r="AF6" s="190">
        <v>34379</v>
      </c>
      <c r="AG6" s="190">
        <v>804742</v>
      </c>
      <c r="AH6" s="69">
        <v>131</v>
      </c>
      <c r="AI6" s="69">
        <v>41</v>
      </c>
      <c r="AJ6" s="69">
        <v>0</v>
      </c>
      <c r="AK6" s="69">
        <v>42</v>
      </c>
      <c r="AL6" s="80">
        <v>118523</v>
      </c>
      <c r="AM6" s="80">
        <v>55203</v>
      </c>
      <c r="AN6" s="69">
        <v>51</v>
      </c>
      <c r="AO6" s="69">
        <v>5</v>
      </c>
      <c r="AP6" s="80">
        <v>478225</v>
      </c>
      <c r="AQ6" s="80">
        <v>97145</v>
      </c>
      <c r="AR6" s="69">
        <v>0</v>
      </c>
      <c r="AS6" s="69">
        <v>0</v>
      </c>
      <c r="AT6" s="80">
        <v>0</v>
      </c>
      <c r="AU6" s="80">
        <v>0</v>
      </c>
      <c r="AV6" s="69">
        <v>0</v>
      </c>
      <c r="AW6" s="69">
        <v>0</v>
      </c>
      <c r="AX6" s="80">
        <v>0</v>
      </c>
      <c r="AY6" s="80">
        <v>0</v>
      </c>
      <c r="AZ6" s="69">
        <v>0</v>
      </c>
      <c r="BA6" s="69">
        <v>0</v>
      </c>
      <c r="BB6" s="80">
        <v>0</v>
      </c>
      <c r="BC6" s="80">
        <v>0</v>
      </c>
      <c r="BD6" s="69">
        <v>0</v>
      </c>
      <c r="BE6" s="69">
        <v>0</v>
      </c>
      <c r="BF6" s="80">
        <v>80171</v>
      </c>
      <c r="BG6" s="80">
        <v>0</v>
      </c>
      <c r="BH6" s="69">
        <v>0</v>
      </c>
      <c r="BI6" s="69">
        <v>0</v>
      </c>
      <c r="BJ6" s="80">
        <v>0</v>
      </c>
      <c r="BK6" s="80">
        <v>0</v>
      </c>
      <c r="BL6" s="69">
        <v>0</v>
      </c>
      <c r="BM6" s="69">
        <v>0</v>
      </c>
      <c r="BN6" s="80">
        <v>0</v>
      </c>
      <c r="BO6" s="80">
        <v>0</v>
      </c>
      <c r="BP6" s="69">
        <v>0</v>
      </c>
      <c r="BQ6" s="69">
        <v>0</v>
      </c>
      <c r="BR6" s="80">
        <v>110761</v>
      </c>
      <c r="BS6" s="80">
        <v>0</v>
      </c>
      <c r="BT6" s="69">
        <v>0</v>
      </c>
      <c r="BU6" s="69">
        <v>0</v>
      </c>
      <c r="BV6" s="80">
        <v>0</v>
      </c>
      <c r="BW6" s="80">
        <v>0</v>
      </c>
      <c r="BX6" s="69">
        <v>0</v>
      </c>
      <c r="BY6" s="213">
        <v>0</v>
      </c>
      <c r="BZ6" s="80">
        <v>42992</v>
      </c>
      <c r="CA6" s="80">
        <v>42992</v>
      </c>
      <c r="CB6" s="69">
        <v>0</v>
      </c>
      <c r="CC6" s="69">
        <v>0</v>
      </c>
      <c r="CD6" s="80">
        <v>0</v>
      </c>
      <c r="CE6" s="80">
        <v>0</v>
      </c>
      <c r="CF6" s="69">
        <v>0</v>
      </c>
      <c r="CG6" s="69">
        <v>0</v>
      </c>
      <c r="CH6" s="80">
        <v>0</v>
      </c>
      <c r="CI6" s="80">
        <v>0</v>
      </c>
      <c r="CJ6" s="69">
        <v>51</v>
      </c>
      <c r="CK6" s="69">
        <v>47</v>
      </c>
      <c r="CL6" s="80">
        <v>830672</v>
      </c>
      <c r="CM6" s="80">
        <v>195339</v>
      </c>
      <c r="CN6" s="69" t="s">
        <v>744</v>
      </c>
      <c r="CO6" s="69" t="s">
        <v>745</v>
      </c>
      <c r="CP6" s="69" t="s">
        <v>701</v>
      </c>
      <c r="CQ6" s="69" t="s">
        <v>701</v>
      </c>
      <c r="CR6" s="69" t="s">
        <v>701</v>
      </c>
      <c r="CS6" s="69" t="s">
        <v>701</v>
      </c>
      <c r="CT6" s="68">
        <v>45160</v>
      </c>
      <c r="CU6" s="69" t="s">
        <v>1005</v>
      </c>
      <c r="CV6" s="69" t="s">
        <v>1004</v>
      </c>
      <c r="CW6" s="68" t="s">
        <v>168</v>
      </c>
      <c r="CX6" s="68">
        <v>44981</v>
      </c>
      <c r="CY6" s="69" t="s">
        <v>1003</v>
      </c>
      <c r="CZ6" s="69" t="s">
        <v>1009</v>
      </c>
      <c r="DA6" s="69" t="s">
        <v>261</v>
      </c>
      <c r="DB6" s="69">
        <v>4251830.2300000004</v>
      </c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</row>
    <row r="7" spans="1:1477" s="69" customFormat="1">
      <c r="B7" s="69" t="s">
        <v>129</v>
      </c>
      <c r="C7" s="69" t="s">
        <v>206</v>
      </c>
      <c r="D7" s="69" t="s">
        <v>207</v>
      </c>
      <c r="E7" s="68">
        <v>44104</v>
      </c>
      <c r="F7" s="69" t="s">
        <v>1005</v>
      </c>
      <c r="G7" s="69" t="s">
        <v>1002</v>
      </c>
      <c r="H7" s="69">
        <v>2</v>
      </c>
      <c r="I7" s="69">
        <v>2</v>
      </c>
      <c r="J7" s="69">
        <v>350</v>
      </c>
      <c r="K7" s="69">
        <v>634</v>
      </c>
      <c r="L7" s="69">
        <v>731</v>
      </c>
      <c r="M7" s="186">
        <f t="shared" si="0"/>
        <v>1.3057142857142856</v>
      </c>
      <c r="N7" s="69">
        <f t="shared" si="1"/>
        <v>0</v>
      </c>
      <c r="O7" s="69">
        <v>-97</v>
      </c>
      <c r="P7" s="69">
        <v>97</v>
      </c>
      <c r="Q7" s="69">
        <v>0</v>
      </c>
      <c r="R7" s="69">
        <v>263</v>
      </c>
      <c r="S7" s="69">
        <v>21</v>
      </c>
      <c r="T7" s="190">
        <v>10278123</v>
      </c>
      <c r="U7" s="190">
        <v>111374</v>
      </c>
      <c r="V7" s="190">
        <v>10166749</v>
      </c>
      <c r="W7" s="190">
        <v>10447272</v>
      </c>
      <c r="X7" s="190">
        <v>10596778</v>
      </c>
      <c r="Y7" s="190">
        <v>-421368</v>
      </c>
      <c r="Z7" s="190">
        <v>0</v>
      </c>
      <c r="AA7" s="190">
        <v>-421368</v>
      </c>
      <c r="AB7" s="190">
        <v>10175410</v>
      </c>
      <c r="AC7" s="190">
        <v>10869033</v>
      </c>
      <c r="AD7" s="186">
        <f t="shared" si="2"/>
        <v>1.0690765553472403</v>
      </c>
      <c r="AE7" s="69">
        <f t="shared" si="3"/>
        <v>1</v>
      </c>
      <c r="AF7" s="190">
        <v>858028</v>
      </c>
      <c r="AG7" s="190">
        <v>169149</v>
      </c>
      <c r="AH7" s="69">
        <v>239</v>
      </c>
      <c r="AI7" s="69">
        <v>35</v>
      </c>
      <c r="AJ7" s="69">
        <v>0</v>
      </c>
      <c r="AK7" s="69">
        <v>0</v>
      </c>
      <c r="AL7" s="80">
        <v>0</v>
      </c>
      <c r="AM7" s="80">
        <v>0</v>
      </c>
      <c r="AN7" s="69">
        <v>0</v>
      </c>
      <c r="AO7" s="69">
        <v>10</v>
      </c>
      <c r="AP7" s="80">
        <v>155202</v>
      </c>
      <c r="AQ7" s="80">
        <v>0</v>
      </c>
      <c r="AR7" s="69">
        <v>0</v>
      </c>
      <c r="AS7" s="69">
        <v>0</v>
      </c>
      <c r="AT7" s="80">
        <v>0</v>
      </c>
      <c r="AU7" s="80">
        <v>0</v>
      </c>
      <c r="AV7" s="69">
        <v>0</v>
      </c>
      <c r="AW7" s="69">
        <v>0</v>
      </c>
      <c r="AX7" s="80">
        <v>0</v>
      </c>
      <c r="AY7" s="80">
        <v>0</v>
      </c>
      <c r="AZ7" s="69">
        <v>0</v>
      </c>
      <c r="BA7" s="69">
        <v>0</v>
      </c>
      <c r="BB7" s="80">
        <v>0</v>
      </c>
      <c r="BC7" s="80">
        <v>0</v>
      </c>
      <c r="BD7" s="69">
        <v>0</v>
      </c>
      <c r="BE7" s="69">
        <v>0</v>
      </c>
      <c r="BF7" s="80">
        <v>0</v>
      </c>
      <c r="BG7" s="80">
        <v>0</v>
      </c>
      <c r="BH7" s="69">
        <v>0</v>
      </c>
      <c r="BI7" s="69">
        <v>0</v>
      </c>
      <c r="BJ7" s="80">
        <v>24064</v>
      </c>
      <c r="BK7" s="80">
        <v>0</v>
      </c>
      <c r="BL7" s="69">
        <v>0</v>
      </c>
      <c r="BM7" s="69">
        <v>0</v>
      </c>
      <c r="BN7" s="80">
        <v>0</v>
      </c>
      <c r="BO7" s="80">
        <v>0</v>
      </c>
      <c r="BP7" s="69">
        <v>189</v>
      </c>
      <c r="BQ7" s="69">
        <v>11</v>
      </c>
      <c r="BR7" s="80">
        <v>28454</v>
      </c>
      <c r="BS7" s="80">
        <v>0</v>
      </c>
      <c r="BT7" s="69">
        <v>0</v>
      </c>
      <c r="BU7" s="69">
        <v>0</v>
      </c>
      <c r="BV7" s="80">
        <v>0</v>
      </c>
      <c r="BW7" s="80">
        <v>0</v>
      </c>
      <c r="BX7" s="69">
        <v>0</v>
      </c>
      <c r="BY7" s="213">
        <v>0</v>
      </c>
      <c r="BZ7" s="80">
        <v>0</v>
      </c>
      <c r="CA7" s="80">
        <v>0</v>
      </c>
      <c r="CB7" s="69">
        <v>0</v>
      </c>
      <c r="CC7" s="69">
        <v>0</v>
      </c>
      <c r="CD7" s="80">
        <v>0</v>
      </c>
      <c r="CE7" s="80">
        <v>0</v>
      </c>
      <c r="CF7" s="69">
        <v>0</v>
      </c>
      <c r="CG7" s="69">
        <v>0</v>
      </c>
      <c r="CH7" s="80">
        <v>0</v>
      </c>
      <c r="CI7" s="80">
        <v>0</v>
      </c>
      <c r="CJ7" s="69">
        <v>189</v>
      </c>
      <c r="CK7" s="69">
        <v>21</v>
      </c>
      <c r="CL7" s="80">
        <v>207720</v>
      </c>
      <c r="CM7" s="80">
        <v>0</v>
      </c>
      <c r="CN7" s="69" t="s">
        <v>733</v>
      </c>
      <c r="CO7" s="69" t="s">
        <v>734</v>
      </c>
      <c r="CP7" s="69" t="s">
        <v>701</v>
      </c>
      <c r="CQ7" s="69" t="s">
        <v>701</v>
      </c>
      <c r="CR7" s="69" t="s">
        <v>701</v>
      </c>
      <c r="CS7" s="69" t="s">
        <v>701</v>
      </c>
      <c r="CT7" s="68">
        <v>45447</v>
      </c>
      <c r="CU7" s="69" t="s">
        <v>1001</v>
      </c>
      <c r="CV7" s="69" t="s">
        <v>1004</v>
      </c>
      <c r="CW7" s="68" t="s">
        <v>168</v>
      </c>
      <c r="CX7" s="68">
        <v>44994</v>
      </c>
      <c r="CY7" s="69" t="s">
        <v>1003</v>
      </c>
      <c r="CZ7" s="69" t="s">
        <v>1009</v>
      </c>
      <c r="DA7" s="69" t="s">
        <v>187</v>
      </c>
      <c r="DB7" s="69">
        <v>10803856.75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69" customFormat="1">
      <c r="B8" s="69" t="s">
        <v>129</v>
      </c>
      <c r="C8" s="69" t="s">
        <v>208</v>
      </c>
      <c r="D8" s="69" t="s">
        <v>209</v>
      </c>
      <c r="E8" s="68">
        <v>44286</v>
      </c>
      <c r="F8" s="69" t="s">
        <v>1003</v>
      </c>
      <c r="G8" s="69" t="s">
        <v>1002</v>
      </c>
      <c r="H8" s="69">
        <v>1</v>
      </c>
      <c r="I8" s="69">
        <v>5</v>
      </c>
      <c r="J8" s="69">
        <v>400</v>
      </c>
      <c r="K8" s="69">
        <v>597</v>
      </c>
      <c r="L8" s="69">
        <v>734</v>
      </c>
      <c r="M8" s="186">
        <f t="shared" si="0"/>
        <v>1.47</v>
      </c>
      <c r="N8" s="69">
        <f t="shared" si="1"/>
        <v>0</v>
      </c>
      <c r="O8" s="69">
        <v>-137</v>
      </c>
      <c r="P8" s="69">
        <v>137</v>
      </c>
      <c r="Q8" s="69">
        <v>0</v>
      </c>
      <c r="R8" s="69">
        <v>156</v>
      </c>
      <c r="S8" s="69">
        <v>41</v>
      </c>
      <c r="T8" s="190">
        <v>2574061</v>
      </c>
      <c r="U8" s="190">
        <v>50000</v>
      </c>
      <c r="V8" s="190">
        <v>2524061</v>
      </c>
      <c r="W8" s="190">
        <v>2608561</v>
      </c>
      <c r="X8" s="190">
        <v>2446996</v>
      </c>
      <c r="Y8" s="190">
        <v>-275991</v>
      </c>
      <c r="Z8" s="190">
        <v>0</v>
      </c>
      <c r="AA8" s="190">
        <v>-275991</v>
      </c>
      <c r="AB8" s="190">
        <v>2171004</v>
      </c>
      <c r="AC8" s="190">
        <v>2221824</v>
      </c>
      <c r="AD8" s="186">
        <f t="shared" si="2"/>
        <v>0.88025764828979969</v>
      </c>
      <c r="AE8" s="69">
        <f t="shared" si="3"/>
        <v>1</v>
      </c>
      <c r="AF8" s="190">
        <v>53387</v>
      </c>
      <c r="AG8" s="190">
        <v>34500</v>
      </c>
      <c r="AH8" s="69">
        <v>101</v>
      </c>
      <c r="AI8" s="69">
        <v>45</v>
      </c>
      <c r="AJ8" s="69">
        <v>3</v>
      </c>
      <c r="AK8" s="69">
        <v>0</v>
      </c>
      <c r="AL8" s="80">
        <v>0</v>
      </c>
      <c r="AM8" s="80">
        <v>0</v>
      </c>
      <c r="AN8" s="69">
        <v>7</v>
      </c>
      <c r="AO8" s="69">
        <v>5</v>
      </c>
      <c r="AP8" s="80">
        <v>18309</v>
      </c>
      <c r="AQ8" s="80">
        <v>0</v>
      </c>
      <c r="AR8" s="69">
        <v>0</v>
      </c>
      <c r="AS8" s="69">
        <v>0</v>
      </c>
      <c r="AT8" s="80">
        <v>0</v>
      </c>
      <c r="AU8" s="80">
        <v>0</v>
      </c>
      <c r="AV8" s="69">
        <v>0</v>
      </c>
      <c r="AW8" s="69">
        <v>0</v>
      </c>
      <c r="AX8" s="80">
        <v>0</v>
      </c>
      <c r="AY8" s="80">
        <v>0</v>
      </c>
      <c r="AZ8" s="69">
        <v>0</v>
      </c>
      <c r="BA8" s="69">
        <v>0</v>
      </c>
      <c r="BB8" s="80">
        <v>27300</v>
      </c>
      <c r="BC8" s="80">
        <v>0</v>
      </c>
      <c r="BD8" s="69">
        <v>0</v>
      </c>
      <c r="BE8" s="69">
        <v>0</v>
      </c>
      <c r="BF8" s="80">
        <v>-5115</v>
      </c>
      <c r="BG8" s="80">
        <v>0</v>
      </c>
      <c r="BH8" s="69">
        <v>0</v>
      </c>
      <c r="BI8" s="69">
        <v>0</v>
      </c>
      <c r="BJ8" s="80">
        <v>0</v>
      </c>
      <c r="BK8" s="80">
        <v>0</v>
      </c>
      <c r="BL8" s="69">
        <v>0</v>
      </c>
      <c r="BM8" s="69">
        <v>0</v>
      </c>
      <c r="BN8" s="80">
        <v>0</v>
      </c>
      <c r="BO8" s="80">
        <v>0</v>
      </c>
      <c r="BP8" s="69">
        <v>30</v>
      </c>
      <c r="BQ8" s="69">
        <v>36</v>
      </c>
      <c r="BR8" s="80">
        <v>0</v>
      </c>
      <c r="BS8" s="80">
        <v>0</v>
      </c>
      <c r="BT8" s="69">
        <v>0</v>
      </c>
      <c r="BU8" s="69">
        <v>0</v>
      </c>
      <c r="BV8" s="80">
        <v>0</v>
      </c>
      <c r="BW8" s="80">
        <v>0</v>
      </c>
      <c r="BX8" s="69">
        <v>0</v>
      </c>
      <c r="BY8" s="213">
        <v>0</v>
      </c>
      <c r="BZ8" s="80">
        <v>2900</v>
      </c>
      <c r="CA8" s="80">
        <v>0</v>
      </c>
      <c r="CB8" s="69">
        <v>0</v>
      </c>
      <c r="CC8" s="69">
        <v>0</v>
      </c>
      <c r="CD8" s="80">
        <v>0</v>
      </c>
      <c r="CE8" s="80">
        <v>0</v>
      </c>
      <c r="CF8" s="69">
        <v>0</v>
      </c>
      <c r="CG8" s="69">
        <v>0</v>
      </c>
      <c r="CH8" s="80">
        <v>0</v>
      </c>
      <c r="CI8" s="80">
        <v>0</v>
      </c>
      <c r="CJ8" s="69">
        <v>40</v>
      </c>
      <c r="CK8" s="69">
        <v>41</v>
      </c>
      <c r="CL8" s="80">
        <v>43394</v>
      </c>
      <c r="CM8" s="80">
        <v>0</v>
      </c>
      <c r="CN8" s="69" t="s">
        <v>746</v>
      </c>
      <c r="CO8" s="69" t="s">
        <v>747</v>
      </c>
      <c r="CP8" s="69" t="s">
        <v>701</v>
      </c>
      <c r="CQ8" s="69" t="s">
        <v>701</v>
      </c>
      <c r="CR8" s="69" t="s">
        <v>701</v>
      </c>
      <c r="CS8" s="69" t="s">
        <v>701</v>
      </c>
      <c r="CT8" s="68">
        <v>45415</v>
      </c>
      <c r="CU8" s="69" t="s">
        <v>1001</v>
      </c>
      <c r="CV8" s="69" t="s">
        <v>1004</v>
      </c>
      <c r="CW8" s="68" t="s">
        <v>168</v>
      </c>
      <c r="CX8" s="68">
        <v>45122</v>
      </c>
      <c r="CY8" s="69" t="s">
        <v>1005</v>
      </c>
      <c r="CZ8" s="69" t="s">
        <v>1004</v>
      </c>
      <c r="DA8" s="69" t="s">
        <v>169</v>
      </c>
      <c r="DB8" s="69">
        <v>2478688.7200000002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69" customFormat="1">
      <c r="B9" s="69" t="s">
        <v>129</v>
      </c>
      <c r="C9" s="69" t="s">
        <v>210</v>
      </c>
      <c r="D9" s="69" t="s">
        <v>211</v>
      </c>
      <c r="E9" s="68">
        <v>44104</v>
      </c>
      <c r="F9" s="69" t="s">
        <v>1005</v>
      </c>
      <c r="G9" s="69" t="s">
        <v>1002</v>
      </c>
      <c r="H9" s="69">
        <v>3</v>
      </c>
      <c r="I9" s="69">
        <v>1</v>
      </c>
      <c r="J9" s="69">
        <v>150</v>
      </c>
      <c r="K9" s="69">
        <v>177</v>
      </c>
      <c r="L9" s="69">
        <v>607</v>
      </c>
      <c r="M9" s="186">
        <f t="shared" si="0"/>
        <v>3.8666666666666667</v>
      </c>
      <c r="N9" s="69">
        <f t="shared" si="1"/>
        <v>0</v>
      </c>
      <c r="O9" s="69">
        <v>-430</v>
      </c>
      <c r="P9" s="69">
        <v>430</v>
      </c>
      <c r="Q9" s="69">
        <v>0</v>
      </c>
      <c r="R9" s="69">
        <v>11</v>
      </c>
      <c r="S9" s="69">
        <v>16</v>
      </c>
      <c r="T9" s="190">
        <v>668342</v>
      </c>
      <c r="U9" s="190">
        <v>41495</v>
      </c>
      <c r="V9" s="190">
        <v>626847</v>
      </c>
      <c r="W9" s="190">
        <v>668342</v>
      </c>
      <c r="X9" s="190">
        <v>605783</v>
      </c>
      <c r="Y9" s="190">
        <v>0</v>
      </c>
      <c r="Z9" s="190">
        <v>0</v>
      </c>
      <c r="AA9" s="190">
        <v>0</v>
      </c>
      <c r="AB9" s="190">
        <v>605783</v>
      </c>
      <c r="AC9" s="190">
        <v>595755</v>
      </c>
      <c r="AD9" s="186">
        <f t="shared" si="2"/>
        <v>0.95039937975295408</v>
      </c>
      <c r="AE9" s="69">
        <f t="shared" si="3"/>
        <v>1</v>
      </c>
      <c r="AF9" s="190">
        <v>25365</v>
      </c>
      <c r="AG9" s="190">
        <v>0</v>
      </c>
      <c r="AH9" s="69">
        <v>18</v>
      </c>
      <c r="AI9" s="69">
        <v>9</v>
      </c>
      <c r="AJ9" s="69">
        <v>0</v>
      </c>
      <c r="AK9" s="69">
        <v>0</v>
      </c>
      <c r="AL9" s="80">
        <v>0</v>
      </c>
      <c r="AM9" s="80">
        <v>0</v>
      </c>
      <c r="AN9" s="69">
        <v>0</v>
      </c>
      <c r="AO9" s="69">
        <v>0</v>
      </c>
      <c r="AP9" s="80">
        <v>6341</v>
      </c>
      <c r="AQ9" s="80">
        <v>0</v>
      </c>
      <c r="AR9" s="69">
        <v>0</v>
      </c>
      <c r="AS9" s="69">
        <v>0</v>
      </c>
      <c r="AT9" s="80">
        <v>0</v>
      </c>
      <c r="AU9" s="80">
        <v>0</v>
      </c>
      <c r="AV9" s="69">
        <v>0</v>
      </c>
      <c r="AW9" s="69">
        <v>0</v>
      </c>
      <c r="AX9" s="80">
        <v>0</v>
      </c>
      <c r="AY9" s="80">
        <v>0</v>
      </c>
      <c r="AZ9" s="69">
        <v>0</v>
      </c>
      <c r="BA9" s="69">
        <v>0</v>
      </c>
      <c r="BB9" s="80">
        <v>0</v>
      </c>
      <c r="BC9" s="80">
        <v>0</v>
      </c>
      <c r="BD9" s="69">
        <v>0</v>
      </c>
      <c r="BE9" s="69">
        <v>0</v>
      </c>
      <c r="BF9" s="80">
        <v>0</v>
      </c>
      <c r="BG9" s="80">
        <v>0</v>
      </c>
      <c r="BH9" s="69">
        <v>0</v>
      </c>
      <c r="BI9" s="69">
        <v>0</v>
      </c>
      <c r="BJ9" s="80">
        <v>0</v>
      </c>
      <c r="BK9" s="80">
        <v>0</v>
      </c>
      <c r="BL9" s="69">
        <v>0</v>
      </c>
      <c r="BM9" s="69">
        <v>0</v>
      </c>
      <c r="BN9" s="80">
        <v>0</v>
      </c>
      <c r="BO9" s="80">
        <v>0</v>
      </c>
      <c r="BP9" s="69">
        <v>0</v>
      </c>
      <c r="BQ9" s="69">
        <v>16</v>
      </c>
      <c r="BR9" s="80">
        <v>0</v>
      </c>
      <c r="BS9" s="80">
        <v>0</v>
      </c>
      <c r="BT9" s="69">
        <v>0</v>
      </c>
      <c r="BU9" s="69">
        <v>0</v>
      </c>
      <c r="BV9" s="80">
        <v>0</v>
      </c>
      <c r="BW9" s="80">
        <v>0</v>
      </c>
      <c r="BX9" s="69">
        <v>0</v>
      </c>
      <c r="BY9" s="213">
        <v>0</v>
      </c>
      <c r="BZ9" s="80">
        <v>0</v>
      </c>
      <c r="CA9" s="80">
        <v>0</v>
      </c>
      <c r="CB9" s="69">
        <v>0</v>
      </c>
      <c r="CC9" s="69">
        <v>0</v>
      </c>
      <c r="CD9" s="80">
        <v>0</v>
      </c>
      <c r="CE9" s="80">
        <v>0</v>
      </c>
      <c r="CF9" s="69">
        <v>0</v>
      </c>
      <c r="CG9" s="69">
        <v>0</v>
      </c>
      <c r="CH9" s="80">
        <v>0</v>
      </c>
      <c r="CI9" s="80">
        <v>0</v>
      </c>
      <c r="CJ9" s="69">
        <v>0</v>
      </c>
      <c r="CK9" s="69">
        <v>16</v>
      </c>
      <c r="CL9" s="80">
        <v>6341</v>
      </c>
      <c r="CM9" s="80">
        <v>0</v>
      </c>
      <c r="CN9" s="69" t="s">
        <v>748</v>
      </c>
      <c r="CO9" s="69" t="s">
        <v>749</v>
      </c>
      <c r="CP9" s="69" t="s">
        <v>701</v>
      </c>
      <c r="CQ9" s="69" t="s">
        <v>701</v>
      </c>
      <c r="CR9" s="69" t="s">
        <v>701</v>
      </c>
      <c r="CS9" s="69" t="s">
        <v>701</v>
      </c>
      <c r="CT9" s="68">
        <v>45126</v>
      </c>
      <c r="CU9" s="69" t="s">
        <v>1005</v>
      </c>
      <c r="CV9" s="69" t="s">
        <v>1004</v>
      </c>
      <c r="CW9" s="68" t="s">
        <v>168</v>
      </c>
      <c r="CX9" s="68">
        <v>44900</v>
      </c>
      <c r="CY9" s="69" t="s">
        <v>1007</v>
      </c>
      <c r="CZ9" s="69" t="s">
        <v>1009</v>
      </c>
      <c r="DA9" s="69" t="s">
        <v>242</v>
      </c>
      <c r="DB9" s="69">
        <v>802465.89</v>
      </c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</row>
    <row r="10" spans="1:1477" s="69" customFormat="1">
      <c r="B10" s="69" t="s">
        <v>129</v>
      </c>
      <c r="C10" s="69" t="s">
        <v>212</v>
      </c>
      <c r="D10" s="69" t="s">
        <v>213</v>
      </c>
      <c r="E10" s="68">
        <v>44104</v>
      </c>
      <c r="F10" s="69" t="s">
        <v>1005</v>
      </c>
      <c r="G10" s="69" t="s">
        <v>1002</v>
      </c>
      <c r="H10" s="69">
        <v>4</v>
      </c>
      <c r="I10" s="69">
        <v>3</v>
      </c>
      <c r="J10" s="69">
        <v>325</v>
      </c>
      <c r="K10" s="69">
        <v>607</v>
      </c>
      <c r="L10" s="69">
        <v>638</v>
      </c>
      <c r="M10" s="186">
        <f t="shared" si="0"/>
        <v>1.2553846153846153</v>
      </c>
      <c r="N10" s="69">
        <f t="shared" si="1"/>
        <v>0</v>
      </c>
      <c r="O10" s="69">
        <v>-31</v>
      </c>
      <c r="P10" s="69">
        <v>31</v>
      </c>
      <c r="Q10" s="69">
        <v>0</v>
      </c>
      <c r="R10" s="69">
        <v>216</v>
      </c>
      <c r="S10" s="69">
        <v>66</v>
      </c>
      <c r="T10" s="190">
        <v>7973682</v>
      </c>
      <c r="U10" s="190">
        <v>92806</v>
      </c>
      <c r="V10" s="190">
        <v>7880876</v>
      </c>
      <c r="W10" s="190">
        <v>8225110</v>
      </c>
      <c r="X10" s="190">
        <v>8195027</v>
      </c>
      <c r="Y10" s="190">
        <v>-106857</v>
      </c>
      <c r="Z10" s="190">
        <v>0</v>
      </c>
      <c r="AA10" s="190">
        <v>-106857</v>
      </c>
      <c r="AB10" s="190">
        <v>8088170</v>
      </c>
      <c r="AC10" s="190">
        <v>8717413</v>
      </c>
      <c r="AD10" s="186">
        <f t="shared" si="2"/>
        <v>1.1061477175887553</v>
      </c>
      <c r="AE10" s="69">
        <f t="shared" si="3"/>
        <v>0</v>
      </c>
      <c r="AF10" s="190">
        <v>921857</v>
      </c>
      <c r="AG10" s="190">
        <v>251428</v>
      </c>
      <c r="AH10" s="69">
        <v>207</v>
      </c>
      <c r="AI10" s="69">
        <v>23</v>
      </c>
      <c r="AJ10" s="69">
        <v>0</v>
      </c>
      <c r="AK10" s="69">
        <v>0</v>
      </c>
      <c r="AL10" s="80">
        <v>126514</v>
      </c>
      <c r="AM10" s="80">
        <v>115529</v>
      </c>
      <c r="AN10" s="69">
        <v>0</v>
      </c>
      <c r="AO10" s="69">
        <v>52</v>
      </c>
      <c r="AP10" s="80">
        <v>124433</v>
      </c>
      <c r="AQ10" s="80">
        <v>124433</v>
      </c>
      <c r="AR10" s="69">
        <v>0</v>
      </c>
      <c r="AS10" s="69">
        <v>0</v>
      </c>
      <c r="AT10" s="80">
        <v>0</v>
      </c>
      <c r="AU10" s="80">
        <v>0</v>
      </c>
      <c r="AV10" s="69">
        <v>0</v>
      </c>
      <c r="AW10" s="69">
        <v>0</v>
      </c>
      <c r="AX10" s="80">
        <v>0</v>
      </c>
      <c r="AY10" s="80">
        <v>0</v>
      </c>
      <c r="AZ10" s="69">
        <v>0</v>
      </c>
      <c r="BA10" s="69">
        <v>0</v>
      </c>
      <c r="BB10" s="80">
        <v>0</v>
      </c>
      <c r="BC10" s="80">
        <v>0</v>
      </c>
      <c r="BD10" s="69">
        <v>0</v>
      </c>
      <c r="BE10" s="69">
        <v>0</v>
      </c>
      <c r="BF10" s="80">
        <v>0</v>
      </c>
      <c r="BG10" s="80">
        <v>0</v>
      </c>
      <c r="BH10" s="69">
        <v>0</v>
      </c>
      <c r="BI10" s="69">
        <v>0</v>
      </c>
      <c r="BJ10" s="80">
        <v>0</v>
      </c>
      <c r="BK10" s="80">
        <v>0</v>
      </c>
      <c r="BL10" s="69">
        <v>0</v>
      </c>
      <c r="BM10" s="69">
        <v>0</v>
      </c>
      <c r="BN10" s="80">
        <v>0</v>
      </c>
      <c r="BO10" s="80">
        <v>0</v>
      </c>
      <c r="BP10" s="69">
        <v>171</v>
      </c>
      <c r="BQ10" s="69">
        <v>14</v>
      </c>
      <c r="BR10" s="80">
        <v>11465</v>
      </c>
      <c r="BS10" s="80">
        <v>0</v>
      </c>
      <c r="BT10" s="69">
        <v>0</v>
      </c>
      <c r="BU10" s="69">
        <v>0</v>
      </c>
      <c r="BV10" s="80">
        <v>0</v>
      </c>
      <c r="BW10" s="80">
        <v>0</v>
      </c>
      <c r="BX10" s="69">
        <v>0</v>
      </c>
      <c r="BY10" s="213">
        <v>0</v>
      </c>
      <c r="BZ10" s="80">
        <v>0</v>
      </c>
      <c r="CA10" s="80">
        <v>0</v>
      </c>
      <c r="CB10" s="69">
        <v>0</v>
      </c>
      <c r="CC10" s="69">
        <v>0</v>
      </c>
      <c r="CD10" s="80">
        <v>0</v>
      </c>
      <c r="CE10" s="80">
        <v>0</v>
      </c>
      <c r="CF10" s="69">
        <v>0</v>
      </c>
      <c r="CG10" s="69">
        <v>0</v>
      </c>
      <c r="CH10" s="80">
        <v>0</v>
      </c>
      <c r="CI10" s="80">
        <v>0</v>
      </c>
      <c r="CJ10" s="69">
        <v>171</v>
      </c>
      <c r="CK10" s="69">
        <v>66</v>
      </c>
      <c r="CL10" s="80">
        <v>262412</v>
      </c>
      <c r="CM10" s="80">
        <v>239963</v>
      </c>
      <c r="CN10" s="69" t="s">
        <v>733</v>
      </c>
      <c r="CO10" s="69" t="s">
        <v>734</v>
      </c>
      <c r="CP10" s="69" t="s">
        <v>701</v>
      </c>
      <c r="CQ10" s="69" t="s">
        <v>701</v>
      </c>
      <c r="CR10" s="69" t="s">
        <v>701</v>
      </c>
      <c r="CS10" s="69" t="s">
        <v>701</v>
      </c>
      <c r="CT10" s="68">
        <v>45159</v>
      </c>
      <c r="CU10" s="69" t="s">
        <v>1005</v>
      </c>
      <c r="CV10" s="69" t="s">
        <v>1004</v>
      </c>
      <c r="CW10" s="68" t="s">
        <v>168</v>
      </c>
      <c r="CX10" s="68">
        <v>44852</v>
      </c>
      <c r="CY10" s="69" t="s">
        <v>1007</v>
      </c>
      <c r="CZ10" s="69" t="s">
        <v>1009</v>
      </c>
      <c r="DA10" s="69" t="s">
        <v>187</v>
      </c>
      <c r="DB10" s="69">
        <v>9500361.4900000002</v>
      </c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</row>
    <row r="11" spans="1:1477" s="69" customFormat="1">
      <c r="B11" s="69" t="s">
        <v>129</v>
      </c>
      <c r="C11" s="69" t="s">
        <v>214</v>
      </c>
      <c r="D11" s="69" t="s">
        <v>215</v>
      </c>
      <c r="E11" s="68">
        <v>44223</v>
      </c>
      <c r="F11" s="69" t="s">
        <v>1003</v>
      </c>
      <c r="G11" s="69" t="s">
        <v>1002</v>
      </c>
      <c r="H11" s="69">
        <v>2</v>
      </c>
      <c r="I11" s="69">
        <v>4</v>
      </c>
      <c r="J11" s="69">
        <v>285</v>
      </c>
      <c r="K11" s="69">
        <v>400</v>
      </c>
      <c r="L11" s="69">
        <v>400</v>
      </c>
      <c r="M11" s="186">
        <f t="shared" si="0"/>
        <v>1.2596491228070175</v>
      </c>
      <c r="N11" s="69">
        <f t="shared" si="1"/>
        <v>0</v>
      </c>
      <c r="O11" s="69">
        <v>0</v>
      </c>
      <c r="P11" s="69">
        <v>0</v>
      </c>
      <c r="Q11" s="69">
        <v>0</v>
      </c>
      <c r="R11" s="69">
        <v>41</v>
      </c>
      <c r="S11" s="69">
        <v>74</v>
      </c>
      <c r="T11" s="190">
        <v>4960436</v>
      </c>
      <c r="U11" s="190">
        <v>59129</v>
      </c>
      <c r="V11" s="190">
        <v>4901307</v>
      </c>
      <c r="W11" s="190">
        <v>5450251</v>
      </c>
      <c r="X11" s="190">
        <v>5304714</v>
      </c>
      <c r="Y11" s="190">
        <v>0</v>
      </c>
      <c r="Z11" s="190">
        <v>0</v>
      </c>
      <c r="AA11" s="190">
        <v>0</v>
      </c>
      <c r="AB11" s="190">
        <v>5304714</v>
      </c>
      <c r="AC11" s="190">
        <v>5560151</v>
      </c>
      <c r="AD11" s="186">
        <f t="shared" si="2"/>
        <v>1.1344221041448741</v>
      </c>
      <c r="AE11" s="69">
        <f t="shared" si="3"/>
        <v>0</v>
      </c>
      <c r="AF11" s="190">
        <v>265895</v>
      </c>
      <c r="AG11" s="190">
        <v>489815</v>
      </c>
      <c r="AH11" s="69">
        <v>14</v>
      </c>
      <c r="AI11" s="69">
        <v>27</v>
      </c>
      <c r="AJ11" s="69">
        <v>0</v>
      </c>
      <c r="AK11" s="69">
        <v>74</v>
      </c>
      <c r="AL11" s="80">
        <v>470632</v>
      </c>
      <c r="AM11" s="80">
        <v>0</v>
      </c>
      <c r="AN11" s="69">
        <v>0</v>
      </c>
      <c r="AO11" s="69">
        <v>0</v>
      </c>
      <c r="AP11" s="80">
        <v>17986</v>
      </c>
      <c r="AQ11" s="80">
        <v>0</v>
      </c>
      <c r="AR11" s="69">
        <v>0</v>
      </c>
      <c r="AS11" s="69">
        <v>0</v>
      </c>
      <c r="AT11" s="80">
        <v>0</v>
      </c>
      <c r="AU11" s="80">
        <v>0</v>
      </c>
      <c r="AV11" s="69">
        <v>0</v>
      </c>
      <c r="AW11" s="69">
        <v>0</v>
      </c>
      <c r="AX11" s="80">
        <v>0</v>
      </c>
      <c r="AY11" s="80">
        <v>0</v>
      </c>
      <c r="AZ11" s="69">
        <v>0</v>
      </c>
      <c r="BA11" s="69">
        <v>0</v>
      </c>
      <c r="BB11" s="80">
        <v>0</v>
      </c>
      <c r="BC11" s="80">
        <v>0</v>
      </c>
      <c r="BD11" s="69">
        <v>0</v>
      </c>
      <c r="BE11" s="69">
        <v>0</v>
      </c>
      <c r="BF11" s="80">
        <v>0</v>
      </c>
      <c r="BG11" s="80">
        <v>0</v>
      </c>
      <c r="BH11" s="69">
        <v>0</v>
      </c>
      <c r="BI11" s="69">
        <v>0</v>
      </c>
      <c r="BJ11" s="80">
        <v>1196</v>
      </c>
      <c r="BK11" s="80">
        <v>0</v>
      </c>
      <c r="BL11" s="69">
        <v>0</v>
      </c>
      <c r="BM11" s="69">
        <v>0</v>
      </c>
      <c r="BN11" s="80">
        <v>0</v>
      </c>
      <c r="BO11" s="80">
        <v>0</v>
      </c>
      <c r="BP11" s="69">
        <v>0</v>
      </c>
      <c r="BQ11" s="69">
        <v>0</v>
      </c>
      <c r="BR11" s="80">
        <v>0</v>
      </c>
      <c r="BS11" s="80">
        <v>0</v>
      </c>
      <c r="BT11" s="69">
        <v>0</v>
      </c>
      <c r="BU11" s="69">
        <v>0</v>
      </c>
      <c r="BV11" s="80">
        <v>0</v>
      </c>
      <c r="BW11" s="80">
        <v>0</v>
      </c>
      <c r="BX11" s="69">
        <v>0</v>
      </c>
      <c r="BY11" s="213">
        <v>0</v>
      </c>
      <c r="BZ11" s="80">
        <v>0</v>
      </c>
      <c r="CA11" s="80">
        <v>0</v>
      </c>
      <c r="CB11" s="69">
        <v>0</v>
      </c>
      <c r="CC11" s="69">
        <v>0</v>
      </c>
      <c r="CD11" s="80">
        <v>0</v>
      </c>
      <c r="CE11" s="80">
        <v>0</v>
      </c>
      <c r="CF11" s="69">
        <v>0</v>
      </c>
      <c r="CG11" s="69">
        <v>0</v>
      </c>
      <c r="CH11" s="80">
        <v>0</v>
      </c>
      <c r="CI11" s="80">
        <v>0</v>
      </c>
      <c r="CJ11" s="69">
        <v>0</v>
      </c>
      <c r="CK11" s="69">
        <v>74</v>
      </c>
      <c r="CL11" s="80">
        <v>489815</v>
      </c>
      <c r="CM11" s="80">
        <v>0</v>
      </c>
      <c r="CN11" s="69" t="s">
        <v>719</v>
      </c>
      <c r="CO11" s="69" t="s">
        <v>720</v>
      </c>
      <c r="CP11" s="69" t="s">
        <v>701</v>
      </c>
      <c r="CQ11" s="69" t="s">
        <v>701</v>
      </c>
      <c r="CR11" s="69" t="s">
        <v>701</v>
      </c>
      <c r="CS11" s="69" t="s">
        <v>701</v>
      </c>
      <c r="CT11" s="68">
        <v>45160</v>
      </c>
      <c r="CU11" s="69" t="s">
        <v>1005</v>
      </c>
      <c r="CV11" s="69" t="s">
        <v>1004</v>
      </c>
      <c r="CW11" s="68" t="s">
        <v>168</v>
      </c>
      <c r="CX11" s="68">
        <v>44742</v>
      </c>
      <c r="CY11" s="69" t="s">
        <v>1001</v>
      </c>
      <c r="CZ11" s="69" t="s">
        <v>1010</v>
      </c>
      <c r="DA11" s="69" t="s">
        <v>187</v>
      </c>
      <c r="DB11" s="69">
        <v>5666706.3700000001</v>
      </c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</row>
    <row r="12" spans="1:1477" s="69" customFormat="1">
      <c r="B12" s="69" t="s">
        <v>129</v>
      </c>
      <c r="C12" s="69" t="s">
        <v>216</v>
      </c>
      <c r="D12" s="69" t="s">
        <v>217</v>
      </c>
      <c r="E12" s="68">
        <v>44069</v>
      </c>
      <c r="F12" s="69" t="s">
        <v>1005</v>
      </c>
      <c r="G12" s="69" t="s">
        <v>1002</v>
      </c>
      <c r="H12" s="69">
        <v>1</v>
      </c>
      <c r="I12" s="69">
        <v>1</v>
      </c>
      <c r="J12" s="69">
        <v>110</v>
      </c>
      <c r="K12" s="69">
        <v>145</v>
      </c>
      <c r="L12" s="69">
        <v>141</v>
      </c>
      <c r="M12" s="186">
        <f t="shared" si="0"/>
        <v>1.0454545454545454</v>
      </c>
      <c r="N12" s="69">
        <f t="shared" si="1"/>
        <v>1</v>
      </c>
      <c r="O12" s="69">
        <v>4</v>
      </c>
      <c r="P12" s="69">
        <v>0</v>
      </c>
      <c r="Q12" s="69">
        <v>0</v>
      </c>
      <c r="R12" s="69">
        <v>26</v>
      </c>
      <c r="S12" s="69">
        <v>9</v>
      </c>
      <c r="T12" s="190">
        <v>697485</v>
      </c>
      <c r="U12" s="190">
        <v>0</v>
      </c>
      <c r="V12" s="190">
        <v>697485</v>
      </c>
      <c r="W12" s="190">
        <v>700625</v>
      </c>
      <c r="X12" s="190">
        <v>698869</v>
      </c>
      <c r="Y12" s="190">
        <v>0</v>
      </c>
      <c r="Z12" s="190">
        <v>0</v>
      </c>
      <c r="AA12" s="190">
        <v>0</v>
      </c>
      <c r="AB12" s="190">
        <v>698869</v>
      </c>
      <c r="AC12" s="190">
        <v>698869</v>
      </c>
      <c r="AD12" s="186">
        <f t="shared" si="2"/>
        <v>1.0019842720631984</v>
      </c>
      <c r="AE12" s="69">
        <f t="shared" si="3"/>
        <v>1</v>
      </c>
      <c r="AF12" s="190">
        <v>0</v>
      </c>
      <c r="AG12" s="190">
        <v>3140</v>
      </c>
      <c r="AH12" s="69">
        <v>21</v>
      </c>
      <c r="AI12" s="69">
        <v>5</v>
      </c>
      <c r="AJ12" s="69">
        <v>0</v>
      </c>
      <c r="AK12" s="69">
        <v>9</v>
      </c>
      <c r="AL12" s="80">
        <v>0</v>
      </c>
      <c r="AM12" s="80">
        <v>0</v>
      </c>
      <c r="AN12" s="69">
        <v>0</v>
      </c>
      <c r="AO12" s="69">
        <v>0</v>
      </c>
      <c r="AP12" s="80">
        <v>0</v>
      </c>
      <c r="AQ12" s="80">
        <v>0</v>
      </c>
      <c r="AR12" s="69">
        <v>0</v>
      </c>
      <c r="AS12" s="69">
        <v>0</v>
      </c>
      <c r="AT12" s="80">
        <v>0</v>
      </c>
      <c r="AU12" s="80">
        <v>0</v>
      </c>
      <c r="AV12" s="69">
        <v>0</v>
      </c>
      <c r="AW12" s="69">
        <v>0</v>
      </c>
      <c r="AX12" s="80">
        <v>0</v>
      </c>
      <c r="AY12" s="80">
        <v>0</v>
      </c>
      <c r="AZ12" s="69">
        <v>0</v>
      </c>
      <c r="BA12" s="69">
        <v>0</v>
      </c>
      <c r="BB12" s="80">
        <v>0</v>
      </c>
      <c r="BC12" s="80">
        <v>0</v>
      </c>
      <c r="BD12" s="69">
        <v>0</v>
      </c>
      <c r="BE12" s="69">
        <v>0</v>
      </c>
      <c r="BF12" s="80">
        <v>3140</v>
      </c>
      <c r="BG12" s="80">
        <v>3140</v>
      </c>
      <c r="BH12" s="69">
        <v>0</v>
      </c>
      <c r="BI12" s="69">
        <v>0</v>
      </c>
      <c r="BJ12" s="80">
        <v>0</v>
      </c>
      <c r="BK12" s="80">
        <v>0</v>
      </c>
      <c r="BL12" s="69">
        <v>0</v>
      </c>
      <c r="BM12" s="69">
        <v>0</v>
      </c>
      <c r="BN12" s="80">
        <v>0</v>
      </c>
      <c r="BO12" s="80">
        <v>0</v>
      </c>
      <c r="BP12" s="69">
        <v>0</v>
      </c>
      <c r="BQ12" s="69">
        <v>0</v>
      </c>
      <c r="BR12" s="80">
        <v>0</v>
      </c>
      <c r="BS12" s="80">
        <v>0</v>
      </c>
      <c r="BT12" s="69">
        <v>0</v>
      </c>
      <c r="BU12" s="69">
        <v>0</v>
      </c>
      <c r="BV12" s="80">
        <v>0</v>
      </c>
      <c r="BW12" s="80">
        <v>0</v>
      </c>
      <c r="BX12" s="69">
        <v>0</v>
      </c>
      <c r="BY12" s="213">
        <v>0</v>
      </c>
      <c r="BZ12" s="80">
        <v>0</v>
      </c>
      <c r="CA12" s="80">
        <v>0</v>
      </c>
      <c r="CB12" s="69">
        <v>0</v>
      </c>
      <c r="CC12" s="69">
        <v>0</v>
      </c>
      <c r="CD12" s="80">
        <v>0</v>
      </c>
      <c r="CE12" s="80">
        <v>0</v>
      </c>
      <c r="CF12" s="69">
        <v>0</v>
      </c>
      <c r="CG12" s="69">
        <v>0</v>
      </c>
      <c r="CH12" s="80">
        <v>0</v>
      </c>
      <c r="CI12" s="80">
        <v>0</v>
      </c>
      <c r="CJ12" s="69">
        <v>0</v>
      </c>
      <c r="CK12" s="69">
        <v>9</v>
      </c>
      <c r="CL12" s="80">
        <v>3140</v>
      </c>
      <c r="CM12" s="80">
        <v>3140</v>
      </c>
      <c r="CN12" s="69" t="s">
        <v>733</v>
      </c>
      <c r="CO12" s="69" t="s">
        <v>734</v>
      </c>
      <c r="CP12" s="69" t="s">
        <v>701</v>
      </c>
      <c r="CQ12" s="69" t="s">
        <v>701</v>
      </c>
      <c r="CR12" s="69" t="s">
        <v>701</v>
      </c>
      <c r="CS12" s="69" t="s">
        <v>701</v>
      </c>
      <c r="CT12" s="68">
        <v>45223</v>
      </c>
      <c r="CU12" s="69" t="s">
        <v>1007</v>
      </c>
      <c r="CV12" s="69" t="s">
        <v>1004</v>
      </c>
      <c r="CW12" s="68" t="s">
        <v>168</v>
      </c>
      <c r="CX12" s="68">
        <v>44386</v>
      </c>
      <c r="CY12" s="69" t="s">
        <v>1005</v>
      </c>
      <c r="CZ12" s="69" t="s">
        <v>1010</v>
      </c>
      <c r="DA12" s="69" t="s">
        <v>242</v>
      </c>
      <c r="DB12" s="69">
        <v>802615.61</v>
      </c>
      <c r="DC12" s="69" t="s">
        <v>712</v>
      </c>
      <c r="DD12" s="69" t="s">
        <v>713</v>
      </c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</row>
    <row r="13" spans="1:1477" s="69" customFormat="1">
      <c r="B13" s="69" t="s">
        <v>129</v>
      </c>
      <c r="C13" s="69" t="s">
        <v>218</v>
      </c>
      <c r="D13" s="69" t="s">
        <v>219</v>
      </c>
      <c r="E13" s="68">
        <v>44314</v>
      </c>
      <c r="F13" s="69" t="s">
        <v>1001</v>
      </c>
      <c r="G13" s="69" t="s">
        <v>1002</v>
      </c>
      <c r="H13" s="69">
        <v>1</v>
      </c>
      <c r="I13" s="69">
        <v>3</v>
      </c>
      <c r="J13" s="69">
        <v>250</v>
      </c>
      <c r="K13" s="69">
        <v>536</v>
      </c>
      <c r="L13" s="69">
        <v>536</v>
      </c>
      <c r="M13" s="186">
        <f t="shared" si="0"/>
        <v>1</v>
      </c>
      <c r="N13" s="69">
        <f t="shared" si="1"/>
        <v>1</v>
      </c>
      <c r="O13" s="69">
        <v>0</v>
      </c>
      <c r="P13" s="69">
        <v>0</v>
      </c>
      <c r="Q13" s="69">
        <v>0</v>
      </c>
      <c r="R13" s="69">
        <v>286</v>
      </c>
      <c r="S13" s="69">
        <v>0</v>
      </c>
      <c r="T13" s="190">
        <v>1568347</v>
      </c>
      <c r="U13" s="190">
        <v>50000</v>
      </c>
      <c r="V13" s="190">
        <v>1518347</v>
      </c>
      <c r="W13" s="190">
        <v>1712719</v>
      </c>
      <c r="X13" s="190">
        <v>1597886</v>
      </c>
      <c r="Y13" s="190">
        <v>0</v>
      </c>
      <c r="Z13" s="190">
        <v>0</v>
      </c>
      <c r="AA13" s="190">
        <v>0</v>
      </c>
      <c r="AB13" s="190">
        <v>1597886</v>
      </c>
      <c r="AC13" s="190">
        <v>1566868</v>
      </c>
      <c r="AD13" s="186">
        <f t="shared" si="2"/>
        <v>1.031956463180024</v>
      </c>
      <c r="AE13" s="69">
        <f t="shared" si="3"/>
        <v>1</v>
      </c>
      <c r="AF13" s="190">
        <v>119180</v>
      </c>
      <c r="AG13" s="190">
        <v>144372</v>
      </c>
      <c r="AH13" s="69">
        <v>249</v>
      </c>
      <c r="AI13" s="69">
        <v>37</v>
      </c>
      <c r="AJ13" s="69">
        <v>0</v>
      </c>
      <c r="AK13" s="69">
        <v>0</v>
      </c>
      <c r="AL13" s="80">
        <v>85263</v>
      </c>
      <c r="AM13" s="80">
        <v>0</v>
      </c>
      <c r="AN13" s="69">
        <v>0</v>
      </c>
      <c r="AO13" s="69">
        <v>0</v>
      </c>
      <c r="AP13" s="80">
        <v>28090</v>
      </c>
      <c r="AQ13" s="80">
        <v>0</v>
      </c>
      <c r="AR13" s="69">
        <v>0</v>
      </c>
      <c r="AS13" s="69">
        <v>0</v>
      </c>
      <c r="AT13" s="80">
        <v>0</v>
      </c>
      <c r="AU13" s="80">
        <v>0</v>
      </c>
      <c r="AV13" s="69">
        <v>0</v>
      </c>
      <c r="AW13" s="69">
        <v>0</v>
      </c>
      <c r="AX13" s="80">
        <v>0</v>
      </c>
      <c r="AY13" s="80">
        <v>0</v>
      </c>
      <c r="AZ13" s="69">
        <v>0</v>
      </c>
      <c r="BA13" s="69">
        <v>0</v>
      </c>
      <c r="BB13" s="80">
        <v>0</v>
      </c>
      <c r="BC13" s="80">
        <v>0</v>
      </c>
      <c r="BD13" s="69">
        <v>0</v>
      </c>
      <c r="BE13" s="69">
        <v>0</v>
      </c>
      <c r="BF13" s="80">
        <v>0</v>
      </c>
      <c r="BG13" s="80">
        <v>0</v>
      </c>
      <c r="BH13" s="69">
        <v>0</v>
      </c>
      <c r="BI13" s="69">
        <v>0</v>
      </c>
      <c r="BJ13" s="80">
        <v>0</v>
      </c>
      <c r="BK13" s="80">
        <v>0</v>
      </c>
      <c r="BL13" s="69">
        <v>0</v>
      </c>
      <c r="BM13" s="69">
        <v>0</v>
      </c>
      <c r="BN13" s="80">
        <v>0</v>
      </c>
      <c r="BO13" s="80">
        <v>0</v>
      </c>
      <c r="BP13" s="69">
        <v>0</v>
      </c>
      <c r="BQ13" s="69">
        <v>0</v>
      </c>
      <c r="BR13" s="80">
        <v>31018</v>
      </c>
      <c r="BS13" s="80">
        <v>0</v>
      </c>
      <c r="BT13" s="69">
        <v>0</v>
      </c>
      <c r="BU13" s="69">
        <v>0</v>
      </c>
      <c r="BV13" s="80">
        <v>0</v>
      </c>
      <c r="BW13" s="80">
        <v>0</v>
      </c>
      <c r="BX13" s="69">
        <v>0</v>
      </c>
      <c r="BY13" s="213">
        <v>0</v>
      </c>
      <c r="BZ13" s="80">
        <v>0</v>
      </c>
      <c r="CA13" s="80">
        <v>0</v>
      </c>
      <c r="CB13" s="69">
        <v>0</v>
      </c>
      <c r="CC13" s="69">
        <v>0</v>
      </c>
      <c r="CD13" s="80">
        <v>0</v>
      </c>
      <c r="CE13" s="80">
        <v>0</v>
      </c>
      <c r="CF13" s="69">
        <v>0</v>
      </c>
      <c r="CG13" s="69">
        <v>0</v>
      </c>
      <c r="CH13" s="80">
        <v>0</v>
      </c>
      <c r="CI13" s="80">
        <v>0</v>
      </c>
      <c r="CJ13" s="69">
        <v>0</v>
      </c>
      <c r="CK13" s="69">
        <v>0</v>
      </c>
      <c r="CL13" s="80">
        <v>144372</v>
      </c>
      <c r="CM13" s="80">
        <v>0</v>
      </c>
      <c r="CN13" s="69" t="s">
        <v>750</v>
      </c>
      <c r="CO13" s="69" t="s">
        <v>751</v>
      </c>
      <c r="CP13" s="69" t="s">
        <v>701</v>
      </c>
      <c r="CQ13" s="69" t="s">
        <v>701</v>
      </c>
      <c r="CR13" s="69" t="s">
        <v>701</v>
      </c>
      <c r="CS13" s="69" t="s">
        <v>701</v>
      </c>
      <c r="CT13" s="68">
        <v>45336</v>
      </c>
      <c r="CU13" s="69" t="s">
        <v>1003</v>
      </c>
      <c r="CV13" s="69" t="s">
        <v>1004</v>
      </c>
      <c r="CW13" s="68" t="s">
        <v>168</v>
      </c>
      <c r="CX13" s="68">
        <v>45268</v>
      </c>
      <c r="CY13" s="69" t="s">
        <v>1007</v>
      </c>
      <c r="CZ13" s="69" t="s">
        <v>1004</v>
      </c>
      <c r="DA13" s="69" t="s">
        <v>261</v>
      </c>
      <c r="DB13" s="69">
        <v>1575091.8</v>
      </c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</row>
    <row r="14" spans="1:1477" s="69" customFormat="1">
      <c r="B14" s="69" t="s">
        <v>129</v>
      </c>
      <c r="C14" s="69" t="s">
        <v>220</v>
      </c>
      <c r="D14" s="69" t="s">
        <v>221</v>
      </c>
      <c r="E14" s="68">
        <v>44405</v>
      </c>
      <c r="F14" s="69" t="s">
        <v>1005</v>
      </c>
      <c r="G14" s="69" t="s">
        <v>1010</v>
      </c>
      <c r="H14" s="69">
        <v>2</v>
      </c>
      <c r="I14" s="69">
        <v>4</v>
      </c>
      <c r="J14" s="69">
        <v>150</v>
      </c>
      <c r="K14" s="69">
        <v>427</v>
      </c>
      <c r="L14" s="69">
        <v>427</v>
      </c>
      <c r="M14" s="186">
        <f t="shared" si="0"/>
        <v>1.42</v>
      </c>
      <c r="N14" s="69">
        <f t="shared" si="1"/>
        <v>0</v>
      </c>
      <c r="O14" s="69">
        <v>0</v>
      </c>
      <c r="P14" s="69">
        <v>0</v>
      </c>
      <c r="Q14" s="69">
        <v>0</v>
      </c>
      <c r="R14" s="69">
        <v>277</v>
      </c>
      <c r="S14" s="69">
        <v>0</v>
      </c>
      <c r="T14" s="190">
        <v>1799984</v>
      </c>
      <c r="U14" s="190">
        <v>50000</v>
      </c>
      <c r="V14" s="190">
        <v>1749984</v>
      </c>
      <c r="W14" s="190">
        <v>1831736</v>
      </c>
      <c r="X14" s="190">
        <v>1823093</v>
      </c>
      <c r="Y14" s="190">
        <v>0</v>
      </c>
      <c r="Z14" s="190">
        <v>0</v>
      </c>
      <c r="AA14" s="190">
        <v>0</v>
      </c>
      <c r="AB14" s="190">
        <v>1823093</v>
      </c>
      <c r="AC14" s="190">
        <v>1813838</v>
      </c>
      <c r="AD14" s="186">
        <f t="shared" si="2"/>
        <v>1.0364883336076216</v>
      </c>
      <c r="AE14" s="69">
        <f t="shared" si="3"/>
        <v>1</v>
      </c>
      <c r="AF14" s="190">
        <v>12989</v>
      </c>
      <c r="AG14" s="190">
        <v>31752</v>
      </c>
      <c r="AH14" s="69">
        <v>189</v>
      </c>
      <c r="AI14" s="69">
        <v>25</v>
      </c>
      <c r="AJ14" s="69">
        <v>0</v>
      </c>
      <c r="AK14" s="69">
        <v>0</v>
      </c>
      <c r="AL14" s="80">
        <v>5503</v>
      </c>
      <c r="AM14" s="80">
        <v>0</v>
      </c>
      <c r="AN14" s="69">
        <v>0</v>
      </c>
      <c r="AO14" s="69">
        <v>0</v>
      </c>
      <c r="AP14" s="80">
        <v>8913</v>
      </c>
      <c r="AQ14" s="80">
        <v>0</v>
      </c>
      <c r="AR14" s="69">
        <v>0</v>
      </c>
      <c r="AS14" s="69">
        <v>0</v>
      </c>
      <c r="AT14" s="80">
        <v>0</v>
      </c>
      <c r="AU14" s="80">
        <v>0</v>
      </c>
      <c r="AV14" s="69">
        <v>0</v>
      </c>
      <c r="AW14" s="69">
        <v>0</v>
      </c>
      <c r="AX14" s="80">
        <v>0</v>
      </c>
      <c r="AY14" s="80">
        <v>0</v>
      </c>
      <c r="AZ14" s="69">
        <v>0</v>
      </c>
      <c r="BA14" s="69">
        <v>0</v>
      </c>
      <c r="BB14" s="80">
        <v>0</v>
      </c>
      <c r="BC14" s="80">
        <v>0</v>
      </c>
      <c r="BD14" s="69">
        <v>0</v>
      </c>
      <c r="BE14" s="69">
        <v>0</v>
      </c>
      <c r="BF14" s="80">
        <v>5535</v>
      </c>
      <c r="BG14" s="80">
        <v>0</v>
      </c>
      <c r="BH14" s="69">
        <v>0</v>
      </c>
      <c r="BI14" s="69">
        <v>0</v>
      </c>
      <c r="BJ14" s="80">
        <v>0</v>
      </c>
      <c r="BK14" s="80">
        <v>0</v>
      </c>
      <c r="BL14" s="69">
        <v>0</v>
      </c>
      <c r="BM14" s="69">
        <v>0</v>
      </c>
      <c r="BN14" s="80">
        <v>0</v>
      </c>
      <c r="BO14" s="80">
        <v>0</v>
      </c>
      <c r="BP14" s="69">
        <v>235</v>
      </c>
      <c r="BQ14" s="69">
        <v>0</v>
      </c>
      <c r="BR14" s="80">
        <v>22244</v>
      </c>
      <c r="BS14" s="80">
        <v>0</v>
      </c>
      <c r="BT14" s="69">
        <v>0</v>
      </c>
      <c r="BU14" s="69">
        <v>0</v>
      </c>
      <c r="BV14" s="80">
        <v>0</v>
      </c>
      <c r="BW14" s="80">
        <v>0</v>
      </c>
      <c r="BX14" s="69">
        <v>0</v>
      </c>
      <c r="BY14" s="213">
        <v>0</v>
      </c>
      <c r="BZ14" s="80">
        <v>0</v>
      </c>
      <c r="CA14" s="80">
        <v>0</v>
      </c>
      <c r="CB14" s="69">
        <v>0</v>
      </c>
      <c r="CC14" s="69">
        <v>0</v>
      </c>
      <c r="CD14" s="80">
        <v>0</v>
      </c>
      <c r="CE14" s="80">
        <v>0</v>
      </c>
      <c r="CF14" s="69">
        <v>0</v>
      </c>
      <c r="CG14" s="69">
        <v>0</v>
      </c>
      <c r="CH14" s="80">
        <v>0</v>
      </c>
      <c r="CI14" s="80">
        <v>0</v>
      </c>
      <c r="CJ14" s="69">
        <v>235</v>
      </c>
      <c r="CK14" s="69">
        <v>0</v>
      </c>
      <c r="CL14" s="80">
        <v>42196</v>
      </c>
      <c r="CM14" s="80">
        <v>0</v>
      </c>
      <c r="CN14" s="69" t="s">
        <v>752</v>
      </c>
      <c r="CO14" s="69" t="s">
        <v>753</v>
      </c>
      <c r="CP14" s="69" t="s">
        <v>701</v>
      </c>
      <c r="CQ14" s="69" t="s">
        <v>701</v>
      </c>
      <c r="CR14" s="69" t="s">
        <v>701</v>
      </c>
      <c r="CS14" s="69" t="s">
        <v>701</v>
      </c>
      <c r="CT14" s="68">
        <v>45366</v>
      </c>
      <c r="CU14" s="69" t="s">
        <v>1003</v>
      </c>
      <c r="CV14" s="69" t="s">
        <v>1004</v>
      </c>
      <c r="CW14" s="68" t="s">
        <v>168</v>
      </c>
      <c r="CX14" s="68">
        <v>45169</v>
      </c>
      <c r="CY14" s="69" t="s">
        <v>1005</v>
      </c>
      <c r="CZ14" s="69" t="s">
        <v>1004</v>
      </c>
      <c r="DA14" s="69" t="s">
        <v>187</v>
      </c>
      <c r="DB14" s="69">
        <v>1712726.18</v>
      </c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</row>
    <row r="15" spans="1:1477" s="69" customFormat="1">
      <c r="B15" s="69" t="s">
        <v>129</v>
      </c>
      <c r="C15" s="69" t="s">
        <v>754</v>
      </c>
      <c r="D15" s="69" t="s">
        <v>1011</v>
      </c>
      <c r="E15" s="68">
        <v>44615</v>
      </c>
      <c r="F15" s="69" t="s">
        <v>1003</v>
      </c>
      <c r="G15" s="69" t="s">
        <v>1010</v>
      </c>
      <c r="H15" s="69">
        <v>1</v>
      </c>
      <c r="I15" s="69">
        <v>3</v>
      </c>
      <c r="J15" s="69">
        <v>290</v>
      </c>
      <c r="K15" s="69">
        <v>335</v>
      </c>
      <c r="L15" s="69">
        <v>325</v>
      </c>
      <c r="M15" s="186">
        <f t="shared" si="0"/>
        <v>0.96551724137931039</v>
      </c>
      <c r="N15" s="69">
        <f t="shared" si="1"/>
        <v>1</v>
      </c>
      <c r="O15" s="69">
        <v>10</v>
      </c>
      <c r="P15" s="69">
        <v>0</v>
      </c>
      <c r="Q15" s="69">
        <v>0</v>
      </c>
      <c r="R15" s="69">
        <v>45</v>
      </c>
      <c r="S15" s="69">
        <v>0</v>
      </c>
      <c r="T15" s="190">
        <v>3990760</v>
      </c>
      <c r="U15" s="190">
        <v>0</v>
      </c>
      <c r="V15" s="190">
        <v>3990760</v>
      </c>
      <c r="W15" s="190">
        <v>3990760</v>
      </c>
      <c r="X15" s="190">
        <v>3720606</v>
      </c>
      <c r="Y15" s="190">
        <v>0</v>
      </c>
      <c r="Z15" s="190">
        <v>0</v>
      </c>
      <c r="AA15" s="190">
        <v>0</v>
      </c>
      <c r="AB15" s="190">
        <v>3720606</v>
      </c>
      <c r="AC15" s="190">
        <v>3720606</v>
      </c>
      <c r="AD15" s="186">
        <f t="shared" si="2"/>
        <v>0.93230512483837669</v>
      </c>
      <c r="AE15" s="69">
        <f t="shared" si="3"/>
        <v>1</v>
      </c>
      <c r="AF15" s="190">
        <v>0</v>
      </c>
      <c r="AG15" s="190">
        <v>0</v>
      </c>
      <c r="AH15" s="69">
        <v>19</v>
      </c>
      <c r="AI15" s="69">
        <v>26</v>
      </c>
      <c r="AJ15" s="69">
        <v>0</v>
      </c>
      <c r="AK15" s="69">
        <v>0</v>
      </c>
      <c r="AL15" s="80">
        <v>0</v>
      </c>
      <c r="AM15" s="80">
        <v>0</v>
      </c>
      <c r="AN15" s="69">
        <v>0</v>
      </c>
      <c r="AO15" s="69">
        <v>0</v>
      </c>
      <c r="AP15" s="80">
        <v>0</v>
      </c>
      <c r="AQ15" s="80">
        <v>0</v>
      </c>
      <c r="AR15" s="69">
        <v>0</v>
      </c>
      <c r="AS15" s="69">
        <v>0</v>
      </c>
      <c r="AT15" s="80">
        <v>0</v>
      </c>
      <c r="AU15" s="80">
        <v>0</v>
      </c>
      <c r="AV15" s="69">
        <v>0</v>
      </c>
      <c r="AW15" s="69">
        <v>0</v>
      </c>
      <c r="AX15" s="80">
        <v>0</v>
      </c>
      <c r="AY15" s="80">
        <v>0</v>
      </c>
      <c r="AZ15" s="69">
        <v>0</v>
      </c>
      <c r="BA15" s="69">
        <v>0</v>
      </c>
      <c r="BB15" s="80">
        <v>0</v>
      </c>
      <c r="BC15" s="80">
        <v>0</v>
      </c>
      <c r="BD15" s="69">
        <v>0</v>
      </c>
      <c r="BE15" s="69">
        <v>0</v>
      </c>
      <c r="BF15" s="80">
        <v>0</v>
      </c>
      <c r="BG15" s="80">
        <v>0</v>
      </c>
      <c r="BH15" s="69">
        <v>0</v>
      </c>
      <c r="BI15" s="69">
        <v>0</v>
      </c>
      <c r="BJ15" s="80">
        <v>0</v>
      </c>
      <c r="BK15" s="80">
        <v>0</v>
      </c>
      <c r="BL15" s="69">
        <v>0</v>
      </c>
      <c r="BM15" s="69">
        <v>0</v>
      </c>
      <c r="BN15" s="80">
        <v>0</v>
      </c>
      <c r="BO15" s="80">
        <v>0</v>
      </c>
      <c r="BP15" s="69">
        <v>0</v>
      </c>
      <c r="BQ15" s="69">
        <v>0</v>
      </c>
      <c r="BR15" s="80">
        <v>0</v>
      </c>
      <c r="BS15" s="80">
        <v>0</v>
      </c>
      <c r="BT15" s="69">
        <v>0</v>
      </c>
      <c r="BU15" s="69">
        <v>0</v>
      </c>
      <c r="BV15" s="80">
        <v>0</v>
      </c>
      <c r="BW15" s="80">
        <v>0</v>
      </c>
      <c r="BX15" s="69">
        <v>0</v>
      </c>
      <c r="BY15" s="213">
        <v>0</v>
      </c>
      <c r="BZ15" s="80">
        <v>0</v>
      </c>
      <c r="CA15" s="80">
        <v>0</v>
      </c>
      <c r="CB15" s="69">
        <v>0</v>
      </c>
      <c r="CC15" s="69">
        <v>0</v>
      </c>
      <c r="CD15" s="80">
        <v>0</v>
      </c>
      <c r="CE15" s="80">
        <v>0</v>
      </c>
      <c r="CF15" s="69">
        <v>0</v>
      </c>
      <c r="CG15" s="69">
        <v>0</v>
      </c>
      <c r="CH15" s="80">
        <v>0</v>
      </c>
      <c r="CI15" s="80">
        <v>0</v>
      </c>
      <c r="CJ15" s="69">
        <v>0</v>
      </c>
      <c r="CK15" s="69">
        <v>0</v>
      </c>
      <c r="CL15" s="80">
        <v>0</v>
      </c>
      <c r="CM15" s="80">
        <v>0</v>
      </c>
      <c r="CN15" s="69" t="s">
        <v>755</v>
      </c>
      <c r="CO15" s="69" t="s">
        <v>756</v>
      </c>
      <c r="CP15" s="69" t="s">
        <v>701</v>
      </c>
      <c r="CQ15" s="69" t="s">
        <v>701</v>
      </c>
      <c r="CR15" s="69" t="s">
        <v>701</v>
      </c>
      <c r="CS15" s="69" t="s">
        <v>701</v>
      </c>
      <c r="CT15" s="68">
        <v>45448</v>
      </c>
      <c r="CU15" s="69" t="s">
        <v>1001</v>
      </c>
      <c r="CV15" s="69" t="s">
        <v>1004</v>
      </c>
      <c r="CW15" s="68" t="s">
        <v>168</v>
      </c>
      <c r="CX15" s="68">
        <v>45350</v>
      </c>
      <c r="CY15" s="69" t="s">
        <v>1003</v>
      </c>
      <c r="CZ15" s="69" t="s">
        <v>1004</v>
      </c>
      <c r="DA15" s="69" t="s">
        <v>261</v>
      </c>
      <c r="DB15" s="69">
        <v>4528912.63</v>
      </c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</row>
    <row r="16" spans="1:1477" s="69" customFormat="1">
      <c r="B16" s="69" t="s">
        <v>129</v>
      </c>
      <c r="C16" s="69" t="s">
        <v>222</v>
      </c>
      <c r="D16" s="69" t="s">
        <v>223</v>
      </c>
      <c r="E16" s="68">
        <v>44587</v>
      </c>
      <c r="F16" s="69" t="s">
        <v>1003</v>
      </c>
      <c r="G16" s="69" t="s">
        <v>1010</v>
      </c>
      <c r="H16" s="69">
        <v>2</v>
      </c>
      <c r="I16" s="69">
        <v>2</v>
      </c>
      <c r="J16" s="69">
        <v>250</v>
      </c>
      <c r="K16" s="69">
        <v>391</v>
      </c>
      <c r="L16" s="69">
        <v>391</v>
      </c>
      <c r="M16" s="186">
        <f t="shared" si="0"/>
        <v>1.1200000000000001</v>
      </c>
      <c r="N16" s="69">
        <f t="shared" si="1"/>
        <v>1</v>
      </c>
      <c r="O16" s="69">
        <v>0</v>
      </c>
      <c r="P16" s="69">
        <v>0</v>
      </c>
      <c r="Q16" s="69">
        <v>0</v>
      </c>
      <c r="R16" s="69">
        <v>134</v>
      </c>
      <c r="S16" s="69">
        <v>7</v>
      </c>
      <c r="T16" s="190">
        <v>7108184</v>
      </c>
      <c r="U16" s="190">
        <v>63330</v>
      </c>
      <c r="V16" s="190">
        <v>7044854</v>
      </c>
      <c r="W16" s="190">
        <v>8445969</v>
      </c>
      <c r="X16" s="190">
        <v>8418621</v>
      </c>
      <c r="Y16" s="190">
        <v>0</v>
      </c>
      <c r="Z16" s="190">
        <v>0</v>
      </c>
      <c r="AA16" s="190">
        <v>0</v>
      </c>
      <c r="AB16" s="190">
        <v>8418621</v>
      </c>
      <c r="AC16" s="190">
        <v>7803372</v>
      </c>
      <c r="AD16" s="186">
        <f t="shared" si="2"/>
        <v>1.1076697969894054</v>
      </c>
      <c r="AE16" s="69">
        <f t="shared" si="3"/>
        <v>0</v>
      </c>
      <c r="AF16" s="190">
        <v>265502</v>
      </c>
      <c r="AG16" s="190">
        <v>1337785</v>
      </c>
      <c r="AH16" s="69">
        <v>92</v>
      </c>
      <c r="AI16" s="69">
        <v>19</v>
      </c>
      <c r="AJ16" s="69">
        <v>0</v>
      </c>
      <c r="AK16" s="69">
        <v>0</v>
      </c>
      <c r="AL16" s="80">
        <v>0</v>
      </c>
      <c r="AM16" s="80">
        <v>0</v>
      </c>
      <c r="AN16" s="69">
        <v>23</v>
      </c>
      <c r="AO16" s="69">
        <v>7</v>
      </c>
      <c r="AP16" s="80">
        <v>473396</v>
      </c>
      <c r="AQ16" s="80">
        <v>0</v>
      </c>
      <c r="AR16" s="69">
        <v>0</v>
      </c>
      <c r="AS16" s="69">
        <v>0</v>
      </c>
      <c r="AT16" s="80">
        <v>0</v>
      </c>
      <c r="AU16" s="80">
        <v>0</v>
      </c>
      <c r="AV16" s="69">
        <v>0</v>
      </c>
      <c r="AW16" s="69">
        <v>0</v>
      </c>
      <c r="AX16" s="80">
        <v>0</v>
      </c>
      <c r="AY16" s="80">
        <v>0</v>
      </c>
      <c r="AZ16" s="69">
        <v>0</v>
      </c>
      <c r="BA16" s="69">
        <v>0</v>
      </c>
      <c r="BB16" s="80">
        <v>0</v>
      </c>
      <c r="BC16" s="80">
        <v>0</v>
      </c>
      <c r="BD16" s="69">
        <v>0</v>
      </c>
      <c r="BE16" s="69">
        <v>0</v>
      </c>
      <c r="BF16" s="80">
        <v>0</v>
      </c>
      <c r="BG16" s="80">
        <v>0</v>
      </c>
      <c r="BH16" s="69">
        <v>0</v>
      </c>
      <c r="BI16" s="69">
        <v>0</v>
      </c>
      <c r="BJ16" s="80">
        <v>0</v>
      </c>
      <c r="BK16" s="80">
        <v>0</v>
      </c>
      <c r="BL16" s="69">
        <v>0</v>
      </c>
      <c r="BM16" s="69">
        <v>0</v>
      </c>
      <c r="BN16" s="80">
        <v>0</v>
      </c>
      <c r="BO16" s="80">
        <v>0</v>
      </c>
      <c r="BP16" s="69">
        <v>0</v>
      </c>
      <c r="BQ16" s="69">
        <v>32</v>
      </c>
      <c r="BR16" s="80">
        <v>880751</v>
      </c>
      <c r="BS16" s="80">
        <v>0</v>
      </c>
      <c r="BT16" s="69">
        <v>0</v>
      </c>
      <c r="BU16" s="69">
        <v>0</v>
      </c>
      <c r="BV16" s="80">
        <v>0</v>
      </c>
      <c r="BW16" s="80">
        <v>0</v>
      </c>
      <c r="BX16" s="69">
        <v>0</v>
      </c>
      <c r="BY16" s="213">
        <v>0</v>
      </c>
      <c r="BZ16" s="80">
        <v>0</v>
      </c>
      <c r="CA16" s="80">
        <v>0</v>
      </c>
      <c r="CB16" s="69">
        <v>0</v>
      </c>
      <c r="CC16" s="69">
        <v>0</v>
      </c>
      <c r="CD16" s="80">
        <v>0</v>
      </c>
      <c r="CE16" s="80">
        <v>0</v>
      </c>
      <c r="CF16" s="69">
        <v>0</v>
      </c>
      <c r="CG16" s="69">
        <v>0</v>
      </c>
      <c r="CH16" s="80">
        <v>0</v>
      </c>
      <c r="CI16" s="80">
        <v>0</v>
      </c>
      <c r="CJ16" s="69">
        <v>23</v>
      </c>
      <c r="CK16" s="69">
        <v>39</v>
      </c>
      <c r="CL16" s="80">
        <v>1354148</v>
      </c>
      <c r="CM16" s="80">
        <v>0</v>
      </c>
      <c r="CN16" s="69" t="s">
        <v>708</v>
      </c>
      <c r="CO16" s="69" t="s">
        <v>709</v>
      </c>
      <c r="CP16" s="69" t="s">
        <v>701</v>
      </c>
      <c r="CQ16" s="69" t="s">
        <v>701</v>
      </c>
      <c r="CR16" s="69" t="s">
        <v>701</v>
      </c>
      <c r="CS16" s="69" t="s">
        <v>701</v>
      </c>
      <c r="CT16" s="68">
        <v>45161</v>
      </c>
      <c r="CU16" s="69" t="s">
        <v>1005</v>
      </c>
      <c r="CV16" s="69" t="s">
        <v>1004</v>
      </c>
      <c r="CW16" s="68" t="s">
        <v>168</v>
      </c>
      <c r="CX16" s="68">
        <v>45047</v>
      </c>
      <c r="CY16" s="69" t="s">
        <v>1001</v>
      </c>
      <c r="CZ16" s="69" t="s">
        <v>1009</v>
      </c>
      <c r="DA16" s="69" t="s">
        <v>169</v>
      </c>
      <c r="DB16" s="69">
        <v>6181054.0199999996</v>
      </c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</row>
    <row r="17" spans="2:1477" s="69" customFormat="1">
      <c r="B17" s="69" t="s">
        <v>129</v>
      </c>
      <c r="C17" s="69" t="s">
        <v>224</v>
      </c>
      <c r="D17" s="69" t="s">
        <v>225</v>
      </c>
      <c r="E17" s="68">
        <v>44496</v>
      </c>
      <c r="F17" s="69" t="s">
        <v>1007</v>
      </c>
      <c r="G17" s="69" t="s">
        <v>1010</v>
      </c>
      <c r="H17" s="69">
        <v>1</v>
      </c>
      <c r="I17" s="69">
        <v>1</v>
      </c>
      <c r="J17" s="69">
        <v>140</v>
      </c>
      <c r="K17" s="69">
        <v>293</v>
      </c>
      <c r="L17" s="69">
        <v>293</v>
      </c>
      <c r="M17" s="186">
        <f t="shared" si="0"/>
        <v>1.1857142857142857</v>
      </c>
      <c r="N17" s="69">
        <f t="shared" si="1"/>
        <v>1</v>
      </c>
      <c r="O17" s="69">
        <v>0</v>
      </c>
      <c r="P17" s="69">
        <v>0</v>
      </c>
      <c r="Q17" s="69">
        <v>0</v>
      </c>
      <c r="R17" s="69">
        <v>153</v>
      </c>
      <c r="S17" s="69">
        <v>0</v>
      </c>
      <c r="T17" s="190">
        <v>1139701</v>
      </c>
      <c r="U17" s="190">
        <v>50000</v>
      </c>
      <c r="V17" s="190">
        <v>1089701</v>
      </c>
      <c r="W17" s="190">
        <v>1148801</v>
      </c>
      <c r="X17" s="190">
        <v>1029185</v>
      </c>
      <c r="Y17" s="190">
        <v>0</v>
      </c>
      <c r="Z17" s="190">
        <v>0</v>
      </c>
      <c r="AA17" s="190">
        <v>0</v>
      </c>
      <c r="AB17" s="190">
        <v>1029185</v>
      </c>
      <c r="AC17" s="190">
        <v>1021881</v>
      </c>
      <c r="AD17" s="186">
        <f t="shared" si="2"/>
        <v>0.93776274409218674</v>
      </c>
      <c r="AE17" s="69">
        <f t="shared" si="3"/>
        <v>1</v>
      </c>
      <c r="AF17" s="190">
        <v>1796</v>
      </c>
      <c r="AG17" s="190">
        <v>9100</v>
      </c>
      <c r="AH17" s="69">
        <v>105</v>
      </c>
      <c r="AI17" s="69">
        <v>22</v>
      </c>
      <c r="AJ17" s="69">
        <v>0</v>
      </c>
      <c r="AK17" s="69">
        <v>0</v>
      </c>
      <c r="AL17" s="80">
        <v>0</v>
      </c>
      <c r="AM17" s="80">
        <v>0</v>
      </c>
      <c r="AN17" s="69">
        <v>0</v>
      </c>
      <c r="AO17" s="69">
        <v>0</v>
      </c>
      <c r="AP17" s="80">
        <v>0</v>
      </c>
      <c r="AQ17" s="80">
        <v>0</v>
      </c>
      <c r="AR17" s="69">
        <v>0</v>
      </c>
      <c r="AS17" s="69">
        <v>0</v>
      </c>
      <c r="AT17" s="80">
        <v>0</v>
      </c>
      <c r="AU17" s="80">
        <v>0</v>
      </c>
      <c r="AV17" s="69">
        <v>0</v>
      </c>
      <c r="AW17" s="69">
        <v>0</v>
      </c>
      <c r="AX17" s="80">
        <v>0</v>
      </c>
      <c r="AY17" s="80">
        <v>0</v>
      </c>
      <c r="AZ17" s="69">
        <v>0</v>
      </c>
      <c r="BA17" s="69">
        <v>0</v>
      </c>
      <c r="BB17" s="80">
        <v>0</v>
      </c>
      <c r="BC17" s="80">
        <v>0</v>
      </c>
      <c r="BD17" s="69">
        <v>0</v>
      </c>
      <c r="BE17" s="69">
        <v>0</v>
      </c>
      <c r="BF17" s="80">
        <v>0</v>
      </c>
      <c r="BG17" s="80">
        <v>0</v>
      </c>
      <c r="BH17" s="69">
        <v>0</v>
      </c>
      <c r="BI17" s="69">
        <v>0</v>
      </c>
      <c r="BJ17" s="80">
        <v>0</v>
      </c>
      <c r="BK17" s="80">
        <v>0</v>
      </c>
      <c r="BL17" s="69">
        <v>0</v>
      </c>
      <c r="BM17" s="69">
        <v>0</v>
      </c>
      <c r="BN17" s="80">
        <v>0</v>
      </c>
      <c r="BO17" s="80">
        <v>0</v>
      </c>
      <c r="BP17" s="69">
        <v>92</v>
      </c>
      <c r="BQ17" s="69">
        <v>0</v>
      </c>
      <c r="BR17" s="80">
        <v>9100</v>
      </c>
      <c r="BS17" s="80">
        <v>0</v>
      </c>
      <c r="BT17" s="69">
        <v>0</v>
      </c>
      <c r="BU17" s="69">
        <v>0</v>
      </c>
      <c r="BV17" s="80">
        <v>0</v>
      </c>
      <c r="BW17" s="80">
        <v>0</v>
      </c>
      <c r="BX17" s="69">
        <v>0</v>
      </c>
      <c r="BY17" s="213">
        <v>0</v>
      </c>
      <c r="BZ17" s="80">
        <v>0</v>
      </c>
      <c r="CA17" s="80">
        <v>0</v>
      </c>
      <c r="CB17" s="69">
        <v>0</v>
      </c>
      <c r="CC17" s="69">
        <v>0</v>
      </c>
      <c r="CD17" s="80">
        <v>0</v>
      </c>
      <c r="CE17" s="80">
        <v>0</v>
      </c>
      <c r="CF17" s="69">
        <v>0</v>
      </c>
      <c r="CG17" s="69">
        <v>0</v>
      </c>
      <c r="CH17" s="80">
        <v>0</v>
      </c>
      <c r="CI17" s="80">
        <v>0</v>
      </c>
      <c r="CJ17" s="69">
        <v>92</v>
      </c>
      <c r="CK17" s="69">
        <v>0</v>
      </c>
      <c r="CL17" s="80">
        <v>9100</v>
      </c>
      <c r="CM17" s="80">
        <v>0</v>
      </c>
      <c r="CN17" s="69" t="s">
        <v>752</v>
      </c>
      <c r="CO17" s="69" t="s">
        <v>753</v>
      </c>
      <c r="CP17" s="69" t="s">
        <v>701</v>
      </c>
      <c r="CQ17" s="69" t="s">
        <v>701</v>
      </c>
      <c r="CR17" s="69" t="s">
        <v>701</v>
      </c>
      <c r="CS17" s="69" t="s">
        <v>701</v>
      </c>
      <c r="CT17" s="68">
        <v>45140</v>
      </c>
      <c r="CU17" s="69" t="s">
        <v>1005</v>
      </c>
      <c r="CV17" s="69" t="s">
        <v>1004</v>
      </c>
      <c r="CW17" s="68" t="s">
        <v>168</v>
      </c>
      <c r="CX17" s="68">
        <v>45002</v>
      </c>
      <c r="CY17" s="69" t="s">
        <v>1003</v>
      </c>
      <c r="CZ17" s="69" t="s">
        <v>1009</v>
      </c>
      <c r="DA17" s="69" t="s">
        <v>242</v>
      </c>
      <c r="DB17" s="69">
        <v>1098275.5</v>
      </c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</row>
    <row r="18" spans="2:1477" s="69" customFormat="1">
      <c r="B18" s="69" t="s">
        <v>129</v>
      </c>
      <c r="C18" s="69" t="s">
        <v>226</v>
      </c>
      <c r="D18" s="69" t="s">
        <v>227</v>
      </c>
      <c r="E18" s="68">
        <v>44587</v>
      </c>
      <c r="F18" s="69" t="s">
        <v>1003</v>
      </c>
      <c r="G18" s="69" t="s">
        <v>1010</v>
      </c>
      <c r="H18" s="69">
        <v>1</v>
      </c>
      <c r="I18" s="69">
        <v>3</v>
      </c>
      <c r="J18" s="69">
        <v>200</v>
      </c>
      <c r="K18" s="69">
        <v>464</v>
      </c>
      <c r="L18" s="69">
        <v>464</v>
      </c>
      <c r="M18" s="186">
        <f t="shared" si="0"/>
        <v>1</v>
      </c>
      <c r="N18" s="69">
        <f t="shared" si="1"/>
        <v>1</v>
      </c>
      <c r="O18" s="69">
        <v>0</v>
      </c>
      <c r="P18" s="69">
        <v>0</v>
      </c>
      <c r="Q18" s="69">
        <v>0</v>
      </c>
      <c r="R18" s="69">
        <v>84</v>
      </c>
      <c r="S18" s="69">
        <v>180</v>
      </c>
      <c r="T18" s="190">
        <v>2754382</v>
      </c>
      <c r="U18" s="190">
        <v>50000</v>
      </c>
      <c r="V18" s="190">
        <v>2704382</v>
      </c>
      <c r="W18" s="190">
        <v>2849902</v>
      </c>
      <c r="X18" s="190">
        <v>2874882</v>
      </c>
      <c r="Y18" s="190">
        <v>0</v>
      </c>
      <c r="Z18" s="190">
        <v>0</v>
      </c>
      <c r="AA18" s="190">
        <v>0</v>
      </c>
      <c r="AB18" s="190">
        <v>2874882</v>
      </c>
      <c r="AC18" s="190">
        <v>2854767</v>
      </c>
      <c r="AD18" s="186">
        <f t="shared" si="2"/>
        <v>1.0556078985882911</v>
      </c>
      <c r="AE18" s="69">
        <f t="shared" si="3"/>
        <v>1</v>
      </c>
      <c r="AF18" s="190">
        <v>2576</v>
      </c>
      <c r="AG18" s="190">
        <v>95519</v>
      </c>
      <c r="AH18" s="69">
        <v>236</v>
      </c>
      <c r="AI18" s="69">
        <v>28</v>
      </c>
      <c r="AJ18" s="69">
        <v>0</v>
      </c>
      <c r="AK18" s="69">
        <v>0</v>
      </c>
      <c r="AL18" s="80">
        <v>0</v>
      </c>
      <c r="AM18" s="80">
        <v>0</v>
      </c>
      <c r="AN18" s="69">
        <v>0</v>
      </c>
      <c r="AO18" s="69">
        <v>0</v>
      </c>
      <c r="AP18" s="80">
        <v>58096</v>
      </c>
      <c r="AQ18" s="80">
        <v>0</v>
      </c>
      <c r="AR18" s="69">
        <v>0</v>
      </c>
      <c r="AS18" s="69">
        <v>0</v>
      </c>
      <c r="AT18" s="80">
        <v>0</v>
      </c>
      <c r="AU18" s="80">
        <v>0</v>
      </c>
      <c r="AV18" s="69">
        <v>0</v>
      </c>
      <c r="AW18" s="69">
        <v>0</v>
      </c>
      <c r="AX18" s="80">
        <v>0</v>
      </c>
      <c r="AY18" s="80">
        <v>0</v>
      </c>
      <c r="AZ18" s="69">
        <v>0</v>
      </c>
      <c r="BA18" s="69">
        <v>0</v>
      </c>
      <c r="BB18" s="80">
        <v>0</v>
      </c>
      <c r="BC18" s="80">
        <v>0</v>
      </c>
      <c r="BD18" s="69">
        <v>0</v>
      </c>
      <c r="BE18" s="69">
        <v>0</v>
      </c>
      <c r="BF18" s="80">
        <v>0</v>
      </c>
      <c r="BG18" s="80">
        <v>0</v>
      </c>
      <c r="BH18" s="69">
        <v>0</v>
      </c>
      <c r="BI18" s="69">
        <v>0</v>
      </c>
      <c r="BJ18" s="80">
        <v>0</v>
      </c>
      <c r="BK18" s="80">
        <v>0</v>
      </c>
      <c r="BL18" s="69">
        <v>0</v>
      </c>
      <c r="BM18" s="69">
        <v>0</v>
      </c>
      <c r="BN18" s="80">
        <v>0</v>
      </c>
      <c r="BO18" s="80">
        <v>0</v>
      </c>
      <c r="BP18" s="69">
        <v>0</v>
      </c>
      <c r="BQ18" s="69">
        <v>180</v>
      </c>
      <c r="BR18" s="80">
        <v>22690</v>
      </c>
      <c r="BS18" s="80">
        <v>0</v>
      </c>
      <c r="BT18" s="69">
        <v>0</v>
      </c>
      <c r="BU18" s="69">
        <v>0</v>
      </c>
      <c r="BV18" s="80">
        <v>0</v>
      </c>
      <c r="BW18" s="80">
        <v>0</v>
      </c>
      <c r="BX18" s="69">
        <v>0</v>
      </c>
      <c r="BY18" s="213">
        <v>0</v>
      </c>
      <c r="BZ18" s="80">
        <v>0</v>
      </c>
      <c r="CA18" s="80">
        <v>0</v>
      </c>
      <c r="CB18" s="69">
        <v>0</v>
      </c>
      <c r="CC18" s="69">
        <v>0</v>
      </c>
      <c r="CD18" s="80">
        <v>0</v>
      </c>
      <c r="CE18" s="80">
        <v>0</v>
      </c>
      <c r="CF18" s="69">
        <v>0</v>
      </c>
      <c r="CG18" s="69">
        <v>0</v>
      </c>
      <c r="CH18" s="80">
        <v>0</v>
      </c>
      <c r="CI18" s="80">
        <v>0</v>
      </c>
      <c r="CJ18" s="69">
        <v>0</v>
      </c>
      <c r="CK18" s="69">
        <v>180</v>
      </c>
      <c r="CL18" s="80">
        <v>80786</v>
      </c>
      <c r="CM18" s="80">
        <v>0</v>
      </c>
      <c r="CN18" s="69" t="s">
        <v>715</v>
      </c>
      <c r="CO18" s="69" t="s">
        <v>716</v>
      </c>
      <c r="CP18" s="69" t="s">
        <v>701</v>
      </c>
      <c r="CQ18" s="69" t="s">
        <v>701</v>
      </c>
      <c r="CR18" s="69" t="s">
        <v>701</v>
      </c>
      <c r="CS18" s="69" t="s">
        <v>701</v>
      </c>
      <c r="CT18" s="68">
        <v>45363</v>
      </c>
      <c r="CU18" s="69" t="s">
        <v>1003</v>
      </c>
      <c r="CV18" s="69" t="s">
        <v>1004</v>
      </c>
      <c r="CW18" s="68" t="s">
        <v>168</v>
      </c>
      <c r="CX18" s="68">
        <v>45223</v>
      </c>
      <c r="CY18" s="69" t="s">
        <v>1007</v>
      </c>
      <c r="CZ18" s="69" t="s">
        <v>1004</v>
      </c>
      <c r="DA18" s="69" t="s">
        <v>242</v>
      </c>
      <c r="DB18" s="69">
        <v>2214962.73</v>
      </c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</row>
    <row r="19" spans="2:1477" s="69" customFormat="1">
      <c r="B19" s="69" t="s">
        <v>129</v>
      </c>
      <c r="C19" s="69" t="s">
        <v>228</v>
      </c>
      <c r="D19" s="69" t="s">
        <v>229</v>
      </c>
      <c r="E19" s="68">
        <v>44496</v>
      </c>
      <c r="F19" s="69" t="s">
        <v>1007</v>
      </c>
      <c r="G19" s="69" t="s">
        <v>1010</v>
      </c>
      <c r="H19" s="69">
        <v>1</v>
      </c>
      <c r="I19" s="69">
        <v>1</v>
      </c>
      <c r="J19" s="69">
        <v>80</v>
      </c>
      <c r="K19" s="69">
        <v>165</v>
      </c>
      <c r="L19" s="69">
        <v>165</v>
      </c>
      <c r="M19" s="186">
        <f t="shared" si="0"/>
        <v>1.3374999999999999</v>
      </c>
      <c r="N19" s="69">
        <f t="shared" si="1"/>
        <v>0</v>
      </c>
      <c r="O19" s="69">
        <v>0</v>
      </c>
      <c r="P19" s="69">
        <v>0</v>
      </c>
      <c r="Q19" s="69">
        <v>0</v>
      </c>
      <c r="R19" s="69">
        <v>85</v>
      </c>
      <c r="S19" s="69">
        <v>0</v>
      </c>
      <c r="T19" s="190">
        <v>650650</v>
      </c>
      <c r="U19" s="190">
        <v>18505</v>
      </c>
      <c r="V19" s="190">
        <v>632145</v>
      </c>
      <c r="W19" s="190">
        <v>655279</v>
      </c>
      <c r="X19" s="190">
        <v>608957</v>
      </c>
      <c r="Y19" s="190">
        <v>0</v>
      </c>
      <c r="Z19" s="190">
        <v>0</v>
      </c>
      <c r="AA19" s="190">
        <v>0</v>
      </c>
      <c r="AB19" s="190">
        <v>608957</v>
      </c>
      <c r="AC19" s="190">
        <v>609408</v>
      </c>
      <c r="AD19" s="186">
        <f t="shared" si="2"/>
        <v>0.96403198633224974</v>
      </c>
      <c r="AE19" s="69">
        <f t="shared" si="3"/>
        <v>1</v>
      </c>
      <c r="AF19" s="190">
        <v>451</v>
      </c>
      <c r="AG19" s="190">
        <v>4629</v>
      </c>
      <c r="AH19" s="69">
        <v>47</v>
      </c>
      <c r="AI19" s="69">
        <v>11</v>
      </c>
      <c r="AJ19" s="69">
        <v>0</v>
      </c>
      <c r="AK19" s="69">
        <v>0</v>
      </c>
      <c r="AL19" s="80">
        <v>0</v>
      </c>
      <c r="AM19" s="80">
        <v>0</v>
      </c>
      <c r="AN19" s="69">
        <v>0</v>
      </c>
      <c r="AO19" s="69">
        <v>0</v>
      </c>
      <c r="AP19" s="80">
        <v>0</v>
      </c>
      <c r="AQ19" s="80">
        <v>0</v>
      </c>
      <c r="AR19" s="69">
        <v>0</v>
      </c>
      <c r="AS19" s="69">
        <v>0</v>
      </c>
      <c r="AT19" s="80">
        <v>0</v>
      </c>
      <c r="AU19" s="80">
        <v>0</v>
      </c>
      <c r="AV19" s="69">
        <v>0</v>
      </c>
      <c r="AW19" s="69">
        <v>0</v>
      </c>
      <c r="AX19" s="80">
        <v>0</v>
      </c>
      <c r="AY19" s="80">
        <v>0</v>
      </c>
      <c r="AZ19" s="69">
        <v>0</v>
      </c>
      <c r="BA19" s="69">
        <v>0</v>
      </c>
      <c r="BB19" s="80">
        <v>0</v>
      </c>
      <c r="BC19" s="80">
        <v>0</v>
      </c>
      <c r="BD19" s="69">
        <v>0</v>
      </c>
      <c r="BE19" s="69">
        <v>0</v>
      </c>
      <c r="BF19" s="80">
        <v>7835</v>
      </c>
      <c r="BG19" s="80">
        <v>0</v>
      </c>
      <c r="BH19" s="69">
        <v>0</v>
      </c>
      <c r="BI19" s="69">
        <v>0</v>
      </c>
      <c r="BJ19" s="80">
        <v>0</v>
      </c>
      <c r="BK19" s="80">
        <v>0</v>
      </c>
      <c r="BL19" s="69">
        <v>0</v>
      </c>
      <c r="BM19" s="69">
        <v>0</v>
      </c>
      <c r="BN19" s="80">
        <v>0</v>
      </c>
      <c r="BO19" s="80">
        <v>0</v>
      </c>
      <c r="BP19" s="69">
        <v>0</v>
      </c>
      <c r="BQ19" s="69">
        <v>0</v>
      </c>
      <c r="BR19" s="80">
        <v>0</v>
      </c>
      <c r="BS19" s="80">
        <v>0</v>
      </c>
      <c r="BT19" s="69">
        <v>0</v>
      </c>
      <c r="BU19" s="69">
        <v>0</v>
      </c>
      <c r="BV19" s="80">
        <v>0</v>
      </c>
      <c r="BW19" s="80">
        <v>0</v>
      </c>
      <c r="BX19" s="69">
        <v>27</v>
      </c>
      <c r="BY19" s="213">
        <v>0</v>
      </c>
      <c r="BZ19" s="80">
        <v>8153</v>
      </c>
      <c r="CA19" s="80">
        <v>45738</v>
      </c>
      <c r="CB19" s="69">
        <v>0</v>
      </c>
      <c r="CC19" s="69">
        <v>0</v>
      </c>
      <c r="CD19" s="80">
        <v>0</v>
      </c>
      <c r="CE19" s="80">
        <v>0</v>
      </c>
      <c r="CF19" s="69">
        <v>0</v>
      </c>
      <c r="CG19" s="69">
        <v>0</v>
      </c>
      <c r="CH19" s="80">
        <v>0</v>
      </c>
      <c r="CI19" s="80">
        <v>0</v>
      </c>
      <c r="CJ19" s="69">
        <v>27</v>
      </c>
      <c r="CK19" s="69">
        <v>0</v>
      </c>
      <c r="CL19" s="80">
        <v>15989</v>
      </c>
      <c r="CM19" s="80">
        <v>45738</v>
      </c>
      <c r="CN19" s="69" t="s">
        <v>755</v>
      </c>
      <c r="CO19" s="69" t="s">
        <v>756</v>
      </c>
      <c r="CP19" s="69" t="s">
        <v>701</v>
      </c>
      <c r="CQ19" s="69" t="s">
        <v>701</v>
      </c>
      <c r="CR19" s="69" t="s">
        <v>701</v>
      </c>
      <c r="CS19" s="69" t="s">
        <v>701</v>
      </c>
      <c r="CT19" s="68">
        <v>45159</v>
      </c>
      <c r="CU19" s="69" t="s">
        <v>1005</v>
      </c>
      <c r="CV19" s="69" t="s">
        <v>1004</v>
      </c>
      <c r="CW19" s="68" t="s">
        <v>168</v>
      </c>
      <c r="CX19" s="68">
        <v>44908</v>
      </c>
      <c r="CY19" s="69" t="s">
        <v>1007</v>
      </c>
      <c r="CZ19" s="69" t="s">
        <v>1009</v>
      </c>
      <c r="DA19" s="69" t="s">
        <v>169</v>
      </c>
      <c r="DB19" s="69">
        <v>447609.94</v>
      </c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2:1477" s="69" customFormat="1">
      <c r="B20" s="69" t="s">
        <v>129</v>
      </c>
      <c r="C20" s="69" t="s">
        <v>230</v>
      </c>
      <c r="D20" s="69" t="s">
        <v>231</v>
      </c>
      <c r="E20" s="68">
        <v>44433</v>
      </c>
      <c r="F20" s="69" t="s">
        <v>1005</v>
      </c>
      <c r="G20" s="69" t="s">
        <v>1010</v>
      </c>
      <c r="H20" s="69">
        <v>1</v>
      </c>
      <c r="I20" s="69">
        <v>3</v>
      </c>
      <c r="J20" s="69">
        <v>107</v>
      </c>
      <c r="K20" s="69">
        <v>259</v>
      </c>
      <c r="L20" s="69">
        <v>259</v>
      </c>
      <c r="M20" s="186">
        <f t="shared" si="0"/>
        <v>1</v>
      </c>
      <c r="N20" s="69">
        <f t="shared" si="1"/>
        <v>1</v>
      </c>
      <c r="O20" s="69">
        <v>0</v>
      </c>
      <c r="P20" s="69">
        <v>0</v>
      </c>
      <c r="Q20" s="69">
        <v>0</v>
      </c>
      <c r="R20" s="69">
        <v>44</v>
      </c>
      <c r="S20" s="69">
        <v>108</v>
      </c>
      <c r="T20" s="190">
        <v>1045874</v>
      </c>
      <c r="U20" s="190">
        <v>41345</v>
      </c>
      <c r="V20" s="190">
        <v>1004529</v>
      </c>
      <c r="W20" s="190">
        <v>1076047</v>
      </c>
      <c r="X20" s="190">
        <v>1015157</v>
      </c>
      <c r="Y20" s="190">
        <v>0</v>
      </c>
      <c r="Z20" s="190">
        <v>0</v>
      </c>
      <c r="AA20" s="190">
        <v>0</v>
      </c>
      <c r="AB20" s="190">
        <v>1015157</v>
      </c>
      <c r="AC20" s="190">
        <v>994639</v>
      </c>
      <c r="AD20" s="186">
        <f t="shared" si="2"/>
        <v>0.9901545898625127</v>
      </c>
      <c r="AE20" s="69">
        <f t="shared" si="3"/>
        <v>1</v>
      </c>
      <c r="AF20" s="190">
        <v>0</v>
      </c>
      <c r="AG20" s="190">
        <v>30174</v>
      </c>
      <c r="AH20" s="69">
        <v>132</v>
      </c>
      <c r="AI20" s="69">
        <v>20</v>
      </c>
      <c r="AJ20" s="69">
        <v>0</v>
      </c>
      <c r="AK20" s="69">
        <v>0</v>
      </c>
      <c r="AL20" s="80">
        <v>10825</v>
      </c>
      <c r="AM20" s="80">
        <v>0</v>
      </c>
      <c r="AN20" s="69">
        <v>0</v>
      </c>
      <c r="AO20" s="69">
        <v>0</v>
      </c>
      <c r="AP20" s="80">
        <v>0</v>
      </c>
      <c r="AQ20" s="80">
        <v>0</v>
      </c>
      <c r="AR20" s="69">
        <v>0</v>
      </c>
      <c r="AS20" s="69">
        <v>0</v>
      </c>
      <c r="AT20" s="80">
        <v>0</v>
      </c>
      <c r="AU20" s="80">
        <v>0</v>
      </c>
      <c r="AV20" s="69">
        <v>0</v>
      </c>
      <c r="AW20" s="69">
        <v>0</v>
      </c>
      <c r="AX20" s="80">
        <v>0</v>
      </c>
      <c r="AY20" s="80">
        <v>0</v>
      </c>
      <c r="AZ20" s="69">
        <v>0</v>
      </c>
      <c r="BA20" s="69">
        <v>0</v>
      </c>
      <c r="BB20" s="80">
        <v>0</v>
      </c>
      <c r="BC20" s="80">
        <v>0</v>
      </c>
      <c r="BD20" s="69">
        <v>0</v>
      </c>
      <c r="BE20" s="69">
        <v>0</v>
      </c>
      <c r="BF20" s="80">
        <v>0</v>
      </c>
      <c r="BG20" s="80">
        <v>0</v>
      </c>
      <c r="BH20" s="69">
        <v>0</v>
      </c>
      <c r="BI20" s="69">
        <v>0</v>
      </c>
      <c r="BJ20" s="80">
        <v>0</v>
      </c>
      <c r="BK20" s="80">
        <v>0</v>
      </c>
      <c r="BL20" s="69">
        <v>0</v>
      </c>
      <c r="BM20" s="69">
        <v>0</v>
      </c>
      <c r="BN20" s="80">
        <v>0</v>
      </c>
      <c r="BO20" s="80">
        <v>0</v>
      </c>
      <c r="BP20" s="69">
        <v>0</v>
      </c>
      <c r="BQ20" s="69">
        <v>108</v>
      </c>
      <c r="BR20" s="80">
        <v>20519</v>
      </c>
      <c r="BS20" s="80">
        <v>0</v>
      </c>
      <c r="BT20" s="69">
        <v>0</v>
      </c>
      <c r="BU20" s="69">
        <v>0</v>
      </c>
      <c r="BV20" s="80">
        <v>0</v>
      </c>
      <c r="BW20" s="80">
        <v>0</v>
      </c>
      <c r="BX20" s="69">
        <v>0</v>
      </c>
      <c r="BY20" s="213">
        <v>0</v>
      </c>
      <c r="BZ20" s="80">
        <v>0</v>
      </c>
      <c r="CA20" s="80">
        <v>0</v>
      </c>
      <c r="CB20" s="69">
        <v>0</v>
      </c>
      <c r="CC20" s="69">
        <v>0</v>
      </c>
      <c r="CD20" s="80">
        <v>0</v>
      </c>
      <c r="CE20" s="80">
        <v>0</v>
      </c>
      <c r="CF20" s="69">
        <v>0</v>
      </c>
      <c r="CG20" s="69">
        <v>0</v>
      </c>
      <c r="CH20" s="80">
        <v>0</v>
      </c>
      <c r="CI20" s="80">
        <v>0</v>
      </c>
      <c r="CJ20" s="69">
        <v>0</v>
      </c>
      <c r="CK20" s="69">
        <v>108</v>
      </c>
      <c r="CL20" s="80">
        <v>31344</v>
      </c>
      <c r="CM20" s="80">
        <v>0</v>
      </c>
      <c r="CN20" s="69" t="s">
        <v>757</v>
      </c>
      <c r="CO20" s="69" t="s">
        <v>758</v>
      </c>
      <c r="CP20" s="69" t="s">
        <v>701</v>
      </c>
      <c r="CQ20" s="69" t="s">
        <v>701</v>
      </c>
      <c r="CR20" s="69" t="s">
        <v>701</v>
      </c>
      <c r="CS20" s="69" t="s">
        <v>701</v>
      </c>
      <c r="CT20" s="68">
        <v>45138</v>
      </c>
      <c r="CU20" s="69" t="s">
        <v>1005</v>
      </c>
      <c r="CV20" s="69" t="s">
        <v>1004</v>
      </c>
      <c r="CW20" s="68" t="s">
        <v>168</v>
      </c>
      <c r="CX20" s="68">
        <v>45005</v>
      </c>
      <c r="CY20" s="69" t="s">
        <v>1003</v>
      </c>
      <c r="CZ20" s="69" t="s">
        <v>1009</v>
      </c>
      <c r="DA20" s="69" t="s">
        <v>187</v>
      </c>
      <c r="DB20" s="69">
        <v>898648.05</v>
      </c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</row>
    <row r="21" spans="2:1477" s="69" customFormat="1">
      <c r="B21" s="69" t="s">
        <v>129</v>
      </c>
      <c r="C21" s="69" t="s">
        <v>232</v>
      </c>
      <c r="D21" s="69" t="s">
        <v>233</v>
      </c>
      <c r="E21" s="68">
        <v>44615</v>
      </c>
      <c r="F21" s="69" t="s">
        <v>1003</v>
      </c>
      <c r="G21" s="69" t="s">
        <v>1010</v>
      </c>
      <c r="H21" s="69">
        <v>1</v>
      </c>
      <c r="I21" s="69">
        <v>1</v>
      </c>
      <c r="J21" s="69">
        <v>97</v>
      </c>
      <c r="K21" s="69">
        <v>129</v>
      </c>
      <c r="L21" s="69">
        <v>129</v>
      </c>
      <c r="M21" s="186">
        <f t="shared" si="0"/>
        <v>1</v>
      </c>
      <c r="N21" s="69">
        <f t="shared" si="1"/>
        <v>1</v>
      </c>
      <c r="O21" s="69">
        <v>0</v>
      </c>
      <c r="P21" s="69">
        <v>0</v>
      </c>
      <c r="Q21" s="69">
        <v>0</v>
      </c>
      <c r="R21" s="69">
        <v>32</v>
      </c>
      <c r="S21" s="69">
        <v>0</v>
      </c>
      <c r="T21" s="190">
        <v>560933</v>
      </c>
      <c r="U21" s="190">
        <v>21933</v>
      </c>
      <c r="V21" s="190">
        <v>539000</v>
      </c>
      <c r="W21" s="190">
        <v>623460</v>
      </c>
      <c r="X21" s="190">
        <v>604533</v>
      </c>
      <c r="Y21" s="190">
        <v>0</v>
      </c>
      <c r="Z21" s="190">
        <v>0</v>
      </c>
      <c r="AA21" s="190">
        <v>0</v>
      </c>
      <c r="AB21" s="190">
        <v>604533</v>
      </c>
      <c r="AC21" s="190">
        <v>604533</v>
      </c>
      <c r="AD21" s="186">
        <f t="shared" si="2"/>
        <v>1.1215825602968461</v>
      </c>
      <c r="AE21" s="69">
        <f t="shared" si="3"/>
        <v>0</v>
      </c>
      <c r="AF21" s="190">
        <v>0</v>
      </c>
      <c r="AG21" s="190">
        <v>62527</v>
      </c>
      <c r="AH21" s="69">
        <v>31</v>
      </c>
      <c r="AI21" s="69">
        <v>1</v>
      </c>
      <c r="AJ21" s="69">
        <v>0</v>
      </c>
      <c r="AK21" s="69">
        <v>0</v>
      </c>
      <c r="AL21" s="80">
        <v>0</v>
      </c>
      <c r="AM21" s="80">
        <v>0</v>
      </c>
      <c r="AN21" s="69">
        <v>0</v>
      </c>
      <c r="AO21" s="69">
        <v>0</v>
      </c>
      <c r="AP21" s="80">
        <v>62527</v>
      </c>
      <c r="AQ21" s="80">
        <v>0</v>
      </c>
      <c r="AR21" s="69">
        <v>0</v>
      </c>
      <c r="AS21" s="69">
        <v>0</v>
      </c>
      <c r="AT21" s="80">
        <v>0</v>
      </c>
      <c r="AU21" s="80">
        <v>0</v>
      </c>
      <c r="AV21" s="69">
        <v>0</v>
      </c>
      <c r="AW21" s="69">
        <v>0</v>
      </c>
      <c r="AX21" s="80">
        <v>0</v>
      </c>
      <c r="AY21" s="80">
        <v>0</v>
      </c>
      <c r="AZ21" s="69">
        <v>0</v>
      </c>
      <c r="BA21" s="69">
        <v>0</v>
      </c>
      <c r="BB21" s="80">
        <v>0</v>
      </c>
      <c r="BC21" s="80">
        <v>0</v>
      </c>
      <c r="BD21" s="69">
        <v>0</v>
      </c>
      <c r="BE21" s="69">
        <v>0</v>
      </c>
      <c r="BF21" s="80">
        <v>3006</v>
      </c>
      <c r="BG21" s="80">
        <v>0</v>
      </c>
      <c r="BH21" s="69">
        <v>0</v>
      </c>
      <c r="BI21" s="69">
        <v>0</v>
      </c>
      <c r="BJ21" s="80">
        <v>0</v>
      </c>
      <c r="BK21" s="80">
        <v>0</v>
      </c>
      <c r="BL21" s="69">
        <v>0</v>
      </c>
      <c r="BM21" s="69">
        <v>0</v>
      </c>
      <c r="BN21" s="80">
        <v>0</v>
      </c>
      <c r="BO21" s="80">
        <v>0</v>
      </c>
      <c r="BP21" s="69">
        <v>0</v>
      </c>
      <c r="BQ21" s="69">
        <v>0</v>
      </c>
      <c r="BR21" s="80">
        <v>0</v>
      </c>
      <c r="BS21" s="80">
        <v>0</v>
      </c>
      <c r="BT21" s="69">
        <v>0</v>
      </c>
      <c r="BU21" s="69">
        <v>0</v>
      </c>
      <c r="BV21" s="80">
        <v>0</v>
      </c>
      <c r="BW21" s="80">
        <v>0</v>
      </c>
      <c r="BX21" s="69">
        <v>0</v>
      </c>
      <c r="BY21" s="213">
        <v>0</v>
      </c>
      <c r="BZ21" s="80">
        <v>0</v>
      </c>
      <c r="CA21" s="80">
        <v>0</v>
      </c>
      <c r="CB21" s="69">
        <v>0</v>
      </c>
      <c r="CC21" s="69">
        <v>0</v>
      </c>
      <c r="CD21" s="80">
        <v>0</v>
      </c>
      <c r="CE21" s="80">
        <v>0</v>
      </c>
      <c r="CF21" s="69">
        <v>0</v>
      </c>
      <c r="CG21" s="69">
        <v>0</v>
      </c>
      <c r="CH21" s="80">
        <v>0</v>
      </c>
      <c r="CI21" s="80">
        <v>0</v>
      </c>
      <c r="CJ21" s="69">
        <v>0</v>
      </c>
      <c r="CK21" s="69">
        <v>0</v>
      </c>
      <c r="CL21" s="80">
        <v>65533</v>
      </c>
      <c r="CM21" s="80">
        <v>0</v>
      </c>
      <c r="CN21" s="69" t="s">
        <v>759</v>
      </c>
      <c r="CO21" s="69" t="s">
        <v>760</v>
      </c>
      <c r="CP21" s="69" t="s">
        <v>701</v>
      </c>
      <c r="CQ21" s="69" t="s">
        <v>701</v>
      </c>
      <c r="CR21" s="69" t="s">
        <v>701</v>
      </c>
      <c r="CS21" s="69" t="s">
        <v>701</v>
      </c>
      <c r="CT21" s="68">
        <v>45194</v>
      </c>
      <c r="CU21" s="69" t="s">
        <v>1005</v>
      </c>
      <c r="CV21" s="69" t="s">
        <v>1004</v>
      </c>
      <c r="CW21" s="68" t="s">
        <v>168</v>
      </c>
      <c r="CX21" s="68">
        <v>45061</v>
      </c>
      <c r="CY21" s="69" t="s">
        <v>1001</v>
      </c>
      <c r="CZ21" s="69" t="s">
        <v>1009</v>
      </c>
      <c r="DA21" s="69" t="s">
        <v>261</v>
      </c>
      <c r="DB21" s="69">
        <v>517232.45</v>
      </c>
      <c r="DC21" s="69" t="s">
        <v>712</v>
      </c>
      <c r="DD21" s="69" t="s">
        <v>713</v>
      </c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</row>
    <row r="22" spans="2:1477" s="69" customFormat="1">
      <c r="B22" s="69" t="s">
        <v>129</v>
      </c>
      <c r="C22" s="69" t="s">
        <v>234</v>
      </c>
      <c r="D22" s="69" t="s">
        <v>235</v>
      </c>
      <c r="E22" s="68">
        <v>44650</v>
      </c>
      <c r="F22" s="69" t="s">
        <v>1003</v>
      </c>
      <c r="G22" s="69" t="s">
        <v>1010</v>
      </c>
      <c r="H22" s="69">
        <v>1</v>
      </c>
      <c r="I22" s="69">
        <v>2</v>
      </c>
      <c r="J22" s="69">
        <v>250</v>
      </c>
      <c r="K22" s="69">
        <v>396</v>
      </c>
      <c r="L22" s="69">
        <v>396</v>
      </c>
      <c r="M22" s="186">
        <f t="shared" si="0"/>
        <v>1</v>
      </c>
      <c r="N22" s="69">
        <f t="shared" si="1"/>
        <v>1</v>
      </c>
      <c r="O22" s="69">
        <v>0</v>
      </c>
      <c r="P22" s="69">
        <v>0</v>
      </c>
      <c r="Q22" s="69">
        <v>0</v>
      </c>
      <c r="R22" s="69">
        <v>72</v>
      </c>
      <c r="S22" s="69">
        <v>74</v>
      </c>
      <c r="T22" s="190">
        <v>5872391</v>
      </c>
      <c r="U22" s="190">
        <v>66763</v>
      </c>
      <c r="V22" s="190">
        <v>5805628</v>
      </c>
      <c r="W22" s="190">
        <v>5912809</v>
      </c>
      <c r="X22" s="190">
        <v>6112682</v>
      </c>
      <c r="Y22" s="190">
        <v>0</v>
      </c>
      <c r="Z22" s="190">
        <v>0</v>
      </c>
      <c r="AA22" s="190">
        <v>0</v>
      </c>
      <c r="AB22" s="190">
        <v>6112682</v>
      </c>
      <c r="AC22" s="190">
        <v>6149957</v>
      </c>
      <c r="AD22" s="186">
        <f t="shared" si="2"/>
        <v>1.0593095182812264</v>
      </c>
      <c r="AE22" s="69">
        <f t="shared" si="3"/>
        <v>1</v>
      </c>
      <c r="AF22" s="190">
        <v>50818</v>
      </c>
      <c r="AG22" s="190">
        <v>40418</v>
      </c>
      <c r="AH22" s="69">
        <v>122</v>
      </c>
      <c r="AI22" s="69">
        <v>24</v>
      </c>
      <c r="AJ22" s="69">
        <v>0</v>
      </c>
      <c r="AK22" s="69">
        <v>0</v>
      </c>
      <c r="AL22" s="80">
        <v>0</v>
      </c>
      <c r="AM22" s="80">
        <v>0</v>
      </c>
      <c r="AN22" s="69">
        <v>0</v>
      </c>
      <c r="AO22" s="69">
        <v>0</v>
      </c>
      <c r="AP22" s="80">
        <v>26875</v>
      </c>
      <c r="AQ22" s="80">
        <v>0</v>
      </c>
      <c r="AR22" s="69">
        <v>0</v>
      </c>
      <c r="AS22" s="69">
        <v>0</v>
      </c>
      <c r="AT22" s="80">
        <v>0</v>
      </c>
      <c r="AU22" s="80">
        <v>0</v>
      </c>
      <c r="AV22" s="69">
        <v>0</v>
      </c>
      <c r="AW22" s="69">
        <v>0</v>
      </c>
      <c r="AX22" s="80">
        <v>0</v>
      </c>
      <c r="AY22" s="80">
        <v>0</v>
      </c>
      <c r="AZ22" s="69">
        <v>0</v>
      </c>
      <c r="BA22" s="69">
        <v>0</v>
      </c>
      <c r="BB22" s="80">
        <v>0</v>
      </c>
      <c r="BC22" s="80">
        <v>0</v>
      </c>
      <c r="BD22" s="69">
        <v>0</v>
      </c>
      <c r="BE22" s="69">
        <v>0</v>
      </c>
      <c r="BF22" s="80">
        <v>0</v>
      </c>
      <c r="BG22" s="80">
        <v>0</v>
      </c>
      <c r="BH22" s="69">
        <v>0</v>
      </c>
      <c r="BI22" s="69">
        <v>0</v>
      </c>
      <c r="BJ22" s="80">
        <v>0</v>
      </c>
      <c r="BK22" s="80">
        <v>0</v>
      </c>
      <c r="BL22" s="69">
        <v>0</v>
      </c>
      <c r="BM22" s="69">
        <v>0</v>
      </c>
      <c r="BN22" s="80">
        <v>0</v>
      </c>
      <c r="BO22" s="80">
        <v>0</v>
      </c>
      <c r="BP22" s="69">
        <v>0</v>
      </c>
      <c r="BQ22" s="69">
        <v>74</v>
      </c>
      <c r="BR22" s="80">
        <v>13543</v>
      </c>
      <c r="BS22" s="80">
        <v>0</v>
      </c>
      <c r="BT22" s="69">
        <v>0</v>
      </c>
      <c r="BU22" s="69">
        <v>0</v>
      </c>
      <c r="BV22" s="80">
        <v>0</v>
      </c>
      <c r="BW22" s="80">
        <v>0</v>
      </c>
      <c r="BX22" s="69">
        <v>0</v>
      </c>
      <c r="BY22" s="213">
        <v>0</v>
      </c>
      <c r="BZ22" s="80">
        <v>0</v>
      </c>
      <c r="CA22" s="80">
        <v>0</v>
      </c>
      <c r="CB22" s="69">
        <v>0</v>
      </c>
      <c r="CC22" s="69">
        <v>0</v>
      </c>
      <c r="CD22" s="80">
        <v>0</v>
      </c>
      <c r="CE22" s="80">
        <v>0</v>
      </c>
      <c r="CF22" s="69">
        <v>0</v>
      </c>
      <c r="CG22" s="69">
        <v>0</v>
      </c>
      <c r="CH22" s="80">
        <v>0</v>
      </c>
      <c r="CI22" s="80">
        <v>0</v>
      </c>
      <c r="CJ22" s="69">
        <v>0</v>
      </c>
      <c r="CK22" s="69">
        <v>74</v>
      </c>
      <c r="CL22" s="80">
        <v>40418</v>
      </c>
      <c r="CM22" s="80">
        <v>0</v>
      </c>
      <c r="CN22" s="69" t="s">
        <v>719</v>
      </c>
      <c r="CO22" s="69" t="s">
        <v>720</v>
      </c>
      <c r="CP22" s="69" t="s">
        <v>701</v>
      </c>
      <c r="CQ22" s="69" t="s">
        <v>701</v>
      </c>
      <c r="CR22" s="69" t="s">
        <v>701</v>
      </c>
      <c r="CS22" s="69" t="s">
        <v>701</v>
      </c>
      <c r="CT22" s="68">
        <v>45341</v>
      </c>
      <c r="CU22" s="69" t="s">
        <v>1003</v>
      </c>
      <c r="CV22" s="69" t="s">
        <v>1004</v>
      </c>
      <c r="CW22" s="68" t="s">
        <v>168</v>
      </c>
      <c r="CX22" s="68">
        <v>45216</v>
      </c>
      <c r="CY22" s="69" t="s">
        <v>1007</v>
      </c>
      <c r="CZ22" s="69" t="s">
        <v>1004</v>
      </c>
      <c r="DA22" s="69" t="s">
        <v>242</v>
      </c>
      <c r="DB22" s="69">
        <v>6322955.6699999999</v>
      </c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</row>
    <row r="23" spans="2:1477" s="69" customFormat="1">
      <c r="B23" s="69" t="s">
        <v>129</v>
      </c>
      <c r="C23" s="69" t="s">
        <v>236</v>
      </c>
      <c r="D23" s="69" t="s">
        <v>237</v>
      </c>
      <c r="E23" s="68">
        <v>44650</v>
      </c>
      <c r="F23" s="69" t="s">
        <v>1003</v>
      </c>
      <c r="G23" s="69" t="s">
        <v>1010</v>
      </c>
      <c r="H23" s="69">
        <v>1</v>
      </c>
      <c r="I23" s="69">
        <v>3</v>
      </c>
      <c r="J23" s="69">
        <v>175</v>
      </c>
      <c r="K23" s="69">
        <v>281</v>
      </c>
      <c r="L23" s="69">
        <v>281</v>
      </c>
      <c r="M23" s="186">
        <f t="shared" si="0"/>
        <v>1.1200000000000001</v>
      </c>
      <c r="N23" s="69">
        <f t="shared" si="1"/>
        <v>1</v>
      </c>
      <c r="O23" s="69">
        <v>0</v>
      </c>
      <c r="P23" s="69">
        <v>0</v>
      </c>
      <c r="Q23" s="69">
        <v>0</v>
      </c>
      <c r="R23" s="69">
        <v>85</v>
      </c>
      <c r="S23" s="69">
        <v>21</v>
      </c>
      <c r="T23" s="190">
        <v>1393708</v>
      </c>
      <c r="U23" s="190">
        <v>50000</v>
      </c>
      <c r="V23" s="190">
        <v>1343708</v>
      </c>
      <c r="W23" s="190">
        <v>1475766</v>
      </c>
      <c r="X23" s="190">
        <v>1415171</v>
      </c>
      <c r="Y23" s="190">
        <v>0</v>
      </c>
      <c r="Z23" s="190">
        <v>0</v>
      </c>
      <c r="AA23" s="190">
        <v>0</v>
      </c>
      <c r="AB23" s="190">
        <v>1415171</v>
      </c>
      <c r="AC23" s="190">
        <v>1415090</v>
      </c>
      <c r="AD23" s="186">
        <f t="shared" si="2"/>
        <v>1.053123148779348</v>
      </c>
      <c r="AE23" s="69">
        <f t="shared" si="3"/>
        <v>1</v>
      </c>
      <c r="AF23" s="190">
        <v>-81</v>
      </c>
      <c r="AG23" s="190">
        <v>82058</v>
      </c>
      <c r="AH23" s="69">
        <v>70</v>
      </c>
      <c r="AI23" s="69">
        <v>15</v>
      </c>
      <c r="AJ23" s="69">
        <v>0</v>
      </c>
      <c r="AK23" s="69">
        <v>21</v>
      </c>
      <c r="AL23" s="80">
        <v>11441</v>
      </c>
      <c r="AM23" s="80">
        <v>0</v>
      </c>
      <c r="AN23" s="69">
        <v>0</v>
      </c>
      <c r="AO23" s="69">
        <v>0</v>
      </c>
      <c r="AP23" s="80">
        <v>74605</v>
      </c>
      <c r="AQ23" s="80">
        <v>0</v>
      </c>
      <c r="AR23" s="69">
        <v>0</v>
      </c>
      <c r="AS23" s="69">
        <v>0</v>
      </c>
      <c r="AT23" s="80">
        <v>0</v>
      </c>
      <c r="AU23" s="80">
        <v>0</v>
      </c>
      <c r="AV23" s="69">
        <v>0</v>
      </c>
      <c r="AW23" s="69">
        <v>0</v>
      </c>
      <c r="AX23" s="80">
        <v>0</v>
      </c>
      <c r="AY23" s="80">
        <v>0</v>
      </c>
      <c r="AZ23" s="69">
        <v>0</v>
      </c>
      <c r="BA23" s="69">
        <v>0</v>
      </c>
      <c r="BB23" s="80">
        <v>0</v>
      </c>
      <c r="BC23" s="80">
        <v>0</v>
      </c>
      <c r="BD23" s="69">
        <v>0</v>
      </c>
      <c r="BE23" s="69">
        <v>0</v>
      </c>
      <c r="BF23" s="80">
        <v>0</v>
      </c>
      <c r="BG23" s="80">
        <v>0</v>
      </c>
      <c r="BH23" s="69">
        <v>0</v>
      </c>
      <c r="BI23" s="69">
        <v>0</v>
      </c>
      <c r="BJ23" s="80">
        <v>0</v>
      </c>
      <c r="BK23" s="80">
        <v>0</v>
      </c>
      <c r="BL23" s="69">
        <v>0</v>
      </c>
      <c r="BM23" s="69">
        <v>0</v>
      </c>
      <c r="BN23" s="80">
        <v>0</v>
      </c>
      <c r="BO23" s="80">
        <v>0</v>
      </c>
      <c r="BP23" s="69">
        <v>0</v>
      </c>
      <c r="BQ23" s="69">
        <v>0</v>
      </c>
      <c r="BR23" s="80">
        <v>0</v>
      </c>
      <c r="BS23" s="80">
        <v>0</v>
      </c>
      <c r="BT23" s="69">
        <v>0</v>
      </c>
      <c r="BU23" s="69">
        <v>0</v>
      </c>
      <c r="BV23" s="80">
        <v>0</v>
      </c>
      <c r="BW23" s="80">
        <v>0</v>
      </c>
      <c r="BX23" s="69">
        <v>0</v>
      </c>
      <c r="BY23" s="213">
        <v>0</v>
      </c>
      <c r="BZ23" s="80">
        <v>0</v>
      </c>
      <c r="CA23" s="80">
        <v>0</v>
      </c>
      <c r="CB23" s="69">
        <v>0</v>
      </c>
      <c r="CC23" s="69">
        <v>0</v>
      </c>
      <c r="CD23" s="80">
        <v>0</v>
      </c>
      <c r="CE23" s="80">
        <v>0</v>
      </c>
      <c r="CF23" s="69">
        <v>0</v>
      </c>
      <c r="CG23" s="69">
        <v>0</v>
      </c>
      <c r="CH23" s="80">
        <v>0</v>
      </c>
      <c r="CI23" s="80">
        <v>0</v>
      </c>
      <c r="CJ23" s="69">
        <v>0</v>
      </c>
      <c r="CK23" s="69">
        <v>21</v>
      </c>
      <c r="CL23" s="80">
        <v>86046</v>
      </c>
      <c r="CM23" s="80">
        <v>0</v>
      </c>
      <c r="CN23" s="69" t="s">
        <v>761</v>
      </c>
      <c r="CO23" s="69" t="s">
        <v>762</v>
      </c>
      <c r="CP23" s="69" t="s">
        <v>701</v>
      </c>
      <c r="CQ23" s="69" t="s">
        <v>701</v>
      </c>
      <c r="CR23" s="69" t="s">
        <v>701</v>
      </c>
      <c r="CS23" s="69" t="s">
        <v>701</v>
      </c>
      <c r="CT23" s="68">
        <v>45302</v>
      </c>
      <c r="CU23" s="69" t="s">
        <v>1003</v>
      </c>
      <c r="CV23" s="69" t="s">
        <v>1004</v>
      </c>
      <c r="CW23" s="68" t="s">
        <v>168</v>
      </c>
      <c r="CX23" s="68">
        <v>45203</v>
      </c>
      <c r="CY23" s="69" t="s">
        <v>1007</v>
      </c>
      <c r="CZ23" s="69" t="s">
        <v>1004</v>
      </c>
      <c r="DA23" s="69" t="s">
        <v>187</v>
      </c>
      <c r="DB23" s="69">
        <v>1903169.56</v>
      </c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</row>
    <row r="24" spans="2:1477" s="69" customFormat="1">
      <c r="B24" s="69" t="s">
        <v>129</v>
      </c>
      <c r="C24" s="69" t="s">
        <v>238</v>
      </c>
      <c r="D24" s="69" t="s">
        <v>239</v>
      </c>
      <c r="E24" s="68">
        <v>44650</v>
      </c>
      <c r="F24" s="69" t="s">
        <v>1003</v>
      </c>
      <c r="G24" s="69" t="s">
        <v>1010</v>
      </c>
      <c r="H24" s="69">
        <v>1</v>
      </c>
      <c r="I24" s="69">
        <v>1</v>
      </c>
      <c r="J24" s="69">
        <v>280</v>
      </c>
      <c r="K24" s="69">
        <v>310</v>
      </c>
      <c r="L24" s="69">
        <v>262</v>
      </c>
      <c r="M24" s="186">
        <f t="shared" si="0"/>
        <v>0.82857142857142863</v>
      </c>
      <c r="N24" s="69">
        <f t="shared" si="1"/>
        <v>1</v>
      </c>
      <c r="O24" s="69">
        <v>48</v>
      </c>
      <c r="P24" s="69">
        <v>0</v>
      </c>
      <c r="Q24" s="69">
        <v>0</v>
      </c>
      <c r="R24" s="69">
        <v>30</v>
      </c>
      <c r="S24" s="69">
        <v>0</v>
      </c>
      <c r="T24" s="190">
        <v>1651156</v>
      </c>
      <c r="U24" s="190">
        <v>50000</v>
      </c>
      <c r="V24" s="190">
        <v>1601156</v>
      </c>
      <c r="W24" s="190">
        <v>1659184</v>
      </c>
      <c r="X24" s="190">
        <v>1593043</v>
      </c>
      <c r="Y24" s="190">
        <v>0</v>
      </c>
      <c r="Z24" s="190">
        <v>0</v>
      </c>
      <c r="AA24" s="190">
        <v>0</v>
      </c>
      <c r="AB24" s="190">
        <v>1593043</v>
      </c>
      <c r="AC24" s="190">
        <v>1593043</v>
      </c>
      <c r="AD24" s="186">
        <f t="shared" si="2"/>
        <v>0.99493303588157556</v>
      </c>
      <c r="AE24" s="69">
        <f t="shared" si="3"/>
        <v>1</v>
      </c>
      <c r="AF24" s="190">
        <v>0</v>
      </c>
      <c r="AG24" s="190">
        <v>8028</v>
      </c>
      <c r="AH24" s="69">
        <v>10</v>
      </c>
      <c r="AI24" s="69">
        <v>20</v>
      </c>
      <c r="AJ24" s="69">
        <v>0</v>
      </c>
      <c r="AK24" s="69">
        <v>0</v>
      </c>
      <c r="AL24" s="80">
        <v>0</v>
      </c>
      <c r="AM24" s="80">
        <v>0</v>
      </c>
      <c r="AN24" s="69">
        <v>0</v>
      </c>
      <c r="AO24" s="69">
        <v>0</v>
      </c>
      <c r="AP24" s="80">
        <v>8028</v>
      </c>
      <c r="AQ24" s="80">
        <v>4095</v>
      </c>
      <c r="AR24" s="69">
        <v>0</v>
      </c>
      <c r="AS24" s="69">
        <v>0</v>
      </c>
      <c r="AT24" s="80">
        <v>0</v>
      </c>
      <c r="AU24" s="80">
        <v>0</v>
      </c>
      <c r="AV24" s="69">
        <v>0</v>
      </c>
      <c r="AW24" s="69">
        <v>0</v>
      </c>
      <c r="AX24" s="80">
        <v>0</v>
      </c>
      <c r="AY24" s="80">
        <v>0</v>
      </c>
      <c r="AZ24" s="69">
        <v>0</v>
      </c>
      <c r="BA24" s="69">
        <v>0</v>
      </c>
      <c r="BB24" s="80">
        <v>0</v>
      </c>
      <c r="BC24" s="80">
        <v>0</v>
      </c>
      <c r="BD24" s="69">
        <v>0</v>
      </c>
      <c r="BE24" s="69">
        <v>0</v>
      </c>
      <c r="BF24" s="80">
        <v>0</v>
      </c>
      <c r="BG24" s="80">
        <v>0</v>
      </c>
      <c r="BH24" s="69">
        <v>0</v>
      </c>
      <c r="BI24" s="69">
        <v>0</v>
      </c>
      <c r="BJ24" s="80">
        <v>0</v>
      </c>
      <c r="BK24" s="80">
        <v>0</v>
      </c>
      <c r="BL24" s="69">
        <v>0</v>
      </c>
      <c r="BM24" s="69">
        <v>0</v>
      </c>
      <c r="BN24" s="80">
        <v>0</v>
      </c>
      <c r="BO24" s="80">
        <v>0</v>
      </c>
      <c r="BP24" s="69">
        <v>0</v>
      </c>
      <c r="BQ24" s="69">
        <v>0</v>
      </c>
      <c r="BR24" s="80">
        <v>0</v>
      </c>
      <c r="BS24" s="80">
        <v>0</v>
      </c>
      <c r="BT24" s="69">
        <v>0</v>
      </c>
      <c r="BU24" s="69">
        <v>0</v>
      </c>
      <c r="BV24" s="80">
        <v>0</v>
      </c>
      <c r="BW24" s="80">
        <v>0</v>
      </c>
      <c r="BX24" s="69">
        <v>0</v>
      </c>
      <c r="BY24" s="213">
        <v>0</v>
      </c>
      <c r="BZ24" s="80">
        <v>0</v>
      </c>
      <c r="CA24" s="80">
        <v>0</v>
      </c>
      <c r="CB24" s="69">
        <v>0</v>
      </c>
      <c r="CC24" s="69">
        <v>0</v>
      </c>
      <c r="CD24" s="80">
        <v>0</v>
      </c>
      <c r="CE24" s="80">
        <v>0</v>
      </c>
      <c r="CF24" s="69">
        <v>0</v>
      </c>
      <c r="CG24" s="69">
        <v>0</v>
      </c>
      <c r="CH24" s="80">
        <v>0</v>
      </c>
      <c r="CI24" s="80">
        <v>0</v>
      </c>
      <c r="CJ24" s="69">
        <v>0</v>
      </c>
      <c r="CK24" s="69">
        <v>0</v>
      </c>
      <c r="CL24" s="80">
        <v>8028</v>
      </c>
      <c r="CM24" s="80">
        <v>4095</v>
      </c>
      <c r="CN24" s="69" t="s">
        <v>755</v>
      </c>
      <c r="CO24" s="69" t="s">
        <v>756</v>
      </c>
      <c r="CP24" s="69" t="s">
        <v>701</v>
      </c>
      <c r="CQ24" s="69" t="s">
        <v>701</v>
      </c>
      <c r="CR24" s="69" t="s">
        <v>701</v>
      </c>
      <c r="CS24" s="69" t="s">
        <v>701</v>
      </c>
      <c r="CT24" s="68">
        <v>45372</v>
      </c>
      <c r="CU24" s="69" t="s">
        <v>1003</v>
      </c>
      <c r="CV24" s="69" t="s">
        <v>1004</v>
      </c>
      <c r="CW24" s="68" t="s">
        <v>168</v>
      </c>
      <c r="CX24" s="68">
        <v>45287</v>
      </c>
      <c r="CY24" s="69" t="s">
        <v>1007</v>
      </c>
      <c r="CZ24" s="69" t="s">
        <v>1004</v>
      </c>
      <c r="DA24" s="69" t="s">
        <v>261</v>
      </c>
      <c r="DB24" s="69">
        <v>2046036.83</v>
      </c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</row>
    <row r="25" spans="2:1477" s="69" customFormat="1">
      <c r="B25" s="69" t="s">
        <v>129</v>
      </c>
      <c r="C25" s="69" t="s">
        <v>546</v>
      </c>
      <c r="D25" s="69" t="s">
        <v>547</v>
      </c>
      <c r="E25" s="68">
        <v>44706</v>
      </c>
      <c r="F25" s="69" t="s">
        <v>1001</v>
      </c>
      <c r="G25" s="69" t="s">
        <v>1010</v>
      </c>
      <c r="H25" s="69">
        <v>1</v>
      </c>
      <c r="I25" s="69">
        <v>2</v>
      </c>
      <c r="J25" s="69">
        <v>215</v>
      </c>
      <c r="K25" s="69">
        <v>280</v>
      </c>
      <c r="L25" s="69">
        <v>272</v>
      </c>
      <c r="M25" s="186">
        <f t="shared" si="0"/>
        <v>0.96279069767441861</v>
      </c>
      <c r="N25" s="69">
        <f t="shared" si="1"/>
        <v>1</v>
      </c>
      <c r="O25" s="69">
        <v>8</v>
      </c>
      <c r="P25" s="69">
        <v>0</v>
      </c>
      <c r="Q25" s="69">
        <v>0</v>
      </c>
      <c r="R25" s="69">
        <v>65</v>
      </c>
      <c r="S25" s="69">
        <v>0</v>
      </c>
      <c r="T25" s="190">
        <v>4197476</v>
      </c>
      <c r="U25" s="190">
        <v>50000</v>
      </c>
      <c r="V25" s="190">
        <v>4147476</v>
      </c>
      <c r="W25" s="190">
        <v>4197476</v>
      </c>
      <c r="X25" s="190">
        <v>3945832</v>
      </c>
      <c r="Y25" s="190">
        <v>0</v>
      </c>
      <c r="Z25" s="190">
        <v>0</v>
      </c>
      <c r="AA25" s="190">
        <v>0</v>
      </c>
      <c r="AB25" s="190">
        <v>3945832</v>
      </c>
      <c r="AC25" s="190">
        <v>3902393</v>
      </c>
      <c r="AD25" s="186">
        <f t="shared" si="2"/>
        <v>0.94090791604339608</v>
      </c>
      <c r="AE25" s="69">
        <f t="shared" si="3"/>
        <v>1</v>
      </c>
      <c r="AF25" s="190">
        <v>-43439</v>
      </c>
      <c r="AG25" s="190">
        <v>0</v>
      </c>
      <c r="AH25" s="69">
        <v>47</v>
      </c>
      <c r="AI25" s="69">
        <v>18</v>
      </c>
      <c r="AJ25" s="69">
        <v>0</v>
      </c>
      <c r="AK25" s="69">
        <v>0</v>
      </c>
      <c r="AL25" s="80">
        <v>0</v>
      </c>
      <c r="AM25" s="80">
        <v>0</v>
      </c>
      <c r="AN25" s="69">
        <v>0</v>
      </c>
      <c r="AO25" s="69">
        <v>0</v>
      </c>
      <c r="AP25" s="80">
        <v>12995</v>
      </c>
      <c r="AQ25" s="80">
        <v>0</v>
      </c>
      <c r="AR25" s="69">
        <v>0</v>
      </c>
      <c r="AS25" s="69">
        <v>0</v>
      </c>
      <c r="AT25" s="80">
        <v>0</v>
      </c>
      <c r="AU25" s="80">
        <v>0</v>
      </c>
      <c r="AV25" s="69">
        <v>0</v>
      </c>
      <c r="AW25" s="69">
        <v>0</v>
      </c>
      <c r="AX25" s="80">
        <v>0</v>
      </c>
      <c r="AY25" s="80">
        <v>0</v>
      </c>
      <c r="AZ25" s="69">
        <v>0</v>
      </c>
      <c r="BA25" s="69">
        <v>0</v>
      </c>
      <c r="BB25" s="80">
        <v>0</v>
      </c>
      <c r="BC25" s="80">
        <v>0</v>
      </c>
      <c r="BD25" s="69">
        <v>0</v>
      </c>
      <c r="BE25" s="69">
        <v>0</v>
      </c>
      <c r="BF25" s="80">
        <v>0</v>
      </c>
      <c r="BG25" s="80">
        <v>0</v>
      </c>
      <c r="BH25" s="69">
        <v>0</v>
      </c>
      <c r="BI25" s="69">
        <v>0</v>
      </c>
      <c r="BJ25" s="80">
        <v>0</v>
      </c>
      <c r="BK25" s="80">
        <v>0</v>
      </c>
      <c r="BL25" s="69">
        <v>0</v>
      </c>
      <c r="BM25" s="69">
        <v>0</v>
      </c>
      <c r="BN25" s="80">
        <v>0</v>
      </c>
      <c r="BO25" s="80">
        <v>0</v>
      </c>
      <c r="BP25" s="69">
        <v>0</v>
      </c>
      <c r="BQ25" s="69">
        <v>0</v>
      </c>
      <c r="BR25" s="80">
        <v>0</v>
      </c>
      <c r="BS25" s="80">
        <v>0</v>
      </c>
      <c r="BT25" s="69">
        <v>0</v>
      </c>
      <c r="BU25" s="69">
        <v>0</v>
      </c>
      <c r="BV25" s="80">
        <v>0</v>
      </c>
      <c r="BW25" s="80">
        <v>0</v>
      </c>
      <c r="BX25" s="69">
        <v>0</v>
      </c>
      <c r="BY25" s="213">
        <v>0</v>
      </c>
      <c r="BZ25" s="80">
        <v>0</v>
      </c>
      <c r="CA25" s="80">
        <v>0</v>
      </c>
      <c r="CB25" s="69">
        <v>0</v>
      </c>
      <c r="CC25" s="69">
        <v>0</v>
      </c>
      <c r="CD25" s="80">
        <v>0</v>
      </c>
      <c r="CE25" s="80">
        <v>0</v>
      </c>
      <c r="CF25" s="69">
        <v>0</v>
      </c>
      <c r="CG25" s="69">
        <v>0</v>
      </c>
      <c r="CH25" s="80">
        <v>0</v>
      </c>
      <c r="CI25" s="80">
        <v>0</v>
      </c>
      <c r="CJ25" s="69">
        <v>0</v>
      </c>
      <c r="CK25" s="69">
        <v>0</v>
      </c>
      <c r="CL25" s="80">
        <v>12995</v>
      </c>
      <c r="CM25" s="80">
        <v>0</v>
      </c>
      <c r="CN25" s="69" t="s">
        <v>704</v>
      </c>
      <c r="CO25" s="69" t="s">
        <v>705</v>
      </c>
      <c r="CP25" s="69" t="s">
        <v>701</v>
      </c>
      <c r="CQ25" s="69" t="s">
        <v>701</v>
      </c>
      <c r="CR25" s="69" t="s">
        <v>701</v>
      </c>
      <c r="CS25" s="69" t="s">
        <v>701</v>
      </c>
      <c r="CT25" s="68">
        <v>45134</v>
      </c>
      <c r="CU25" s="69" t="s">
        <v>1005</v>
      </c>
      <c r="CV25" s="69" t="s">
        <v>1004</v>
      </c>
      <c r="CW25" s="68" t="s">
        <v>168</v>
      </c>
      <c r="CX25" s="68">
        <v>45099</v>
      </c>
      <c r="CY25" s="69" t="s">
        <v>1001</v>
      </c>
      <c r="CZ25" s="69" t="s">
        <v>1009</v>
      </c>
      <c r="DA25" s="69" t="s">
        <v>261</v>
      </c>
      <c r="DB25" s="69">
        <v>4322110.9400000004</v>
      </c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</row>
    <row r="26" spans="2:1477" s="69" customFormat="1">
      <c r="B26" s="69" t="s">
        <v>129</v>
      </c>
      <c r="C26" s="69" t="s">
        <v>240</v>
      </c>
      <c r="D26" s="69" t="s">
        <v>241</v>
      </c>
      <c r="E26" s="68">
        <v>44650</v>
      </c>
      <c r="F26" s="69" t="s">
        <v>1003</v>
      </c>
      <c r="G26" s="69" t="s">
        <v>1010</v>
      </c>
      <c r="H26" s="69">
        <v>2</v>
      </c>
      <c r="I26" s="69">
        <v>5</v>
      </c>
      <c r="J26" s="69">
        <v>250</v>
      </c>
      <c r="K26" s="69">
        <v>279</v>
      </c>
      <c r="L26" s="69">
        <v>279</v>
      </c>
      <c r="M26" s="186">
        <f t="shared" si="0"/>
        <v>1</v>
      </c>
      <c r="N26" s="69">
        <f t="shared" si="1"/>
        <v>1</v>
      </c>
      <c r="O26" s="69">
        <v>0</v>
      </c>
      <c r="P26" s="69">
        <v>0</v>
      </c>
      <c r="Q26" s="69">
        <v>0</v>
      </c>
      <c r="R26" s="69">
        <v>29</v>
      </c>
      <c r="S26" s="69">
        <v>0</v>
      </c>
      <c r="T26" s="190">
        <v>3587382</v>
      </c>
      <c r="U26" s="190">
        <v>0</v>
      </c>
      <c r="V26" s="190">
        <v>3587382</v>
      </c>
      <c r="W26" s="190">
        <v>3716421</v>
      </c>
      <c r="X26" s="190">
        <v>3659641</v>
      </c>
      <c r="Y26" s="190">
        <v>0</v>
      </c>
      <c r="Z26" s="190">
        <v>0</v>
      </c>
      <c r="AA26" s="190">
        <v>0</v>
      </c>
      <c r="AB26" s="190">
        <v>3659641</v>
      </c>
      <c r="AC26" s="190">
        <v>3667717</v>
      </c>
      <c r="AD26" s="186">
        <f t="shared" si="2"/>
        <v>1.0223937679343877</v>
      </c>
      <c r="AE26" s="69">
        <f t="shared" si="3"/>
        <v>1</v>
      </c>
      <c r="AF26" s="190">
        <v>8077</v>
      </c>
      <c r="AG26" s="190">
        <v>129039</v>
      </c>
      <c r="AH26" s="69">
        <v>7</v>
      </c>
      <c r="AI26" s="69">
        <v>22</v>
      </c>
      <c r="AJ26" s="69">
        <v>0</v>
      </c>
      <c r="AK26" s="69">
        <v>0</v>
      </c>
      <c r="AL26" s="80">
        <v>10283</v>
      </c>
      <c r="AM26" s="80">
        <v>0</v>
      </c>
      <c r="AN26" s="69">
        <v>0</v>
      </c>
      <c r="AO26" s="69">
        <v>0</v>
      </c>
      <c r="AP26" s="80">
        <v>118756</v>
      </c>
      <c r="AQ26" s="80">
        <v>3604</v>
      </c>
      <c r="AR26" s="69">
        <v>0</v>
      </c>
      <c r="AS26" s="69">
        <v>0</v>
      </c>
      <c r="AT26" s="80">
        <v>0</v>
      </c>
      <c r="AU26" s="80">
        <v>0</v>
      </c>
      <c r="AV26" s="69">
        <v>0</v>
      </c>
      <c r="AW26" s="69">
        <v>0</v>
      </c>
      <c r="AX26" s="80">
        <v>0</v>
      </c>
      <c r="AY26" s="80">
        <v>0</v>
      </c>
      <c r="AZ26" s="69">
        <v>0</v>
      </c>
      <c r="BA26" s="69">
        <v>0</v>
      </c>
      <c r="BB26" s="80">
        <v>0</v>
      </c>
      <c r="BC26" s="80">
        <v>0</v>
      </c>
      <c r="BD26" s="69">
        <v>0</v>
      </c>
      <c r="BE26" s="69">
        <v>0</v>
      </c>
      <c r="BF26" s="80">
        <v>0</v>
      </c>
      <c r="BG26" s="80">
        <v>0</v>
      </c>
      <c r="BH26" s="69">
        <v>0</v>
      </c>
      <c r="BI26" s="69">
        <v>0</v>
      </c>
      <c r="BJ26" s="80">
        <v>0</v>
      </c>
      <c r="BK26" s="80">
        <v>0</v>
      </c>
      <c r="BL26" s="69">
        <v>0</v>
      </c>
      <c r="BM26" s="69">
        <v>0</v>
      </c>
      <c r="BN26" s="80">
        <v>0</v>
      </c>
      <c r="BO26" s="80">
        <v>0</v>
      </c>
      <c r="BP26" s="69">
        <v>0</v>
      </c>
      <c r="BQ26" s="69">
        <v>0</v>
      </c>
      <c r="BR26" s="80">
        <v>0</v>
      </c>
      <c r="BS26" s="80">
        <v>0</v>
      </c>
      <c r="BT26" s="69">
        <v>0</v>
      </c>
      <c r="BU26" s="69">
        <v>0</v>
      </c>
      <c r="BV26" s="80">
        <v>0</v>
      </c>
      <c r="BW26" s="80">
        <v>0</v>
      </c>
      <c r="BX26" s="69">
        <v>0</v>
      </c>
      <c r="BY26" s="213">
        <v>0</v>
      </c>
      <c r="BZ26" s="80">
        <v>0</v>
      </c>
      <c r="CA26" s="80">
        <v>0</v>
      </c>
      <c r="CB26" s="69">
        <v>0</v>
      </c>
      <c r="CC26" s="69">
        <v>0</v>
      </c>
      <c r="CD26" s="80">
        <v>0</v>
      </c>
      <c r="CE26" s="80">
        <v>0</v>
      </c>
      <c r="CF26" s="69">
        <v>0</v>
      </c>
      <c r="CG26" s="69">
        <v>0</v>
      </c>
      <c r="CH26" s="80">
        <v>0</v>
      </c>
      <c r="CI26" s="80">
        <v>0</v>
      </c>
      <c r="CJ26" s="69">
        <v>0</v>
      </c>
      <c r="CK26" s="69">
        <v>0</v>
      </c>
      <c r="CL26" s="80">
        <v>129039</v>
      </c>
      <c r="CM26" s="80">
        <v>3604</v>
      </c>
      <c r="CN26" s="69" t="s">
        <v>704</v>
      </c>
      <c r="CO26" s="69" t="s">
        <v>705</v>
      </c>
      <c r="CP26" s="69" t="s">
        <v>701</v>
      </c>
      <c r="CQ26" s="69" t="s">
        <v>701</v>
      </c>
      <c r="CR26" s="69" t="s">
        <v>701</v>
      </c>
      <c r="CS26" s="69" t="s">
        <v>701</v>
      </c>
      <c r="CT26" s="68">
        <v>45433</v>
      </c>
      <c r="CU26" s="69" t="s">
        <v>1001</v>
      </c>
      <c r="CV26" s="69" t="s">
        <v>1004</v>
      </c>
      <c r="CW26" s="68" t="s">
        <v>168</v>
      </c>
      <c r="CX26" s="68">
        <v>45177</v>
      </c>
      <c r="CY26" s="69" t="s">
        <v>1005</v>
      </c>
      <c r="CZ26" s="69" t="s">
        <v>1004</v>
      </c>
      <c r="DA26" s="69" t="s">
        <v>169</v>
      </c>
      <c r="DB26" s="69">
        <v>2875279.8</v>
      </c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</row>
    <row r="27" spans="2:1477" s="69" customFormat="1">
      <c r="B27" s="69" t="s">
        <v>129</v>
      </c>
      <c r="C27" s="69" t="s">
        <v>763</v>
      </c>
      <c r="D27" s="69" t="s">
        <v>1012</v>
      </c>
      <c r="E27" s="68">
        <v>44496</v>
      </c>
      <c r="F27" s="69" t="s">
        <v>1007</v>
      </c>
      <c r="G27" s="69" t="s">
        <v>1010</v>
      </c>
      <c r="H27" s="69">
        <v>2</v>
      </c>
      <c r="I27" s="69">
        <v>0</v>
      </c>
      <c r="J27" s="69">
        <v>130</v>
      </c>
      <c r="K27" s="69">
        <v>175</v>
      </c>
      <c r="L27" s="69">
        <v>175</v>
      </c>
      <c r="M27" s="186">
        <f t="shared" si="0"/>
        <v>1</v>
      </c>
      <c r="N27" s="69">
        <f t="shared" si="1"/>
        <v>1</v>
      </c>
      <c r="O27" s="69">
        <v>0</v>
      </c>
      <c r="P27" s="69">
        <v>0</v>
      </c>
      <c r="Q27" s="69">
        <v>0</v>
      </c>
      <c r="R27" s="69">
        <v>45</v>
      </c>
      <c r="S27" s="69">
        <v>0</v>
      </c>
      <c r="T27" s="190">
        <v>461461</v>
      </c>
      <c r="U27" s="190">
        <v>21100</v>
      </c>
      <c r="V27" s="190">
        <v>440361</v>
      </c>
      <c r="W27" s="190">
        <v>461461</v>
      </c>
      <c r="X27" s="190">
        <v>428726</v>
      </c>
      <c r="Y27" s="190">
        <v>0</v>
      </c>
      <c r="Z27" s="190">
        <v>0</v>
      </c>
      <c r="AA27" s="190">
        <v>0</v>
      </c>
      <c r="AB27" s="190">
        <v>428726</v>
      </c>
      <c r="AC27" s="190">
        <v>428726</v>
      </c>
      <c r="AD27" s="186">
        <f t="shared" si="2"/>
        <v>0.97357849582501632</v>
      </c>
      <c r="AE27" s="69">
        <f t="shared" si="3"/>
        <v>1</v>
      </c>
      <c r="AF27" s="190">
        <v>0</v>
      </c>
      <c r="AG27" s="190">
        <v>0</v>
      </c>
      <c r="AH27" s="69">
        <v>29</v>
      </c>
      <c r="AI27" s="69">
        <v>16</v>
      </c>
      <c r="AJ27" s="69">
        <v>0</v>
      </c>
      <c r="AK27" s="69">
        <v>0</v>
      </c>
      <c r="AL27" s="80">
        <v>0</v>
      </c>
      <c r="AM27" s="80">
        <v>0</v>
      </c>
      <c r="AN27" s="69">
        <v>0</v>
      </c>
      <c r="AO27" s="69">
        <v>0</v>
      </c>
      <c r="AP27" s="80">
        <v>0</v>
      </c>
      <c r="AQ27" s="80">
        <v>0</v>
      </c>
      <c r="AR27" s="69">
        <v>0</v>
      </c>
      <c r="AS27" s="69">
        <v>0</v>
      </c>
      <c r="AT27" s="80">
        <v>0</v>
      </c>
      <c r="AU27" s="80">
        <v>0</v>
      </c>
      <c r="AV27" s="69">
        <v>0</v>
      </c>
      <c r="AW27" s="69">
        <v>0</v>
      </c>
      <c r="AX27" s="80">
        <v>0</v>
      </c>
      <c r="AY27" s="80">
        <v>0</v>
      </c>
      <c r="AZ27" s="69">
        <v>0</v>
      </c>
      <c r="BA27" s="69">
        <v>0</v>
      </c>
      <c r="BB27" s="80">
        <v>0</v>
      </c>
      <c r="BC27" s="80">
        <v>0</v>
      </c>
      <c r="BD27" s="69">
        <v>0</v>
      </c>
      <c r="BE27" s="69">
        <v>0</v>
      </c>
      <c r="BF27" s="80">
        <v>0</v>
      </c>
      <c r="BG27" s="80">
        <v>0</v>
      </c>
      <c r="BH27" s="69">
        <v>0</v>
      </c>
      <c r="BI27" s="69">
        <v>0</v>
      </c>
      <c r="BJ27" s="80">
        <v>0</v>
      </c>
      <c r="BK27" s="80">
        <v>0</v>
      </c>
      <c r="BL27" s="69">
        <v>0</v>
      </c>
      <c r="BM27" s="69">
        <v>0</v>
      </c>
      <c r="BN27" s="80">
        <v>0</v>
      </c>
      <c r="BO27" s="80">
        <v>0</v>
      </c>
      <c r="BP27" s="69">
        <v>0</v>
      </c>
      <c r="BQ27" s="69">
        <v>0</v>
      </c>
      <c r="BR27" s="80">
        <v>0</v>
      </c>
      <c r="BS27" s="80">
        <v>0</v>
      </c>
      <c r="BT27" s="69">
        <v>0</v>
      </c>
      <c r="BU27" s="69">
        <v>0</v>
      </c>
      <c r="BV27" s="80">
        <v>0</v>
      </c>
      <c r="BW27" s="80">
        <v>0</v>
      </c>
      <c r="BX27" s="69">
        <v>0</v>
      </c>
      <c r="BY27" s="213">
        <v>0</v>
      </c>
      <c r="BZ27" s="80">
        <v>0</v>
      </c>
      <c r="CA27" s="80">
        <v>0</v>
      </c>
      <c r="CB27" s="69">
        <v>0</v>
      </c>
      <c r="CC27" s="69">
        <v>0</v>
      </c>
      <c r="CD27" s="80">
        <v>0</v>
      </c>
      <c r="CE27" s="80">
        <v>0</v>
      </c>
      <c r="CF27" s="69">
        <v>0</v>
      </c>
      <c r="CG27" s="69">
        <v>0</v>
      </c>
      <c r="CH27" s="80">
        <v>0</v>
      </c>
      <c r="CI27" s="80">
        <v>0</v>
      </c>
      <c r="CJ27" s="69">
        <v>0</v>
      </c>
      <c r="CK27" s="69">
        <v>0</v>
      </c>
      <c r="CL27" s="80">
        <v>0</v>
      </c>
      <c r="CM27" s="80">
        <v>0</v>
      </c>
      <c r="CN27" s="69" t="s">
        <v>755</v>
      </c>
      <c r="CO27" s="69" t="s">
        <v>756</v>
      </c>
      <c r="CP27" s="69" t="s">
        <v>701</v>
      </c>
      <c r="CQ27" s="69" t="s">
        <v>701</v>
      </c>
      <c r="CR27" s="69" t="s">
        <v>701</v>
      </c>
      <c r="CS27" s="69" t="s">
        <v>701</v>
      </c>
      <c r="CT27" s="68">
        <v>45166</v>
      </c>
      <c r="CU27" s="69" t="s">
        <v>1005</v>
      </c>
      <c r="CV27" s="69" t="s">
        <v>1004</v>
      </c>
      <c r="CW27" s="68" t="s">
        <v>168</v>
      </c>
      <c r="CX27" s="68">
        <v>44991</v>
      </c>
      <c r="CY27" s="69" t="s">
        <v>1003</v>
      </c>
      <c r="CZ27" s="69" t="s">
        <v>1009</v>
      </c>
      <c r="DA27" s="69" t="s">
        <v>169</v>
      </c>
      <c r="DB27" s="69">
        <v>438393.45</v>
      </c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</row>
    <row r="28" spans="2:1477" s="69" customFormat="1">
      <c r="B28" s="69" t="s">
        <v>129</v>
      </c>
      <c r="C28" s="69" t="s">
        <v>243</v>
      </c>
      <c r="D28" s="69" t="s">
        <v>244</v>
      </c>
      <c r="E28" s="68">
        <v>44650</v>
      </c>
      <c r="F28" s="69" t="s">
        <v>1003</v>
      </c>
      <c r="G28" s="69" t="s">
        <v>1010</v>
      </c>
      <c r="H28" s="69">
        <v>2</v>
      </c>
      <c r="I28" s="69">
        <v>1</v>
      </c>
      <c r="J28" s="69">
        <v>160</v>
      </c>
      <c r="K28" s="69">
        <v>206</v>
      </c>
      <c r="L28" s="69">
        <v>206</v>
      </c>
      <c r="M28" s="186">
        <f t="shared" si="0"/>
        <v>1</v>
      </c>
      <c r="N28" s="69">
        <f t="shared" si="1"/>
        <v>1</v>
      </c>
      <c r="O28" s="69">
        <v>0</v>
      </c>
      <c r="P28" s="69">
        <v>0</v>
      </c>
      <c r="Q28" s="69">
        <v>0</v>
      </c>
      <c r="R28" s="69">
        <v>46</v>
      </c>
      <c r="S28" s="69">
        <v>0</v>
      </c>
      <c r="T28" s="190">
        <v>1796523</v>
      </c>
      <c r="U28" s="190">
        <v>50000</v>
      </c>
      <c r="V28" s="190">
        <v>1746523</v>
      </c>
      <c r="W28" s="190">
        <v>1801104</v>
      </c>
      <c r="X28" s="190">
        <v>1763228</v>
      </c>
      <c r="Y28" s="190">
        <v>0</v>
      </c>
      <c r="Z28" s="190">
        <v>0</v>
      </c>
      <c r="AA28" s="190">
        <v>0</v>
      </c>
      <c r="AB28" s="190">
        <v>1763228</v>
      </c>
      <c r="AC28" s="190">
        <v>1760169</v>
      </c>
      <c r="AD28" s="186">
        <f t="shared" si="2"/>
        <v>1.0078132380735896</v>
      </c>
      <c r="AE28" s="69">
        <f t="shared" si="3"/>
        <v>1</v>
      </c>
      <c r="AF28" s="190">
        <v>1522</v>
      </c>
      <c r="AG28" s="190">
        <v>4581</v>
      </c>
      <c r="AH28" s="69">
        <v>27</v>
      </c>
      <c r="AI28" s="69">
        <v>19</v>
      </c>
      <c r="AJ28" s="69">
        <v>0</v>
      </c>
      <c r="AK28" s="69">
        <v>0</v>
      </c>
      <c r="AL28" s="80">
        <v>0</v>
      </c>
      <c r="AM28" s="80">
        <v>0</v>
      </c>
      <c r="AN28" s="69">
        <v>0</v>
      </c>
      <c r="AO28" s="69">
        <v>0</v>
      </c>
      <c r="AP28" s="80">
        <v>0</v>
      </c>
      <c r="AQ28" s="80">
        <v>0</v>
      </c>
      <c r="AR28" s="69">
        <v>0</v>
      </c>
      <c r="AS28" s="69">
        <v>0</v>
      </c>
      <c r="AT28" s="80">
        <v>0</v>
      </c>
      <c r="AU28" s="80">
        <v>0</v>
      </c>
      <c r="AV28" s="69">
        <v>0</v>
      </c>
      <c r="AW28" s="69">
        <v>0</v>
      </c>
      <c r="AX28" s="80">
        <v>0</v>
      </c>
      <c r="AY28" s="80">
        <v>0</v>
      </c>
      <c r="AZ28" s="69">
        <v>0</v>
      </c>
      <c r="BA28" s="69">
        <v>0</v>
      </c>
      <c r="BB28" s="80">
        <v>0</v>
      </c>
      <c r="BC28" s="80">
        <v>0</v>
      </c>
      <c r="BD28" s="69">
        <v>0</v>
      </c>
      <c r="BE28" s="69">
        <v>0</v>
      </c>
      <c r="BF28" s="80">
        <v>0</v>
      </c>
      <c r="BG28" s="80">
        <v>0</v>
      </c>
      <c r="BH28" s="69">
        <v>0</v>
      </c>
      <c r="BI28" s="69">
        <v>0</v>
      </c>
      <c r="BJ28" s="80">
        <v>0</v>
      </c>
      <c r="BK28" s="80">
        <v>0</v>
      </c>
      <c r="BL28" s="69">
        <v>0</v>
      </c>
      <c r="BM28" s="69">
        <v>0</v>
      </c>
      <c r="BN28" s="80">
        <v>0</v>
      </c>
      <c r="BO28" s="80">
        <v>0</v>
      </c>
      <c r="BP28" s="69">
        <v>0</v>
      </c>
      <c r="BQ28" s="69">
        <v>0</v>
      </c>
      <c r="BR28" s="80">
        <v>4581</v>
      </c>
      <c r="BS28" s="80">
        <v>0</v>
      </c>
      <c r="BT28" s="69">
        <v>0</v>
      </c>
      <c r="BU28" s="69">
        <v>0</v>
      </c>
      <c r="BV28" s="80">
        <v>0</v>
      </c>
      <c r="BW28" s="80">
        <v>0</v>
      </c>
      <c r="BX28" s="69">
        <v>0</v>
      </c>
      <c r="BY28" s="213">
        <v>0</v>
      </c>
      <c r="BZ28" s="80">
        <v>0</v>
      </c>
      <c r="CA28" s="80">
        <v>0</v>
      </c>
      <c r="CB28" s="69">
        <v>0</v>
      </c>
      <c r="CC28" s="69">
        <v>0</v>
      </c>
      <c r="CD28" s="80">
        <v>0</v>
      </c>
      <c r="CE28" s="80">
        <v>0</v>
      </c>
      <c r="CF28" s="69">
        <v>0</v>
      </c>
      <c r="CG28" s="69">
        <v>0</v>
      </c>
      <c r="CH28" s="80">
        <v>0</v>
      </c>
      <c r="CI28" s="80">
        <v>0</v>
      </c>
      <c r="CJ28" s="69">
        <v>0</v>
      </c>
      <c r="CK28" s="69">
        <v>0</v>
      </c>
      <c r="CL28" s="80">
        <v>4581</v>
      </c>
      <c r="CM28" s="80">
        <v>0</v>
      </c>
      <c r="CN28" s="69" t="s">
        <v>708</v>
      </c>
      <c r="CO28" s="69" t="s">
        <v>709</v>
      </c>
      <c r="CP28" s="69" t="s">
        <v>701</v>
      </c>
      <c r="CQ28" s="69" t="s">
        <v>701</v>
      </c>
      <c r="CR28" s="69" t="s">
        <v>701</v>
      </c>
      <c r="CS28" s="69" t="s">
        <v>701</v>
      </c>
      <c r="CT28" s="68">
        <v>45377</v>
      </c>
      <c r="CU28" s="69" t="s">
        <v>1003</v>
      </c>
      <c r="CV28" s="69" t="s">
        <v>1004</v>
      </c>
      <c r="CW28" s="68" t="s">
        <v>168</v>
      </c>
      <c r="CX28" s="68">
        <v>45010</v>
      </c>
      <c r="CY28" s="69" t="s">
        <v>1003</v>
      </c>
      <c r="CZ28" s="69" t="s">
        <v>1009</v>
      </c>
      <c r="DA28" s="69" t="s">
        <v>169</v>
      </c>
      <c r="DB28" s="69">
        <v>1217941.81</v>
      </c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</row>
    <row r="29" spans="2:1477" s="69" customFormat="1">
      <c r="B29" s="69" t="s">
        <v>129</v>
      </c>
      <c r="C29" s="69" t="s">
        <v>245</v>
      </c>
      <c r="D29" s="69" t="s">
        <v>246</v>
      </c>
      <c r="E29" s="68">
        <v>44615</v>
      </c>
      <c r="F29" s="69" t="s">
        <v>1003</v>
      </c>
      <c r="G29" s="69" t="s">
        <v>1010</v>
      </c>
      <c r="H29" s="69">
        <v>2</v>
      </c>
      <c r="I29" s="69">
        <v>5</v>
      </c>
      <c r="J29" s="69">
        <v>550</v>
      </c>
      <c r="K29" s="69">
        <v>625</v>
      </c>
      <c r="L29" s="69">
        <v>550</v>
      </c>
      <c r="M29" s="186">
        <f t="shared" si="0"/>
        <v>0.86363636363636365</v>
      </c>
      <c r="N29" s="69">
        <f t="shared" si="1"/>
        <v>1</v>
      </c>
      <c r="O29" s="69">
        <v>75</v>
      </c>
      <c r="P29" s="69">
        <v>0</v>
      </c>
      <c r="Q29" s="69">
        <v>0</v>
      </c>
      <c r="R29" s="69">
        <v>75</v>
      </c>
      <c r="S29" s="69">
        <v>0</v>
      </c>
      <c r="T29" s="190">
        <v>9424555</v>
      </c>
      <c r="U29" s="190">
        <v>81813</v>
      </c>
      <c r="V29" s="190">
        <v>9342742</v>
      </c>
      <c r="W29" s="190">
        <v>9468450</v>
      </c>
      <c r="X29" s="190">
        <v>9631445</v>
      </c>
      <c r="Y29" s="190">
        <v>0</v>
      </c>
      <c r="Z29" s="190">
        <v>0</v>
      </c>
      <c r="AA29" s="190">
        <v>0</v>
      </c>
      <c r="AB29" s="190">
        <v>9631445</v>
      </c>
      <c r="AC29" s="190">
        <v>9680052</v>
      </c>
      <c r="AD29" s="186">
        <f t="shared" si="2"/>
        <v>1.0361039617705381</v>
      </c>
      <c r="AE29" s="69">
        <f t="shared" si="3"/>
        <v>1</v>
      </c>
      <c r="AF29" s="190">
        <v>92003</v>
      </c>
      <c r="AG29" s="190">
        <v>43895</v>
      </c>
      <c r="AH29" s="69">
        <v>40</v>
      </c>
      <c r="AI29" s="69">
        <v>35</v>
      </c>
      <c r="AJ29" s="69">
        <v>0</v>
      </c>
      <c r="AK29" s="69">
        <v>0</v>
      </c>
      <c r="AL29" s="80">
        <v>3920</v>
      </c>
      <c r="AM29" s="80">
        <v>0</v>
      </c>
      <c r="AN29" s="69">
        <v>0</v>
      </c>
      <c r="AO29" s="69">
        <v>0</v>
      </c>
      <c r="AP29" s="80">
        <v>3096</v>
      </c>
      <c r="AQ29" s="80">
        <v>0</v>
      </c>
      <c r="AR29" s="69">
        <v>0</v>
      </c>
      <c r="AS29" s="69">
        <v>0</v>
      </c>
      <c r="AT29" s="80">
        <v>0</v>
      </c>
      <c r="AU29" s="80">
        <v>0</v>
      </c>
      <c r="AV29" s="69">
        <v>0</v>
      </c>
      <c r="AW29" s="69">
        <v>0</v>
      </c>
      <c r="AX29" s="80">
        <v>0</v>
      </c>
      <c r="AY29" s="80">
        <v>0</v>
      </c>
      <c r="AZ29" s="69">
        <v>0</v>
      </c>
      <c r="BA29" s="69">
        <v>0</v>
      </c>
      <c r="BB29" s="80">
        <v>0</v>
      </c>
      <c r="BC29" s="80">
        <v>0</v>
      </c>
      <c r="BD29" s="69">
        <v>0</v>
      </c>
      <c r="BE29" s="69">
        <v>0</v>
      </c>
      <c r="BF29" s="80">
        <v>26492</v>
      </c>
      <c r="BG29" s="80">
        <v>0</v>
      </c>
      <c r="BH29" s="69">
        <v>0</v>
      </c>
      <c r="BI29" s="69">
        <v>0</v>
      </c>
      <c r="BJ29" s="80">
        <v>0</v>
      </c>
      <c r="BK29" s="80">
        <v>0</v>
      </c>
      <c r="BL29" s="69">
        <v>0</v>
      </c>
      <c r="BM29" s="69">
        <v>0</v>
      </c>
      <c r="BN29" s="80">
        <v>0</v>
      </c>
      <c r="BO29" s="80">
        <v>0</v>
      </c>
      <c r="BP29" s="69">
        <v>0</v>
      </c>
      <c r="BQ29" s="69">
        <v>0</v>
      </c>
      <c r="BR29" s="80">
        <v>43397</v>
      </c>
      <c r="BS29" s="80">
        <v>0</v>
      </c>
      <c r="BT29" s="69">
        <v>0</v>
      </c>
      <c r="BU29" s="69">
        <v>0</v>
      </c>
      <c r="BV29" s="80">
        <v>0</v>
      </c>
      <c r="BW29" s="80">
        <v>0</v>
      </c>
      <c r="BX29" s="69">
        <v>0</v>
      </c>
      <c r="BY29" s="213">
        <v>0</v>
      </c>
      <c r="BZ29" s="80">
        <v>0</v>
      </c>
      <c r="CA29" s="80">
        <v>0</v>
      </c>
      <c r="CB29" s="69">
        <v>0</v>
      </c>
      <c r="CC29" s="69">
        <v>0</v>
      </c>
      <c r="CD29" s="80">
        <v>0</v>
      </c>
      <c r="CE29" s="80">
        <v>0</v>
      </c>
      <c r="CF29" s="69">
        <v>0</v>
      </c>
      <c r="CG29" s="69">
        <v>0</v>
      </c>
      <c r="CH29" s="80">
        <v>0</v>
      </c>
      <c r="CI29" s="80">
        <v>0</v>
      </c>
      <c r="CJ29" s="69">
        <v>0</v>
      </c>
      <c r="CK29" s="69">
        <v>0</v>
      </c>
      <c r="CL29" s="80">
        <v>76905</v>
      </c>
      <c r="CM29" s="80">
        <v>0</v>
      </c>
      <c r="CN29" s="69" t="s">
        <v>764</v>
      </c>
      <c r="CO29" s="69" t="s">
        <v>765</v>
      </c>
      <c r="CP29" s="69" t="s">
        <v>701</v>
      </c>
      <c r="CQ29" s="69" t="s">
        <v>701</v>
      </c>
      <c r="CR29" s="69" t="s">
        <v>701</v>
      </c>
      <c r="CS29" s="69" t="s">
        <v>701</v>
      </c>
      <c r="CT29" s="68">
        <v>45435</v>
      </c>
      <c r="CU29" s="69" t="s">
        <v>1001</v>
      </c>
      <c r="CV29" s="69" t="s">
        <v>1004</v>
      </c>
      <c r="CW29" s="68" t="s">
        <v>168</v>
      </c>
      <c r="CX29" s="68">
        <v>45261</v>
      </c>
      <c r="CY29" s="69" t="s">
        <v>1007</v>
      </c>
      <c r="CZ29" s="69" t="s">
        <v>1004</v>
      </c>
      <c r="DA29" s="69" t="s">
        <v>242</v>
      </c>
      <c r="DB29" s="69">
        <v>9297482.9499999993</v>
      </c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</row>
    <row r="30" spans="2:1477" s="5" customFormat="1" ht="12" customHeight="1" thickBot="1">
      <c r="B30" s="75"/>
      <c r="C30" s="75"/>
      <c r="D30" s="75"/>
      <c r="E30" s="68"/>
      <c r="F30" s="75"/>
      <c r="G30" s="75"/>
      <c r="H30" s="69"/>
      <c r="I30" s="76"/>
      <c r="J30" s="76"/>
      <c r="K30" s="76"/>
      <c r="L30" s="76"/>
      <c r="M30" s="236"/>
      <c r="N30" s="69"/>
      <c r="O30" s="76"/>
      <c r="P30" s="76"/>
      <c r="Q30" s="76"/>
      <c r="R30" s="76"/>
      <c r="S30" s="76"/>
      <c r="T30" s="77"/>
      <c r="U30" s="77"/>
      <c r="V30" s="77"/>
      <c r="W30" s="77"/>
      <c r="X30" s="77"/>
      <c r="Y30" s="190"/>
      <c r="Z30" s="190"/>
      <c r="AA30" s="190"/>
      <c r="AB30" s="190"/>
      <c r="AC30" s="190"/>
      <c r="AD30" s="140"/>
      <c r="AE30" s="69"/>
      <c r="AF30" s="190"/>
      <c r="AG30" s="190"/>
      <c r="AH30" s="76"/>
      <c r="AI30" s="76"/>
      <c r="AJ30" s="78"/>
      <c r="AK30" s="78"/>
      <c r="AL30" s="80"/>
      <c r="AM30" s="80"/>
      <c r="AN30" s="78"/>
      <c r="AO30" s="78"/>
      <c r="AP30" s="80"/>
      <c r="AQ30" s="80"/>
      <c r="AR30" s="78"/>
      <c r="AS30" s="78"/>
      <c r="AT30" s="80"/>
      <c r="AU30" s="80"/>
      <c r="AV30" s="78"/>
      <c r="AW30" s="78"/>
      <c r="AX30" s="80"/>
      <c r="AY30" s="80"/>
      <c r="AZ30" s="78"/>
      <c r="BA30" s="78"/>
      <c r="BB30" s="80"/>
      <c r="BC30" s="80"/>
      <c r="BD30" s="78"/>
      <c r="BE30" s="78"/>
      <c r="BF30" s="80"/>
      <c r="BG30" s="80"/>
      <c r="BH30" s="78"/>
      <c r="BI30" s="78"/>
      <c r="BJ30" s="80"/>
      <c r="BK30" s="80"/>
      <c r="BL30" s="78"/>
      <c r="BM30" s="78"/>
      <c r="BN30" s="80"/>
      <c r="BO30" s="80"/>
      <c r="BP30" s="78"/>
      <c r="BQ30" s="78"/>
      <c r="BR30" s="80"/>
      <c r="BS30" s="80"/>
      <c r="BT30" s="78"/>
      <c r="BU30" s="78"/>
      <c r="BV30" s="80"/>
      <c r="BW30" s="80"/>
      <c r="BX30" s="78"/>
      <c r="BY30" s="214"/>
      <c r="BZ30" s="80"/>
      <c r="CA30" s="80"/>
      <c r="CB30" s="78"/>
      <c r="CC30" s="78"/>
      <c r="CD30" s="80"/>
      <c r="CE30" s="80"/>
      <c r="CF30" s="78"/>
      <c r="CG30" s="78"/>
      <c r="CH30" s="80"/>
      <c r="CI30" s="80"/>
      <c r="CJ30" s="78"/>
      <c r="CK30" s="78"/>
      <c r="CL30" s="80"/>
      <c r="CM30" s="80"/>
      <c r="CN30" s="79"/>
      <c r="CO30" s="79"/>
      <c r="CP30" s="79"/>
      <c r="CQ30" s="79"/>
      <c r="CR30" s="79"/>
      <c r="CS30" s="79"/>
      <c r="CT30" s="68"/>
      <c r="CU30" s="75"/>
      <c r="CV30" s="75"/>
      <c r="CW30" s="68"/>
      <c r="CX30" s="68"/>
      <c r="CY30" s="75"/>
      <c r="CZ30" s="75"/>
      <c r="DA30" s="75"/>
      <c r="DB30" s="77"/>
      <c r="DC30" s="76"/>
      <c r="DD30" s="211"/>
    </row>
    <row r="31" spans="2:1477" s="6" customFormat="1" ht="24" customHeight="1" thickTop="1" thickBot="1">
      <c r="B31" s="272" t="s">
        <v>1089</v>
      </c>
      <c r="C31" s="273"/>
      <c r="D31" s="274"/>
      <c r="E31" s="110"/>
      <c r="F31" s="111"/>
      <c r="G31" s="141">
        <f>IF(B3="","",ROWS(B3:B30)-1)</f>
        <v>27</v>
      </c>
      <c r="H31" s="112">
        <f>SUM(H3:H30)</f>
        <v>47</v>
      </c>
      <c r="I31" s="112">
        <f>SUM(I3:I30)</f>
        <v>127</v>
      </c>
      <c r="J31" s="112">
        <f>SUM(J3:J30)</f>
        <v>7864</v>
      </c>
      <c r="K31" s="112">
        <f>SUM(K3:K30)</f>
        <v>12097</v>
      </c>
      <c r="L31" s="112">
        <f>SUM(L3:L30)</f>
        <v>12578</v>
      </c>
      <c r="M31" s="237">
        <f>IF(G31="",0,N31/G31)</f>
        <v>0.62962962962962965</v>
      </c>
      <c r="N31" s="112">
        <f t="shared" ref="N31:AC31" si="4">SUM(N3:N30)</f>
        <v>17</v>
      </c>
      <c r="O31" s="112">
        <f t="shared" si="4"/>
        <v>-481</v>
      </c>
      <c r="P31" s="113">
        <f t="shared" si="4"/>
        <v>695</v>
      </c>
      <c r="Q31" s="113">
        <f t="shared" si="4"/>
        <v>0</v>
      </c>
      <c r="R31" s="112">
        <f t="shared" si="4"/>
        <v>3214</v>
      </c>
      <c r="S31" s="112">
        <f t="shared" si="4"/>
        <v>1019</v>
      </c>
      <c r="T31" s="114">
        <f t="shared" si="4"/>
        <v>150255175</v>
      </c>
      <c r="U31" s="114">
        <f t="shared" si="4"/>
        <v>1476038</v>
      </c>
      <c r="V31" s="114">
        <f t="shared" si="4"/>
        <v>148779137</v>
      </c>
      <c r="W31" s="114">
        <f t="shared" si="4"/>
        <v>157497293</v>
      </c>
      <c r="X31" s="114">
        <f t="shared" si="4"/>
        <v>156021987</v>
      </c>
      <c r="Y31" s="114">
        <f t="shared" si="4"/>
        <v>-804216</v>
      </c>
      <c r="Z31" s="114">
        <f t="shared" si="4"/>
        <v>0</v>
      </c>
      <c r="AA31" s="114">
        <f t="shared" si="4"/>
        <v>-804216</v>
      </c>
      <c r="AB31" s="114">
        <f t="shared" si="4"/>
        <v>155217770</v>
      </c>
      <c r="AC31" s="114">
        <f t="shared" si="4"/>
        <v>157545620</v>
      </c>
      <c r="AD31" s="142">
        <f>IF(G31="",0,AE31/G31)</f>
        <v>0.77777777777777779</v>
      </c>
      <c r="AE31" s="240">
        <f t="shared" ref="AE31:CM31" si="5">SUM(AE3:AE30)</f>
        <v>21</v>
      </c>
      <c r="AF31" s="114">
        <f t="shared" si="5"/>
        <v>4842201</v>
      </c>
      <c r="AG31" s="114">
        <f t="shared" si="5"/>
        <v>7242116</v>
      </c>
      <c r="AH31" s="115">
        <f t="shared" si="5"/>
        <v>2666</v>
      </c>
      <c r="AI31" s="115">
        <f t="shared" si="5"/>
        <v>740</v>
      </c>
      <c r="AJ31" s="115">
        <f t="shared" si="5"/>
        <v>10</v>
      </c>
      <c r="AK31" s="115">
        <f t="shared" si="5"/>
        <v>441</v>
      </c>
      <c r="AL31" s="114">
        <f t="shared" si="5"/>
        <v>2817986</v>
      </c>
      <c r="AM31" s="114">
        <f t="shared" si="5"/>
        <v>334395</v>
      </c>
      <c r="AN31" s="115">
        <f t="shared" si="5"/>
        <v>88</v>
      </c>
      <c r="AO31" s="115">
        <f t="shared" si="5"/>
        <v>111</v>
      </c>
      <c r="AP31" s="114">
        <f t="shared" si="5"/>
        <v>2913653</v>
      </c>
      <c r="AQ31" s="114">
        <f t="shared" si="5"/>
        <v>273914</v>
      </c>
      <c r="AR31" s="115">
        <f t="shared" si="5"/>
        <v>0</v>
      </c>
      <c r="AS31" s="115">
        <f t="shared" si="5"/>
        <v>0</v>
      </c>
      <c r="AT31" s="114">
        <f t="shared" si="5"/>
        <v>0</v>
      </c>
      <c r="AU31" s="114">
        <f t="shared" si="5"/>
        <v>0</v>
      </c>
      <c r="AV31" s="115">
        <f t="shared" si="5"/>
        <v>0</v>
      </c>
      <c r="AW31" s="115">
        <f t="shared" si="5"/>
        <v>0</v>
      </c>
      <c r="AX31" s="114">
        <f t="shared" si="5"/>
        <v>0</v>
      </c>
      <c r="AY31" s="114">
        <f t="shared" si="5"/>
        <v>0</v>
      </c>
      <c r="AZ31" s="115">
        <f t="shared" si="5"/>
        <v>0</v>
      </c>
      <c r="BA31" s="115">
        <f t="shared" si="5"/>
        <v>0</v>
      </c>
      <c r="BB31" s="114">
        <f t="shared" si="5"/>
        <v>36050</v>
      </c>
      <c r="BC31" s="114">
        <f t="shared" si="5"/>
        <v>0</v>
      </c>
      <c r="BD31" s="115">
        <f t="shared" si="5"/>
        <v>0</v>
      </c>
      <c r="BE31" s="115">
        <f t="shared" si="5"/>
        <v>0</v>
      </c>
      <c r="BF31" s="114">
        <f t="shared" si="5"/>
        <v>121064</v>
      </c>
      <c r="BG31" s="114">
        <f t="shared" si="5"/>
        <v>3140</v>
      </c>
      <c r="BH31" s="115">
        <f t="shared" si="5"/>
        <v>0</v>
      </c>
      <c r="BI31" s="115">
        <f t="shared" si="5"/>
        <v>0</v>
      </c>
      <c r="BJ31" s="114">
        <f t="shared" si="5"/>
        <v>514208</v>
      </c>
      <c r="BK31" s="114">
        <f t="shared" si="5"/>
        <v>0</v>
      </c>
      <c r="BL31" s="115">
        <f t="shared" si="5"/>
        <v>0</v>
      </c>
      <c r="BM31" s="115">
        <f t="shared" si="5"/>
        <v>0</v>
      </c>
      <c r="BN31" s="114">
        <f t="shared" si="5"/>
        <v>0</v>
      </c>
      <c r="BO31" s="114">
        <f t="shared" si="5"/>
        <v>0</v>
      </c>
      <c r="BP31" s="115">
        <f t="shared" si="5"/>
        <v>805</v>
      </c>
      <c r="BQ31" s="115">
        <f t="shared" si="5"/>
        <v>499</v>
      </c>
      <c r="BR31" s="114">
        <f t="shared" si="5"/>
        <v>1332815</v>
      </c>
      <c r="BS31" s="114">
        <f t="shared" si="5"/>
        <v>0</v>
      </c>
      <c r="BT31" s="115">
        <f t="shared" si="5"/>
        <v>0</v>
      </c>
      <c r="BU31" s="115">
        <f t="shared" si="5"/>
        <v>0</v>
      </c>
      <c r="BV31" s="114">
        <f t="shared" si="5"/>
        <v>0</v>
      </c>
      <c r="BW31" s="114">
        <f t="shared" si="5"/>
        <v>0</v>
      </c>
      <c r="BX31" s="115">
        <f t="shared" si="5"/>
        <v>27</v>
      </c>
      <c r="BY31" s="115">
        <f t="shared" si="5"/>
        <v>0</v>
      </c>
      <c r="BZ31" s="114">
        <f t="shared" si="5"/>
        <v>72362</v>
      </c>
      <c r="CA31" s="114">
        <f t="shared" si="5"/>
        <v>88730</v>
      </c>
      <c r="CB31" s="115">
        <f t="shared" si="5"/>
        <v>0</v>
      </c>
      <c r="CC31" s="115">
        <f t="shared" si="5"/>
        <v>0</v>
      </c>
      <c r="CD31" s="114">
        <f t="shared" si="5"/>
        <v>0</v>
      </c>
      <c r="CE31" s="114">
        <f t="shared" si="5"/>
        <v>0</v>
      </c>
      <c r="CF31" s="115">
        <f t="shared" si="5"/>
        <v>25</v>
      </c>
      <c r="CG31" s="115">
        <f t="shared" si="5"/>
        <v>0</v>
      </c>
      <c r="CH31" s="114">
        <f t="shared" si="5"/>
        <v>-287200</v>
      </c>
      <c r="CI31" s="114">
        <f t="shared" si="5"/>
        <v>0</v>
      </c>
      <c r="CJ31" s="115">
        <f t="shared" si="5"/>
        <v>955</v>
      </c>
      <c r="CK31" s="115">
        <f t="shared" si="5"/>
        <v>1051</v>
      </c>
      <c r="CL31" s="114">
        <f t="shared" si="5"/>
        <v>7520943</v>
      </c>
      <c r="CM31" s="114">
        <f t="shared" si="5"/>
        <v>700180</v>
      </c>
      <c r="CN31" s="116"/>
      <c r="CO31" s="116"/>
      <c r="CP31" s="116"/>
      <c r="CQ31" s="116"/>
      <c r="CR31" s="116"/>
      <c r="CS31" s="116"/>
      <c r="CT31" s="110"/>
      <c r="CU31" s="111"/>
      <c r="CV31" s="111"/>
      <c r="CW31" s="110"/>
      <c r="CX31" s="110"/>
      <c r="CY31" s="111"/>
      <c r="CZ31" s="111"/>
      <c r="DA31" s="111"/>
      <c r="DB31" s="114"/>
      <c r="DC31" s="116"/>
      <c r="DD31" s="210"/>
    </row>
    <row r="32" spans="2:1477" s="69" customFormat="1" ht="12.75" thickTop="1">
      <c r="B32" s="67" t="s">
        <v>129</v>
      </c>
      <c r="C32" s="67" t="s">
        <v>166</v>
      </c>
      <c r="D32" s="67" t="s">
        <v>167</v>
      </c>
      <c r="E32" s="68">
        <v>44168</v>
      </c>
      <c r="F32" s="67" t="s">
        <v>1007</v>
      </c>
      <c r="G32" s="158" t="s">
        <v>1002</v>
      </c>
      <c r="H32" s="187">
        <v>6</v>
      </c>
      <c r="I32" s="69">
        <v>8</v>
      </c>
      <c r="J32" s="69">
        <v>450</v>
      </c>
      <c r="K32" s="69">
        <v>845</v>
      </c>
      <c r="L32" s="69">
        <v>838</v>
      </c>
      <c r="M32" s="186">
        <f>IF(J32 = 0,0,(L32-AH32-AI32)/J32)</f>
        <v>1.568888888888889</v>
      </c>
      <c r="N32" s="69">
        <f>IF(G32&lt;&gt;"",IF(M32&lt;=1.2,1,0),0)</f>
        <v>0</v>
      </c>
      <c r="O32" s="69">
        <v>7</v>
      </c>
      <c r="P32" s="69">
        <v>0</v>
      </c>
      <c r="Q32" s="69">
        <v>0</v>
      </c>
      <c r="R32" s="69">
        <v>132</v>
      </c>
      <c r="S32" s="69">
        <v>263</v>
      </c>
      <c r="T32" s="190">
        <v>8623489</v>
      </c>
      <c r="U32" s="190">
        <v>90613</v>
      </c>
      <c r="V32" s="190">
        <v>8532876</v>
      </c>
      <c r="W32" s="190">
        <v>9397066</v>
      </c>
      <c r="X32" s="190">
        <v>9294008</v>
      </c>
      <c r="Y32" s="190">
        <v>0</v>
      </c>
      <c r="Z32" s="190">
        <v>0</v>
      </c>
      <c r="AA32" s="190">
        <v>0</v>
      </c>
      <c r="AB32" s="190">
        <v>9294008</v>
      </c>
      <c r="AC32" s="190">
        <v>9490393</v>
      </c>
      <c r="AD32" s="186">
        <f>IF(V32=0,0,AC32/V32)</f>
        <v>1.112215037462164</v>
      </c>
      <c r="AE32" s="69">
        <f>IF(AD32 &lt;=1.1,1,0)</f>
        <v>0</v>
      </c>
      <c r="AF32" s="190">
        <v>487144</v>
      </c>
      <c r="AG32" s="190">
        <v>773578</v>
      </c>
      <c r="AH32" s="69">
        <v>84</v>
      </c>
      <c r="AI32" s="69">
        <v>48</v>
      </c>
      <c r="AJ32" s="69">
        <v>0</v>
      </c>
      <c r="AK32" s="69">
        <v>71</v>
      </c>
      <c r="AL32" s="80">
        <v>305583</v>
      </c>
      <c r="AM32" s="80">
        <v>0</v>
      </c>
      <c r="AN32" s="69">
        <v>0</v>
      </c>
      <c r="AO32" s="69">
        <v>84</v>
      </c>
      <c r="AP32" s="80">
        <v>299190</v>
      </c>
      <c r="AQ32" s="80">
        <v>27177</v>
      </c>
      <c r="AR32" s="69">
        <v>0</v>
      </c>
      <c r="AS32" s="69">
        <v>0</v>
      </c>
      <c r="AT32" s="80">
        <v>0</v>
      </c>
      <c r="AU32" s="80">
        <v>0</v>
      </c>
      <c r="AV32" s="69">
        <v>0</v>
      </c>
      <c r="AW32" s="69">
        <v>0</v>
      </c>
      <c r="AX32" s="80">
        <v>0</v>
      </c>
      <c r="AY32" s="80">
        <v>0</v>
      </c>
      <c r="AZ32" s="69">
        <v>0</v>
      </c>
      <c r="BA32" s="69">
        <v>0</v>
      </c>
      <c r="BB32" s="80">
        <v>0</v>
      </c>
      <c r="BC32" s="80">
        <v>0</v>
      </c>
      <c r="BD32" s="69">
        <v>0</v>
      </c>
      <c r="BE32" s="69">
        <v>0</v>
      </c>
      <c r="BF32" s="80">
        <v>195000</v>
      </c>
      <c r="BG32" s="80">
        <v>0</v>
      </c>
      <c r="BH32" s="69">
        <v>0</v>
      </c>
      <c r="BI32" s="69">
        <v>0</v>
      </c>
      <c r="BJ32" s="80">
        <v>0</v>
      </c>
      <c r="BK32" s="80">
        <v>0</v>
      </c>
      <c r="BL32" s="69">
        <v>0</v>
      </c>
      <c r="BM32" s="69">
        <v>0</v>
      </c>
      <c r="BN32" s="80">
        <v>0</v>
      </c>
      <c r="BO32" s="80">
        <v>0</v>
      </c>
      <c r="BP32" s="69">
        <v>0</v>
      </c>
      <c r="BQ32" s="69">
        <v>48</v>
      </c>
      <c r="BR32" s="80">
        <v>15720</v>
      </c>
      <c r="BS32" s="80">
        <v>0</v>
      </c>
      <c r="BT32" s="69">
        <v>0</v>
      </c>
      <c r="BU32" s="69">
        <v>0</v>
      </c>
      <c r="BV32" s="80">
        <v>0</v>
      </c>
      <c r="BW32" s="80">
        <v>0</v>
      </c>
      <c r="BX32" s="69">
        <v>0</v>
      </c>
      <c r="BY32" s="69">
        <v>0</v>
      </c>
      <c r="BZ32" s="80">
        <v>0</v>
      </c>
      <c r="CA32" s="80">
        <v>0</v>
      </c>
      <c r="CB32" s="69">
        <v>0</v>
      </c>
      <c r="CC32" s="69">
        <v>60</v>
      </c>
      <c r="CD32" s="80">
        <v>0</v>
      </c>
      <c r="CE32" s="80">
        <v>0</v>
      </c>
      <c r="CF32" s="69">
        <v>0</v>
      </c>
      <c r="CG32" s="69">
        <v>0</v>
      </c>
      <c r="CH32" s="80">
        <v>0</v>
      </c>
      <c r="CI32" s="80">
        <v>0</v>
      </c>
      <c r="CJ32" s="69">
        <v>0</v>
      </c>
      <c r="CK32" s="69">
        <v>263</v>
      </c>
      <c r="CL32" s="80">
        <v>815494</v>
      </c>
      <c r="CM32" s="80">
        <v>27177</v>
      </c>
      <c r="CN32" s="67" t="s">
        <v>699</v>
      </c>
      <c r="CO32" s="67" t="s">
        <v>700</v>
      </c>
      <c r="CP32" s="67" t="s">
        <v>701</v>
      </c>
      <c r="CQ32" s="67" t="s">
        <v>701</v>
      </c>
      <c r="CR32" s="67" t="s">
        <v>701</v>
      </c>
      <c r="CS32" s="67" t="s">
        <v>701</v>
      </c>
      <c r="CT32" s="68">
        <v>45245</v>
      </c>
      <c r="CU32" s="67" t="s">
        <v>1007</v>
      </c>
      <c r="CV32" s="67" t="s">
        <v>1004</v>
      </c>
      <c r="CW32" s="68" t="s">
        <v>168</v>
      </c>
      <c r="CX32" s="68">
        <v>45107</v>
      </c>
      <c r="CY32" s="67" t="s">
        <v>1001</v>
      </c>
      <c r="CZ32" s="67" t="s">
        <v>1009</v>
      </c>
      <c r="DA32" s="67" t="s">
        <v>169</v>
      </c>
      <c r="DB32" s="81">
        <v>7399516.2999999998</v>
      </c>
      <c r="DC32" s="67" t="s">
        <v>702</v>
      </c>
      <c r="DD32" s="67" t="s">
        <v>703</v>
      </c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</row>
    <row r="33" spans="2:1477" s="69" customFormat="1">
      <c r="B33" s="69" t="s">
        <v>129</v>
      </c>
      <c r="C33" s="69" t="s">
        <v>170</v>
      </c>
      <c r="D33" s="69" t="s">
        <v>171</v>
      </c>
      <c r="E33" s="68">
        <v>44504</v>
      </c>
      <c r="F33" s="69" t="s">
        <v>1007</v>
      </c>
      <c r="G33" s="69" t="s">
        <v>1010</v>
      </c>
      <c r="H33" s="69">
        <v>3</v>
      </c>
      <c r="I33" s="69">
        <v>2</v>
      </c>
      <c r="J33" s="69">
        <v>275</v>
      </c>
      <c r="K33" s="69">
        <v>390</v>
      </c>
      <c r="L33" s="69">
        <v>390</v>
      </c>
      <c r="M33" s="186">
        <f t="shared" ref="M33:M48" si="6">IF(J33 = 0,0,(L33-AH33-AI33)/J33)</f>
        <v>1.0181818181818181</v>
      </c>
      <c r="N33" s="69">
        <f t="shared" ref="N33:N48" si="7">IF(G33&lt;&gt;"",IF(M33&lt;=1.2,1,0),0)</f>
        <v>1</v>
      </c>
      <c r="O33" s="69">
        <v>0</v>
      </c>
      <c r="P33" s="69">
        <v>0</v>
      </c>
      <c r="Q33" s="69">
        <v>0</v>
      </c>
      <c r="R33" s="69">
        <v>115</v>
      </c>
      <c r="S33" s="69">
        <v>0</v>
      </c>
      <c r="T33" s="190">
        <v>5052712</v>
      </c>
      <c r="U33" s="190">
        <v>52873</v>
      </c>
      <c r="V33" s="190">
        <v>4999839</v>
      </c>
      <c r="W33" s="190">
        <v>4990876</v>
      </c>
      <c r="X33" s="190">
        <v>4942213</v>
      </c>
      <c r="Y33" s="190">
        <v>0</v>
      </c>
      <c r="Z33" s="190">
        <v>0</v>
      </c>
      <c r="AA33" s="190">
        <v>0</v>
      </c>
      <c r="AB33" s="190">
        <v>4942213</v>
      </c>
      <c r="AC33" s="190">
        <v>5001843</v>
      </c>
      <c r="AD33" s="186">
        <f t="shared" ref="AD33:AD48" si="8">IF(V33=0,0,AC33/V33)</f>
        <v>1.0004008129061757</v>
      </c>
      <c r="AE33" s="69">
        <f t="shared" ref="AE33:AE48" si="9">IF(AD33 &lt;=1.1,1,0)</f>
        <v>1</v>
      </c>
      <c r="AF33" s="190">
        <v>59630</v>
      </c>
      <c r="AG33" s="190">
        <v>-61836</v>
      </c>
      <c r="AH33" s="69">
        <v>87</v>
      </c>
      <c r="AI33" s="69">
        <v>23</v>
      </c>
      <c r="AJ33" s="69">
        <v>0</v>
      </c>
      <c r="AK33" s="69">
        <v>0</v>
      </c>
      <c r="AL33" s="80">
        <v>0</v>
      </c>
      <c r="AM33" s="80">
        <v>0</v>
      </c>
      <c r="AN33" s="69">
        <v>5</v>
      </c>
      <c r="AO33" s="69">
        <v>0</v>
      </c>
      <c r="AP33" s="80">
        <v>6022</v>
      </c>
      <c r="AQ33" s="80">
        <v>0</v>
      </c>
      <c r="AR33" s="69">
        <v>0</v>
      </c>
      <c r="AS33" s="69">
        <v>0</v>
      </c>
      <c r="AT33" s="80">
        <v>0</v>
      </c>
      <c r="AU33" s="80">
        <v>0</v>
      </c>
      <c r="AV33" s="69">
        <v>0</v>
      </c>
      <c r="AW33" s="69">
        <v>0</v>
      </c>
      <c r="AX33" s="80">
        <v>0</v>
      </c>
      <c r="AY33" s="80">
        <v>0</v>
      </c>
      <c r="AZ33" s="69">
        <v>0</v>
      </c>
      <c r="BA33" s="69">
        <v>0</v>
      </c>
      <c r="BB33" s="80">
        <v>0</v>
      </c>
      <c r="BC33" s="80">
        <v>0</v>
      </c>
      <c r="BD33" s="69">
        <v>0</v>
      </c>
      <c r="BE33" s="69">
        <v>0</v>
      </c>
      <c r="BF33" s="80">
        <v>-19522</v>
      </c>
      <c r="BG33" s="80">
        <v>0</v>
      </c>
      <c r="BH33" s="69">
        <v>0</v>
      </c>
      <c r="BI33" s="69">
        <v>0</v>
      </c>
      <c r="BJ33" s="80">
        <v>0</v>
      </c>
      <c r="BK33" s="80">
        <v>0</v>
      </c>
      <c r="BL33" s="69">
        <v>0</v>
      </c>
      <c r="BM33" s="69">
        <v>0</v>
      </c>
      <c r="BN33" s="80">
        <v>0</v>
      </c>
      <c r="BO33" s="80">
        <v>0</v>
      </c>
      <c r="BP33" s="69">
        <v>0</v>
      </c>
      <c r="BQ33" s="69">
        <v>0</v>
      </c>
      <c r="BR33" s="80">
        <v>0</v>
      </c>
      <c r="BS33" s="80">
        <v>0</v>
      </c>
      <c r="BT33" s="69">
        <v>0</v>
      </c>
      <c r="BU33" s="69">
        <v>0</v>
      </c>
      <c r="BV33" s="80">
        <v>0</v>
      </c>
      <c r="BW33" s="80">
        <v>0</v>
      </c>
      <c r="BX33" s="69">
        <v>0</v>
      </c>
      <c r="BY33" s="213">
        <v>0</v>
      </c>
      <c r="BZ33" s="80">
        <v>0</v>
      </c>
      <c r="CA33" s="80">
        <v>0</v>
      </c>
      <c r="CB33" s="69">
        <v>0</v>
      </c>
      <c r="CC33" s="69">
        <v>0</v>
      </c>
      <c r="CD33" s="80">
        <v>0</v>
      </c>
      <c r="CE33" s="80">
        <v>0</v>
      </c>
      <c r="CF33" s="69">
        <v>0</v>
      </c>
      <c r="CG33" s="69">
        <v>0</v>
      </c>
      <c r="CH33" s="80">
        <v>-42313</v>
      </c>
      <c r="CI33" s="80">
        <v>0</v>
      </c>
      <c r="CJ33" s="69">
        <v>5</v>
      </c>
      <c r="CK33" s="69">
        <v>0</v>
      </c>
      <c r="CL33" s="80">
        <v>-55813</v>
      </c>
      <c r="CM33" s="80">
        <v>0</v>
      </c>
      <c r="CN33" s="69" t="s">
        <v>704</v>
      </c>
      <c r="CO33" s="69" t="s">
        <v>705</v>
      </c>
      <c r="CP33" s="69" t="s">
        <v>701</v>
      </c>
      <c r="CQ33" s="69" t="s">
        <v>701</v>
      </c>
      <c r="CR33" s="69" t="s">
        <v>701</v>
      </c>
      <c r="CS33" s="69" t="s">
        <v>701</v>
      </c>
      <c r="CT33" s="68">
        <v>45280</v>
      </c>
      <c r="CU33" s="69" t="s">
        <v>1007</v>
      </c>
      <c r="CV33" s="69" t="s">
        <v>1004</v>
      </c>
      <c r="CW33" s="68" t="s">
        <v>168</v>
      </c>
      <c r="CX33" s="68">
        <v>45180</v>
      </c>
      <c r="CY33" s="69" t="s">
        <v>1005</v>
      </c>
      <c r="CZ33" s="69" t="s">
        <v>1004</v>
      </c>
      <c r="DA33" s="69" t="s">
        <v>169</v>
      </c>
      <c r="DB33" s="69">
        <v>4924224.57</v>
      </c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69" customFormat="1">
      <c r="B34" s="69" t="s">
        <v>129</v>
      </c>
      <c r="C34" s="69" t="s">
        <v>172</v>
      </c>
      <c r="D34" s="69" t="s">
        <v>173</v>
      </c>
      <c r="E34" s="68">
        <v>44490</v>
      </c>
      <c r="F34" s="69" t="s">
        <v>1007</v>
      </c>
      <c r="G34" s="69" t="s">
        <v>1010</v>
      </c>
      <c r="H34" s="69">
        <v>1</v>
      </c>
      <c r="I34" s="69">
        <v>2</v>
      </c>
      <c r="J34" s="69">
        <v>90</v>
      </c>
      <c r="K34" s="69">
        <v>345</v>
      </c>
      <c r="L34" s="69">
        <v>339</v>
      </c>
      <c r="M34" s="186">
        <f t="shared" si="6"/>
        <v>0.93333333333333335</v>
      </c>
      <c r="N34" s="69">
        <f t="shared" si="7"/>
        <v>1</v>
      </c>
      <c r="O34" s="69">
        <v>6</v>
      </c>
      <c r="P34" s="69">
        <v>0</v>
      </c>
      <c r="Q34" s="69">
        <v>0</v>
      </c>
      <c r="R34" s="69">
        <v>58</v>
      </c>
      <c r="S34" s="69">
        <v>197</v>
      </c>
      <c r="T34" s="190">
        <v>1030376</v>
      </c>
      <c r="U34" s="190">
        <v>38210</v>
      </c>
      <c r="V34" s="190">
        <v>992166</v>
      </c>
      <c r="W34" s="190">
        <v>1035071</v>
      </c>
      <c r="X34" s="190">
        <v>1194101</v>
      </c>
      <c r="Y34" s="190">
        <v>0</v>
      </c>
      <c r="Z34" s="190">
        <v>0</v>
      </c>
      <c r="AA34" s="190">
        <v>0</v>
      </c>
      <c r="AB34" s="190">
        <v>1194101</v>
      </c>
      <c r="AC34" s="190">
        <v>1189756</v>
      </c>
      <c r="AD34" s="186">
        <f t="shared" si="8"/>
        <v>1.1991501422141053</v>
      </c>
      <c r="AE34" s="69">
        <f t="shared" si="9"/>
        <v>0</v>
      </c>
      <c r="AF34" s="190">
        <v>0</v>
      </c>
      <c r="AG34" s="190">
        <v>4695</v>
      </c>
      <c r="AH34" s="69">
        <v>230</v>
      </c>
      <c r="AI34" s="69">
        <v>25</v>
      </c>
      <c r="AJ34" s="69">
        <v>0</v>
      </c>
      <c r="AK34" s="69">
        <v>0</v>
      </c>
      <c r="AL34" s="80">
        <v>0</v>
      </c>
      <c r="AM34" s="80">
        <v>0</v>
      </c>
      <c r="AN34" s="69">
        <v>0</v>
      </c>
      <c r="AO34" s="69">
        <v>0</v>
      </c>
      <c r="AP34" s="80">
        <v>5244</v>
      </c>
      <c r="AQ34" s="80">
        <v>0</v>
      </c>
      <c r="AR34" s="69">
        <v>0</v>
      </c>
      <c r="AS34" s="69">
        <v>0</v>
      </c>
      <c r="AT34" s="80">
        <v>0</v>
      </c>
      <c r="AU34" s="80">
        <v>0</v>
      </c>
      <c r="AV34" s="69">
        <v>0</v>
      </c>
      <c r="AW34" s="69">
        <v>0</v>
      </c>
      <c r="AX34" s="80">
        <v>0</v>
      </c>
      <c r="AY34" s="80">
        <v>0</v>
      </c>
      <c r="AZ34" s="69">
        <v>0</v>
      </c>
      <c r="BA34" s="69">
        <v>0</v>
      </c>
      <c r="BB34" s="80">
        <v>0</v>
      </c>
      <c r="BC34" s="80">
        <v>0</v>
      </c>
      <c r="BD34" s="69">
        <v>0</v>
      </c>
      <c r="BE34" s="69">
        <v>0</v>
      </c>
      <c r="BF34" s="80">
        <v>0</v>
      </c>
      <c r="BG34" s="80">
        <v>0</v>
      </c>
      <c r="BH34" s="69">
        <v>0</v>
      </c>
      <c r="BI34" s="69">
        <v>0</v>
      </c>
      <c r="BJ34" s="80">
        <v>18641</v>
      </c>
      <c r="BK34" s="80">
        <v>0</v>
      </c>
      <c r="BL34" s="69">
        <v>0</v>
      </c>
      <c r="BM34" s="69">
        <v>0</v>
      </c>
      <c r="BN34" s="80">
        <v>0</v>
      </c>
      <c r="BO34" s="80">
        <v>0</v>
      </c>
      <c r="BP34" s="69">
        <v>0</v>
      </c>
      <c r="BQ34" s="69">
        <v>197</v>
      </c>
      <c r="BR34" s="80">
        <v>4345</v>
      </c>
      <c r="BS34" s="80">
        <v>0</v>
      </c>
      <c r="BT34" s="69">
        <v>0</v>
      </c>
      <c r="BU34" s="69">
        <v>0</v>
      </c>
      <c r="BV34" s="80">
        <v>0</v>
      </c>
      <c r="BW34" s="80">
        <v>0</v>
      </c>
      <c r="BX34" s="69">
        <v>0</v>
      </c>
      <c r="BY34" s="213">
        <v>0</v>
      </c>
      <c r="BZ34" s="80">
        <v>0</v>
      </c>
      <c r="CA34" s="80">
        <v>0</v>
      </c>
      <c r="CB34" s="69">
        <v>0</v>
      </c>
      <c r="CC34" s="69">
        <v>0</v>
      </c>
      <c r="CD34" s="80">
        <v>0</v>
      </c>
      <c r="CE34" s="80">
        <v>0</v>
      </c>
      <c r="CF34" s="69">
        <v>0</v>
      </c>
      <c r="CG34" s="69">
        <v>0</v>
      </c>
      <c r="CH34" s="80">
        <v>0</v>
      </c>
      <c r="CI34" s="80">
        <v>0</v>
      </c>
      <c r="CJ34" s="69">
        <v>0</v>
      </c>
      <c r="CK34" s="69">
        <v>197</v>
      </c>
      <c r="CL34" s="80">
        <v>28229</v>
      </c>
      <c r="CM34" s="80">
        <v>0</v>
      </c>
      <c r="CN34" s="69" t="s">
        <v>704</v>
      </c>
      <c r="CO34" s="69" t="s">
        <v>705</v>
      </c>
      <c r="CP34" s="69" t="s">
        <v>701</v>
      </c>
      <c r="CQ34" s="69" t="s">
        <v>701</v>
      </c>
      <c r="CR34" s="69" t="s">
        <v>701</v>
      </c>
      <c r="CS34" s="69" t="s">
        <v>701</v>
      </c>
      <c r="CT34" s="68">
        <v>45226</v>
      </c>
      <c r="CU34" s="69" t="s">
        <v>1007</v>
      </c>
      <c r="CV34" s="69" t="s">
        <v>1004</v>
      </c>
      <c r="CW34" s="68" t="s">
        <v>168</v>
      </c>
      <c r="CX34" s="68">
        <v>45123</v>
      </c>
      <c r="CY34" s="69" t="s">
        <v>1005</v>
      </c>
      <c r="CZ34" s="69" t="s">
        <v>1004</v>
      </c>
      <c r="DA34" s="69" t="s">
        <v>242</v>
      </c>
      <c r="DB34" s="69">
        <v>838447.1</v>
      </c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2:1477" s="69" customFormat="1">
      <c r="B35" s="69" t="s">
        <v>129</v>
      </c>
      <c r="C35" s="69" t="s">
        <v>174</v>
      </c>
      <c r="D35" s="69" t="s">
        <v>175</v>
      </c>
      <c r="E35" s="68">
        <v>44455</v>
      </c>
      <c r="F35" s="69" t="s">
        <v>1005</v>
      </c>
      <c r="G35" s="69" t="s">
        <v>1010</v>
      </c>
      <c r="H35" s="69">
        <v>1</v>
      </c>
      <c r="I35" s="69">
        <v>1</v>
      </c>
      <c r="J35" s="69">
        <v>197</v>
      </c>
      <c r="K35" s="69">
        <v>242</v>
      </c>
      <c r="L35" s="69">
        <v>472</v>
      </c>
      <c r="M35" s="186">
        <f t="shared" si="6"/>
        <v>2.1675126903553301</v>
      </c>
      <c r="N35" s="69">
        <f t="shared" si="7"/>
        <v>0</v>
      </c>
      <c r="O35" s="69">
        <v>-230</v>
      </c>
      <c r="P35" s="69">
        <v>230</v>
      </c>
      <c r="Q35" s="69">
        <v>0</v>
      </c>
      <c r="R35" s="69">
        <v>45</v>
      </c>
      <c r="S35" s="69">
        <v>0</v>
      </c>
      <c r="T35" s="190">
        <v>2146553</v>
      </c>
      <c r="U35" s="190">
        <v>50000</v>
      </c>
      <c r="V35" s="190">
        <v>2096553</v>
      </c>
      <c r="W35" s="190">
        <v>2448898</v>
      </c>
      <c r="X35" s="190">
        <v>2092854</v>
      </c>
      <c r="Y35" s="190">
        <v>-195268</v>
      </c>
      <c r="Z35" s="190">
        <v>0</v>
      </c>
      <c r="AA35" s="190">
        <v>-195268</v>
      </c>
      <c r="AB35" s="190">
        <v>1897587</v>
      </c>
      <c r="AC35" s="190">
        <v>1897587</v>
      </c>
      <c r="AD35" s="186">
        <f t="shared" si="8"/>
        <v>0.90509851169991884</v>
      </c>
      <c r="AE35" s="69">
        <f t="shared" si="9"/>
        <v>1</v>
      </c>
      <c r="AF35" s="190">
        <v>0</v>
      </c>
      <c r="AG35" s="190">
        <v>302345</v>
      </c>
      <c r="AH35" s="69">
        <v>27</v>
      </c>
      <c r="AI35" s="69">
        <v>18</v>
      </c>
      <c r="AJ35" s="69">
        <v>0</v>
      </c>
      <c r="AK35" s="69">
        <v>0</v>
      </c>
      <c r="AL35" s="80">
        <v>14495</v>
      </c>
      <c r="AM35" s="80">
        <v>0</v>
      </c>
      <c r="AN35" s="69">
        <v>0</v>
      </c>
      <c r="AO35" s="69">
        <v>0</v>
      </c>
      <c r="AP35" s="80">
        <v>0</v>
      </c>
      <c r="AQ35" s="80">
        <v>0</v>
      </c>
      <c r="AR35" s="69">
        <v>0</v>
      </c>
      <c r="AS35" s="69">
        <v>0</v>
      </c>
      <c r="AT35" s="80">
        <v>0</v>
      </c>
      <c r="AU35" s="80">
        <v>0</v>
      </c>
      <c r="AV35" s="69">
        <v>0</v>
      </c>
      <c r="AW35" s="69">
        <v>0</v>
      </c>
      <c r="AX35" s="80">
        <v>0</v>
      </c>
      <c r="AY35" s="80">
        <v>0</v>
      </c>
      <c r="AZ35" s="69">
        <v>0</v>
      </c>
      <c r="BA35" s="69">
        <v>0</v>
      </c>
      <c r="BB35" s="80">
        <v>0</v>
      </c>
      <c r="BC35" s="80">
        <v>0</v>
      </c>
      <c r="BD35" s="69">
        <v>0</v>
      </c>
      <c r="BE35" s="69">
        <v>0</v>
      </c>
      <c r="BF35" s="80">
        <v>335299</v>
      </c>
      <c r="BG35" s="80">
        <v>0</v>
      </c>
      <c r="BH35" s="69">
        <v>0</v>
      </c>
      <c r="BI35" s="69">
        <v>0</v>
      </c>
      <c r="BJ35" s="80">
        <v>0</v>
      </c>
      <c r="BK35" s="80">
        <v>0</v>
      </c>
      <c r="BL35" s="69">
        <v>0</v>
      </c>
      <c r="BM35" s="69">
        <v>0</v>
      </c>
      <c r="BN35" s="80">
        <v>0</v>
      </c>
      <c r="BO35" s="80">
        <v>0</v>
      </c>
      <c r="BP35" s="69">
        <v>0</v>
      </c>
      <c r="BQ35" s="69">
        <v>0</v>
      </c>
      <c r="BR35" s="80">
        <v>0</v>
      </c>
      <c r="BS35" s="80">
        <v>0</v>
      </c>
      <c r="BT35" s="69">
        <v>0</v>
      </c>
      <c r="BU35" s="69">
        <v>0</v>
      </c>
      <c r="BV35" s="80">
        <v>0</v>
      </c>
      <c r="BW35" s="80">
        <v>0</v>
      </c>
      <c r="BX35" s="69">
        <v>0</v>
      </c>
      <c r="BY35" s="213">
        <v>0</v>
      </c>
      <c r="BZ35" s="80">
        <v>0</v>
      </c>
      <c r="CA35" s="80">
        <v>0</v>
      </c>
      <c r="CB35" s="69">
        <v>0</v>
      </c>
      <c r="CC35" s="69">
        <v>0</v>
      </c>
      <c r="CD35" s="80">
        <v>0</v>
      </c>
      <c r="CE35" s="80">
        <v>0</v>
      </c>
      <c r="CF35" s="69">
        <v>0</v>
      </c>
      <c r="CG35" s="69">
        <v>0</v>
      </c>
      <c r="CH35" s="80">
        <v>0</v>
      </c>
      <c r="CI35" s="80">
        <v>0</v>
      </c>
      <c r="CJ35" s="69">
        <v>0</v>
      </c>
      <c r="CK35" s="69">
        <v>0</v>
      </c>
      <c r="CL35" s="80">
        <v>349794</v>
      </c>
      <c r="CM35" s="80">
        <v>0</v>
      </c>
      <c r="CN35" s="69" t="s">
        <v>706</v>
      </c>
      <c r="CO35" s="69" t="s">
        <v>707</v>
      </c>
      <c r="CP35" s="69" t="s">
        <v>701</v>
      </c>
      <c r="CQ35" s="69" t="s">
        <v>701</v>
      </c>
      <c r="CR35" s="69" t="s">
        <v>701</v>
      </c>
      <c r="CS35" s="69" t="s">
        <v>701</v>
      </c>
      <c r="CT35" s="68">
        <v>45378</v>
      </c>
      <c r="CU35" s="69" t="s">
        <v>1003</v>
      </c>
      <c r="CV35" s="69" t="s">
        <v>1004</v>
      </c>
      <c r="CW35" s="68" t="s">
        <v>168</v>
      </c>
      <c r="CX35" s="68">
        <v>45280</v>
      </c>
      <c r="CY35" s="69" t="s">
        <v>1007</v>
      </c>
      <c r="CZ35" s="69" t="s">
        <v>1004</v>
      </c>
      <c r="DA35" s="69" t="s">
        <v>169</v>
      </c>
      <c r="DB35" s="69">
        <v>1604001.39</v>
      </c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</row>
    <row r="36" spans="2:1477" s="69" customFormat="1">
      <c r="B36" s="69" t="s">
        <v>129</v>
      </c>
      <c r="C36" s="69" t="s">
        <v>176</v>
      </c>
      <c r="D36" s="69" t="s">
        <v>177</v>
      </c>
      <c r="E36" s="68">
        <v>44455</v>
      </c>
      <c r="F36" s="69" t="s">
        <v>1005</v>
      </c>
      <c r="G36" s="69" t="s">
        <v>1010</v>
      </c>
      <c r="H36" s="69">
        <v>2</v>
      </c>
      <c r="I36" s="69">
        <v>4</v>
      </c>
      <c r="J36" s="69">
        <v>300</v>
      </c>
      <c r="K36" s="69">
        <v>439</v>
      </c>
      <c r="L36" s="69">
        <v>422</v>
      </c>
      <c r="M36" s="186">
        <f t="shared" si="6"/>
        <v>0.94333333333333336</v>
      </c>
      <c r="N36" s="69">
        <f t="shared" si="7"/>
        <v>1</v>
      </c>
      <c r="O36" s="69">
        <v>17</v>
      </c>
      <c r="P36" s="69">
        <v>0</v>
      </c>
      <c r="Q36" s="69">
        <v>0</v>
      </c>
      <c r="R36" s="69">
        <v>139</v>
      </c>
      <c r="S36" s="69">
        <v>0</v>
      </c>
      <c r="T36" s="190">
        <v>6272386</v>
      </c>
      <c r="U36" s="190">
        <v>62629</v>
      </c>
      <c r="V36" s="190">
        <v>6209757</v>
      </c>
      <c r="W36" s="190">
        <v>6303322</v>
      </c>
      <c r="X36" s="190">
        <v>6506395</v>
      </c>
      <c r="Y36" s="190">
        <v>0</v>
      </c>
      <c r="Z36" s="190">
        <v>0</v>
      </c>
      <c r="AA36" s="190">
        <v>0</v>
      </c>
      <c r="AB36" s="190">
        <v>6506395</v>
      </c>
      <c r="AC36" s="190">
        <v>6911842</v>
      </c>
      <c r="AD36" s="186">
        <f t="shared" si="8"/>
        <v>1.1130615900106879</v>
      </c>
      <c r="AE36" s="69">
        <f t="shared" si="9"/>
        <v>0</v>
      </c>
      <c r="AF36" s="190">
        <v>427490</v>
      </c>
      <c r="AG36" s="190">
        <v>30935</v>
      </c>
      <c r="AH36" s="69">
        <v>115</v>
      </c>
      <c r="AI36" s="69">
        <v>24</v>
      </c>
      <c r="AJ36" s="69">
        <v>0</v>
      </c>
      <c r="AK36" s="69">
        <v>0</v>
      </c>
      <c r="AL36" s="80">
        <v>0</v>
      </c>
      <c r="AM36" s="80">
        <v>0</v>
      </c>
      <c r="AN36" s="69">
        <v>0</v>
      </c>
      <c r="AO36" s="69">
        <v>0</v>
      </c>
      <c r="AP36" s="80">
        <v>8892</v>
      </c>
      <c r="AQ36" s="80">
        <v>976</v>
      </c>
      <c r="AR36" s="69">
        <v>0</v>
      </c>
      <c r="AS36" s="69">
        <v>0</v>
      </c>
      <c r="AT36" s="80">
        <v>0</v>
      </c>
      <c r="AU36" s="80">
        <v>0</v>
      </c>
      <c r="AV36" s="69">
        <v>0</v>
      </c>
      <c r="AW36" s="69">
        <v>0</v>
      </c>
      <c r="AX36" s="80">
        <v>0</v>
      </c>
      <c r="AY36" s="80">
        <v>0</v>
      </c>
      <c r="AZ36" s="69">
        <v>0</v>
      </c>
      <c r="BA36" s="69">
        <v>0</v>
      </c>
      <c r="BB36" s="80">
        <v>0</v>
      </c>
      <c r="BC36" s="80">
        <v>0</v>
      </c>
      <c r="BD36" s="69">
        <v>0</v>
      </c>
      <c r="BE36" s="69">
        <v>0</v>
      </c>
      <c r="BF36" s="80">
        <v>1788</v>
      </c>
      <c r="BG36" s="80">
        <v>0</v>
      </c>
      <c r="BH36" s="69">
        <v>0</v>
      </c>
      <c r="BI36" s="69">
        <v>0</v>
      </c>
      <c r="BJ36" s="80">
        <v>2750</v>
      </c>
      <c r="BK36" s="80">
        <v>0</v>
      </c>
      <c r="BL36" s="69">
        <v>0</v>
      </c>
      <c r="BM36" s="69">
        <v>0</v>
      </c>
      <c r="BN36" s="80">
        <v>0</v>
      </c>
      <c r="BO36" s="80">
        <v>0</v>
      </c>
      <c r="BP36" s="69">
        <v>45</v>
      </c>
      <c r="BQ36" s="69">
        <v>0</v>
      </c>
      <c r="BR36" s="80">
        <v>22043</v>
      </c>
      <c r="BS36" s="80">
        <v>0</v>
      </c>
      <c r="BT36" s="69">
        <v>0</v>
      </c>
      <c r="BU36" s="69">
        <v>0</v>
      </c>
      <c r="BV36" s="80">
        <v>0</v>
      </c>
      <c r="BW36" s="80">
        <v>0</v>
      </c>
      <c r="BX36" s="69">
        <v>0</v>
      </c>
      <c r="BY36" s="213">
        <v>0</v>
      </c>
      <c r="BZ36" s="80">
        <v>0</v>
      </c>
      <c r="CA36" s="80">
        <v>0</v>
      </c>
      <c r="CB36" s="69">
        <v>0</v>
      </c>
      <c r="CC36" s="69">
        <v>0</v>
      </c>
      <c r="CD36" s="80">
        <v>0</v>
      </c>
      <c r="CE36" s="80">
        <v>0</v>
      </c>
      <c r="CF36" s="69">
        <v>0</v>
      </c>
      <c r="CG36" s="69">
        <v>0</v>
      </c>
      <c r="CH36" s="80">
        <v>0</v>
      </c>
      <c r="CI36" s="80">
        <v>0</v>
      </c>
      <c r="CJ36" s="69">
        <v>45</v>
      </c>
      <c r="CK36" s="69">
        <v>0</v>
      </c>
      <c r="CL36" s="80">
        <v>35473</v>
      </c>
      <c r="CM36" s="80">
        <v>976</v>
      </c>
      <c r="CN36" s="69" t="s">
        <v>708</v>
      </c>
      <c r="CO36" s="69" t="s">
        <v>709</v>
      </c>
      <c r="CP36" s="69" t="s">
        <v>701</v>
      </c>
      <c r="CQ36" s="69" t="s">
        <v>701</v>
      </c>
      <c r="CR36" s="69" t="s">
        <v>701</v>
      </c>
      <c r="CS36" s="69" t="s">
        <v>701</v>
      </c>
      <c r="CT36" s="68">
        <v>45181</v>
      </c>
      <c r="CU36" s="69" t="s">
        <v>1005</v>
      </c>
      <c r="CV36" s="69" t="s">
        <v>1004</v>
      </c>
      <c r="CW36" s="68" t="s">
        <v>168</v>
      </c>
      <c r="CX36" s="68">
        <v>45058</v>
      </c>
      <c r="CY36" s="69" t="s">
        <v>1001</v>
      </c>
      <c r="CZ36" s="69" t="s">
        <v>1009</v>
      </c>
      <c r="DA36" s="69" t="s">
        <v>242</v>
      </c>
      <c r="DB36" s="69">
        <v>6222847.0599999996</v>
      </c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</row>
    <row r="37" spans="2:1477" s="69" customFormat="1">
      <c r="B37" s="69" t="s">
        <v>129</v>
      </c>
      <c r="C37" s="69" t="s">
        <v>179</v>
      </c>
      <c r="D37" s="69" t="s">
        <v>180</v>
      </c>
      <c r="E37" s="68">
        <v>44532</v>
      </c>
      <c r="F37" s="69" t="s">
        <v>1007</v>
      </c>
      <c r="G37" s="69" t="s">
        <v>1010</v>
      </c>
      <c r="H37" s="69">
        <v>2</v>
      </c>
      <c r="I37" s="69">
        <v>2</v>
      </c>
      <c r="J37" s="69">
        <v>160</v>
      </c>
      <c r="K37" s="69">
        <v>222</v>
      </c>
      <c r="L37" s="69">
        <v>222</v>
      </c>
      <c r="M37" s="186">
        <f t="shared" si="6"/>
        <v>1.075</v>
      </c>
      <c r="N37" s="69">
        <f t="shared" si="7"/>
        <v>1</v>
      </c>
      <c r="O37" s="69">
        <v>0</v>
      </c>
      <c r="P37" s="69">
        <v>0</v>
      </c>
      <c r="Q37" s="69">
        <v>0</v>
      </c>
      <c r="R37" s="69">
        <v>62</v>
      </c>
      <c r="S37" s="69">
        <v>0</v>
      </c>
      <c r="T37" s="190">
        <v>3819554</v>
      </c>
      <c r="U37" s="190">
        <v>50000</v>
      </c>
      <c r="V37" s="190">
        <v>3769554</v>
      </c>
      <c r="W37" s="190">
        <v>3657701</v>
      </c>
      <c r="X37" s="190">
        <v>3521817</v>
      </c>
      <c r="Y37" s="190">
        <v>0</v>
      </c>
      <c r="Z37" s="190">
        <v>0</v>
      </c>
      <c r="AA37" s="190">
        <v>0</v>
      </c>
      <c r="AB37" s="190">
        <v>3521817</v>
      </c>
      <c r="AC37" s="190">
        <v>3658011</v>
      </c>
      <c r="AD37" s="186">
        <f t="shared" si="8"/>
        <v>0.97040949672030163</v>
      </c>
      <c r="AE37" s="69">
        <f t="shared" si="9"/>
        <v>1</v>
      </c>
      <c r="AF37" s="190">
        <v>136195</v>
      </c>
      <c r="AG37" s="190">
        <v>-161853</v>
      </c>
      <c r="AH37" s="69">
        <v>29</v>
      </c>
      <c r="AI37" s="69">
        <v>21</v>
      </c>
      <c r="AJ37" s="69">
        <v>12</v>
      </c>
      <c r="AK37" s="69">
        <v>0</v>
      </c>
      <c r="AL37" s="80">
        <v>56568</v>
      </c>
      <c r="AM37" s="80">
        <v>0</v>
      </c>
      <c r="AN37" s="69">
        <v>0</v>
      </c>
      <c r="AO37" s="69">
        <v>0</v>
      </c>
      <c r="AP37" s="80">
        <v>0</v>
      </c>
      <c r="AQ37" s="80">
        <v>0</v>
      </c>
      <c r="AR37" s="69">
        <v>0</v>
      </c>
      <c r="AS37" s="69">
        <v>0</v>
      </c>
      <c r="AT37" s="80">
        <v>0</v>
      </c>
      <c r="AU37" s="80">
        <v>0</v>
      </c>
      <c r="AV37" s="69">
        <v>0</v>
      </c>
      <c r="AW37" s="69">
        <v>0</v>
      </c>
      <c r="AX37" s="80">
        <v>0</v>
      </c>
      <c r="AY37" s="80">
        <v>0</v>
      </c>
      <c r="AZ37" s="69">
        <v>0</v>
      </c>
      <c r="BA37" s="69">
        <v>0</v>
      </c>
      <c r="BB37" s="80">
        <v>0</v>
      </c>
      <c r="BC37" s="80">
        <v>0</v>
      </c>
      <c r="BD37" s="69">
        <v>0</v>
      </c>
      <c r="BE37" s="69">
        <v>0</v>
      </c>
      <c r="BF37" s="80">
        <v>0</v>
      </c>
      <c r="BG37" s="80">
        <v>0</v>
      </c>
      <c r="BH37" s="69">
        <v>0</v>
      </c>
      <c r="BI37" s="69">
        <v>0</v>
      </c>
      <c r="BJ37" s="80">
        <v>0</v>
      </c>
      <c r="BK37" s="80">
        <v>0</v>
      </c>
      <c r="BL37" s="69">
        <v>0</v>
      </c>
      <c r="BM37" s="69">
        <v>0</v>
      </c>
      <c r="BN37" s="80">
        <v>0</v>
      </c>
      <c r="BO37" s="80">
        <v>0</v>
      </c>
      <c r="BP37" s="69">
        <v>0</v>
      </c>
      <c r="BQ37" s="69">
        <v>0</v>
      </c>
      <c r="BR37" s="80">
        <v>0</v>
      </c>
      <c r="BS37" s="80">
        <v>0</v>
      </c>
      <c r="BT37" s="69">
        <v>0</v>
      </c>
      <c r="BU37" s="69">
        <v>0</v>
      </c>
      <c r="BV37" s="80">
        <v>0</v>
      </c>
      <c r="BW37" s="80">
        <v>0</v>
      </c>
      <c r="BX37" s="69">
        <v>0</v>
      </c>
      <c r="BY37" s="213">
        <v>0</v>
      </c>
      <c r="BZ37" s="80">
        <v>0</v>
      </c>
      <c r="CA37" s="80">
        <v>0</v>
      </c>
      <c r="CB37" s="69">
        <v>0</v>
      </c>
      <c r="CC37" s="69">
        <v>0</v>
      </c>
      <c r="CD37" s="80">
        <v>0</v>
      </c>
      <c r="CE37" s="80">
        <v>0</v>
      </c>
      <c r="CF37" s="69">
        <v>0</v>
      </c>
      <c r="CG37" s="69">
        <v>0</v>
      </c>
      <c r="CH37" s="80">
        <v>-218421</v>
      </c>
      <c r="CI37" s="80">
        <v>0</v>
      </c>
      <c r="CJ37" s="69">
        <v>12</v>
      </c>
      <c r="CK37" s="69">
        <v>0</v>
      </c>
      <c r="CL37" s="80">
        <v>-161853</v>
      </c>
      <c r="CM37" s="80">
        <v>0</v>
      </c>
      <c r="CN37" s="69" t="s">
        <v>710</v>
      </c>
      <c r="CO37" s="69" t="s">
        <v>711</v>
      </c>
      <c r="CP37" s="69" t="s">
        <v>701</v>
      </c>
      <c r="CQ37" s="69" t="s">
        <v>701</v>
      </c>
      <c r="CR37" s="69" t="s">
        <v>701</v>
      </c>
      <c r="CS37" s="69" t="s">
        <v>701</v>
      </c>
      <c r="CT37" s="68">
        <v>45128</v>
      </c>
      <c r="CU37" s="69" t="s">
        <v>1005</v>
      </c>
      <c r="CV37" s="69" t="s">
        <v>1004</v>
      </c>
      <c r="CW37" s="68" t="s">
        <v>168</v>
      </c>
      <c r="CX37" s="68">
        <v>44988</v>
      </c>
      <c r="CY37" s="69" t="s">
        <v>1003</v>
      </c>
      <c r="CZ37" s="69" t="s">
        <v>1009</v>
      </c>
      <c r="DA37" s="69" t="s">
        <v>169</v>
      </c>
      <c r="DB37" s="69">
        <v>3928132.77</v>
      </c>
      <c r="DC37" s="69" t="s">
        <v>712</v>
      </c>
      <c r="DD37" s="69" t="s">
        <v>713</v>
      </c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s="69" customFormat="1">
      <c r="B38" s="69" t="s">
        <v>129</v>
      </c>
      <c r="C38" s="69" t="s">
        <v>714</v>
      </c>
      <c r="D38" s="69" t="s">
        <v>1013</v>
      </c>
      <c r="E38" s="68">
        <v>44609</v>
      </c>
      <c r="F38" s="69" t="s">
        <v>1003</v>
      </c>
      <c r="G38" s="69" t="s">
        <v>1010</v>
      </c>
      <c r="H38" s="69">
        <v>1</v>
      </c>
      <c r="I38" s="69">
        <v>0</v>
      </c>
      <c r="J38" s="69">
        <v>150</v>
      </c>
      <c r="K38" s="69">
        <v>171</v>
      </c>
      <c r="L38" s="69">
        <v>166</v>
      </c>
      <c r="M38" s="186">
        <f t="shared" si="6"/>
        <v>0.96666666666666667</v>
      </c>
      <c r="N38" s="69">
        <f t="shared" si="7"/>
        <v>1</v>
      </c>
      <c r="O38" s="69">
        <v>5</v>
      </c>
      <c r="P38" s="69">
        <v>0</v>
      </c>
      <c r="Q38" s="69">
        <v>0</v>
      </c>
      <c r="R38" s="69">
        <v>21</v>
      </c>
      <c r="S38" s="69">
        <v>0</v>
      </c>
      <c r="T38" s="190">
        <v>722056</v>
      </c>
      <c r="U38" s="190">
        <v>48017</v>
      </c>
      <c r="V38" s="190">
        <v>674039</v>
      </c>
      <c r="W38" s="190">
        <v>722056</v>
      </c>
      <c r="X38" s="190">
        <v>642082</v>
      </c>
      <c r="Y38" s="190">
        <v>0</v>
      </c>
      <c r="Z38" s="190">
        <v>100000</v>
      </c>
      <c r="AA38" s="190">
        <v>100000</v>
      </c>
      <c r="AB38" s="190">
        <v>742082</v>
      </c>
      <c r="AC38" s="190">
        <v>642815</v>
      </c>
      <c r="AD38" s="186">
        <f t="shared" si="8"/>
        <v>0.9536762709576152</v>
      </c>
      <c r="AE38" s="69">
        <f t="shared" si="9"/>
        <v>1</v>
      </c>
      <c r="AF38" s="190">
        <v>-99267</v>
      </c>
      <c r="AG38" s="190">
        <v>0</v>
      </c>
      <c r="AH38" s="69">
        <v>4</v>
      </c>
      <c r="AI38" s="69">
        <v>17</v>
      </c>
      <c r="AJ38" s="69">
        <v>0</v>
      </c>
      <c r="AK38" s="69">
        <v>0</v>
      </c>
      <c r="AL38" s="80">
        <v>0</v>
      </c>
      <c r="AM38" s="80">
        <v>0</v>
      </c>
      <c r="AN38" s="69">
        <v>0</v>
      </c>
      <c r="AO38" s="69">
        <v>0</v>
      </c>
      <c r="AP38" s="80">
        <v>0</v>
      </c>
      <c r="AQ38" s="80">
        <v>0</v>
      </c>
      <c r="AR38" s="69">
        <v>0</v>
      </c>
      <c r="AS38" s="69">
        <v>0</v>
      </c>
      <c r="AT38" s="80">
        <v>0</v>
      </c>
      <c r="AU38" s="80">
        <v>0</v>
      </c>
      <c r="AV38" s="69">
        <v>0</v>
      </c>
      <c r="AW38" s="69">
        <v>0</v>
      </c>
      <c r="AX38" s="80">
        <v>0</v>
      </c>
      <c r="AY38" s="80">
        <v>0</v>
      </c>
      <c r="AZ38" s="69">
        <v>0</v>
      </c>
      <c r="BA38" s="69">
        <v>0</v>
      </c>
      <c r="BB38" s="80">
        <v>0</v>
      </c>
      <c r="BC38" s="80">
        <v>0</v>
      </c>
      <c r="BD38" s="69">
        <v>0</v>
      </c>
      <c r="BE38" s="69">
        <v>0</v>
      </c>
      <c r="BF38" s="80">
        <v>0</v>
      </c>
      <c r="BG38" s="80">
        <v>0</v>
      </c>
      <c r="BH38" s="69">
        <v>0</v>
      </c>
      <c r="BI38" s="69">
        <v>0</v>
      </c>
      <c r="BJ38" s="80">
        <v>0</v>
      </c>
      <c r="BK38" s="80">
        <v>0</v>
      </c>
      <c r="BL38" s="69">
        <v>0</v>
      </c>
      <c r="BM38" s="69">
        <v>0</v>
      </c>
      <c r="BN38" s="80">
        <v>0</v>
      </c>
      <c r="BO38" s="80">
        <v>0</v>
      </c>
      <c r="BP38" s="69">
        <v>0</v>
      </c>
      <c r="BQ38" s="69">
        <v>0</v>
      </c>
      <c r="BR38" s="80">
        <v>0</v>
      </c>
      <c r="BS38" s="80">
        <v>0</v>
      </c>
      <c r="BT38" s="69">
        <v>0</v>
      </c>
      <c r="BU38" s="69">
        <v>0</v>
      </c>
      <c r="BV38" s="80">
        <v>0</v>
      </c>
      <c r="BW38" s="80">
        <v>0</v>
      </c>
      <c r="BX38" s="69">
        <v>0</v>
      </c>
      <c r="BY38" s="213">
        <v>0</v>
      </c>
      <c r="BZ38" s="80">
        <v>0</v>
      </c>
      <c r="CA38" s="80">
        <v>0</v>
      </c>
      <c r="CB38" s="69">
        <v>0</v>
      </c>
      <c r="CC38" s="69">
        <v>0</v>
      </c>
      <c r="CD38" s="80">
        <v>0</v>
      </c>
      <c r="CE38" s="80">
        <v>0</v>
      </c>
      <c r="CF38" s="69">
        <v>0</v>
      </c>
      <c r="CG38" s="69">
        <v>0</v>
      </c>
      <c r="CH38" s="80">
        <v>0</v>
      </c>
      <c r="CI38" s="80">
        <v>0</v>
      </c>
      <c r="CJ38" s="69">
        <v>0</v>
      </c>
      <c r="CK38" s="69">
        <v>0</v>
      </c>
      <c r="CL38" s="80">
        <v>0</v>
      </c>
      <c r="CM38" s="80">
        <v>0</v>
      </c>
      <c r="CN38" s="69" t="s">
        <v>715</v>
      </c>
      <c r="CO38" s="69" t="s">
        <v>716</v>
      </c>
      <c r="CP38" s="69" t="s">
        <v>701</v>
      </c>
      <c r="CQ38" s="69" t="s">
        <v>701</v>
      </c>
      <c r="CR38" s="69" t="s">
        <v>701</v>
      </c>
      <c r="CS38" s="69" t="s">
        <v>701</v>
      </c>
      <c r="CT38" s="68">
        <v>45113</v>
      </c>
      <c r="CU38" s="69" t="s">
        <v>1005</v>
      </c>
      <c r="CV38" s="69" t="s">
        <v>1004</v>
      </c>
      <c r="CW38" s="68" t="s">
        <v>168</v>
      </c>
      <c r="CX38" s="68">
        <v>45002</v>
      </c>
      <c r="CY38" s="69" t="s">
        <v>1003</v>
      </c>
      <c r="CZ38" s="69" t="s">
        <v>1009</v>
      </c>
      <c r="DA38" s="69" t="s">
        <v>169</v>
      </c>
      <c r="DB38" s="69">
        <v>1070560.76</v>
      </c>
      <c r="DC38" s="69" t="s">
        <v>717</v>
      </c>
      <c r="DD38" s="69" t="s">
        <v>718</v>
      </c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</row>
    <row r="39" spans="2:1477" s="69" customFormat="1">
      <c r="B39" s="69" t="s">
        <v>129</v>
      </c>
      <c r="C39" s="69" t="s">
        <v>181</v>
      </c>
      <c r="D39" s="69" t="s">
        <v>182</v>
      </c>
      <c r="E39" s="68">
        <v>44763</v>
      </c>
      <c r="F39" s="69" t="s">
        <v>1005</v>
      </c>
      <c r="G39" s="69" t="s">
        <v>1009</v>
      </c>
      <c r="H39" s="69">
        <v>2</v>
      </c>
      <c r="I39" s="69">
        <v>2</v>
      </c>
      <c r="J39" s="69">
        <v>170</v>
      </c>
      <c r="K39" s="69">
        <v>194</v>
      </c>
      <c r="L39" s="69">
        <v>187</v>
      </c>
      <c r="M39" s="186">
        <f t="shared" si="6"/>
        <v>0.95882352941176474</v>
      </c>
      <c r="N39" s="69">
        <f t="shared" si="7"/>
        <v>1</v>
      </c>
      <c r="O39" s="69">
        <v>7</v>
      </c>
      <c r="P39" s="69">
        <v>0</v>
      </c>
      <c r="Q39" s="69">
        <v>0</v>
      </c>
      <c r="R39" s="69">
        <v>24</v>
      </c>
      <c r="S39" s="69">
        <v>0</v>
      </c>
      <c r="T39" s="190">
        <v>2187528</v>
      </c>
      <c r="U39" s="190">
        <v>50000</v>
      </c>
      <c r="V39" s="190">
        <v>2137528</v>
      </c>
      <c r="W39" s="190">
        <v>2184764</v>
      </c>
      <c r="X39" s="190">
        <v>2110755</v>
      </c>
      <c r="Y39" s="190">
        <v>0</v>
      </c>
      <c r="Z39" s="190">
        <v>0</v>
      </c>
      <c r="AA39" s="190">
        <v>0</v>
      </c>
      <c r="AB39" s="190">
        <v>2110755</v>
      </c>
      <c r="AC39" s="190">
        <v>2091701</v>
      </c>
      <c r="AD39" s="186">
        <f t="shared" si="8"/>
        <v>0.9785607486779121</v>
      </c>
      <c r="AE39" s="69">
        <f t="shared" si="9"/>
        <v>1</v>
      </c>
      <c r="AF39" s="190">
        <v>-13720</v>
      </c>
      <c r="AG39" s="190">
        <v>-2764</v>
      </c>
      <c r="AH39" s="69">
        <v>16</v>
      </c>
      <c r="AI39" s="69">
        <v>8</v>
      </c>
      <c r="AJ39" s="69">
        <v>0</v>
      </c>
      <c r="AK39" s="69">
        <v>0</v>
      </c>
      <c r="AL39" s="80">
        <v>0</v>
      </c>
      <c r="AM39" s="80">
        <v>0</v>
      </c>
      <c r="AN39" s="69">
        <v>0</v>
      </c>
      <c r="AO39" s="69">
        <v>0</v>
      </c>
      <c r="AP39" s="80">
        <v>15242</v>
      </c>
      <c r="AQ39" s="80">
        <v>0</v>
      </c>
      <c r="AR39" s="69">
        <v>0</v>
      </c>
      <c r="AS39" s="69">
        <v>0</v>
      </c>
      <c r="AT39" s="80">
        <v>0</v>
      </c>
      <c r="AU39" s="80">
        <v>0</v>
      </c>
      <c r="AV39" s="69">
        <v>0</v>
      </c>
      <c r="AW39" s="69">
        <v>0</v>
      </c>
      <c r="AX39" s="80">
        <v>0</v>
      </c>
      <c r="AY39" s="80">
        <v>0</v>
      </c>
      <c r="AZ39" s="69">
        <v>0</v>
      </c>
      <c r="BA39" s="69">
        <v>0</v>
      </c>
      <c r="BB39" s="80">
        <v>0</v>
      </c>
      <c r="BC39" s="80">
        <v>0</v>
      </c>
      <c r="BD39" s="69">
        <v>0</v>
      </c>
      <c r="BE39" s="69">
        <v>0</v>
      </c>
      <c r="BF39" s="80">
        <v>6772</v>
      </c>
      <c r="BG39" s="80">
        <v>0</v>
      </c>
      <c r="BH39" s="69">
        <v>0</v>
      </c>
      <c r="BI39" s="69">
        <v>0</v>
      </c>
      <c r="BJ39" s="80">
        <v>0</v>
      </c>
      <c r="BK39" s="80">
        <v>0</v>
      </c>
      <c r="BL39" s="69">
        <v>0</v>
      </c>
      <c r="BM39" s="69">
        <v>0</v>
      </c>
      <c r="BN39" s="80">
        <v>0</v>
      </c>
      <c r="BO39" s="80">
        <v>0</v>
      </c>
      <c r="BP39" s="69">
        <v>0</v>
      </c>
      <c r="BQ39" s="69">
        <v>0</v>
      </c>
      <c r="BR39" s="80">
        <v>5335</v>
      </c>
      <c r="BS39" s="80">
        <v>0</v>
      </c>
      <c r="BT39" s="69">
        <v>0</v>
      </c>
      <c r="BU39" s="69">
        <v>0</v>
      </c>
      <c r="BV39" s="80">
        <v>0</v>
      </c>
      <c r="BW39" s="80">
        <v>0</v>
      </c>
      <c r="BX39" s="69">
        <v>0</v>
      </c>
      <c r="BY39" s="213">
        <v>0</v>
      </c>
      <c r="BZ39" s="80">
        <v>0</v>
      </c>
      <c r="CA39" s="80">
        <v>0</v>
      </c>
      <c r="CB39" s="69">
        <v>0</v>
      </c>
      <c r="CC39" s="69">
        <v>0</v>
      </c>
      <c r="CD39" s="80">
        <v>0</v>
      </c>
      <c r="CE39" s="80">
        <v>0</v>
      </c>
      <c r="CF39" s="69">
        <v>0</v>
      </c>
      <c r="CG39" s="69">
        <v>0</v>
      </c>
      <c r="CH39" s="80">
        <v>0</v>
      </c>
      <c r="CI39" s="80">
        <v>0</v>
      </c>
      <c r="CJ39" s="69">
        <v>0</v>
      </c>
      <c r="CK39" s="69">
        <v>0</v>
      </c>
      <c r="CL39" s="80">
        <v>27348</v>
      </c>
      <c r="CM39" s="80">
        <v>0</v>
      </c>
      <c r="CN39" s="69" t="s">
        <v>719</v>
      </c>
      <c r="CO39" s="69" t="s">
        <v>720</v>
      </c>
      <c r="CP39" s="69" t="s">
        <v>701</v>
      </c>
      <c r="CQ39" s="69" t="s">
        <v>701</v>
      </c>
      <c r="CR39" s="69" t="s">
        <v>701</v>
      </c>
      <c r="CS39" s="69" t="s">
        <v>701</v>
      </c>
      <c r="CT39" s="68">
        <v>45294</v>
      </c>
      <c r="CU39" s="69" t="s">
        <v>1003</v>
      </c>
      <c r="CV39" s="69" t="s">
        <v>1004</v>
      </c>
      <c r="CW39" s="68" t="s">
        <v>168</v>
      </c>
      <c r="CX39" s="68">
        <v>45236</v>
      </c>
      <c r="CY39" s="69" t="s">
        <v>1007</v>
      </c>
      <c r="CZ39" s="69" t="s">
        <v>1004</v>
      </c>
      <c r="DA39" s="69" t="s">
        <v>242</v>
      </c>
      <c r="DB39" s="69">
        <v>1943940.24</v>
      </c>
      <c r="DC39" s="69" t="s">
        <v>712</v>
      </c>
      <c r="DD39" s="69" t="s">
        <v>713</v>
      </c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</row>
    <row r="40" spans="2:1477" s="69" customFormat="1">
      <c r="B40" s="69" t="s">
        <v>129</v>
      </c>
      <c r="C40" s="69" t="s">
        <v>183</v>
      </c>
      <c r="D40" s="69" t="s">
        <v>184</v>
      </c>
      <c r="E40" s="68">
        <v>44634</v>
      </c>
      <c r="F40" s="69" t="s">
        <v>1003</v>
      </c>
      <c r="G40" s="69" t="s">
        <v>1010</v>
      </c>
      <c r="H40" s="69">
        <v>1</v>
      </c>
      <c r="I40" s="69">
        <v>2</v>
      </c>
      <c r="J40" s="69">
        <v>410</v>
      </c>
      <c r="K40" s="69">
        <v>530</v>
      </c>
      <c r="L40" s="69">
        <v>528</v>
      </c>
      <c r="M40" s="186">
        <f t="shared" si="6"/>
        <v>1.1000000000000001</v>
      </c>
      <c r="N40" s="69">
        <f t="shared" si="7"/>
        <v>1</v>
      </c>
      <c r="O40" s="69">
        <v>2</v>
      </c>
      <c r="P40" s="69">
        <v>0</v>
      </c>
      <c r="Q40" s="69">
        <v>0</v>
      </c>
      <c r="R40" s="69">
        <v>120</v>
      </c>
      <c r="S40" s="69">
        <v>0</v>
      </c>
      <c r="T40" s="190">
        <v>6357542</v>
      </c>
      <c r="U40" s="190">
        <v>50000</v>
      </c>
      <c r="V40" s="190">
        <v>6307542</v>
      </c>
      <c r="W40" s="190">
        <v>6484969</v>
      </c>
      <c r="X40" s="190">
        <v>6447894</v>
      </c>
      <c r="Y40" s="190">
        <v>0</v>
      </c>
      <c r="Z40" s="190">
        <v>0</v>
      </c>
      <c r="AA40" s="190">
        <v>0</v>
      </c>
      <c r="AB40" s="190">
        <v>6447894</v>
      </c>
      <c r="AC40" s="190">
        <v>6320466</v>
      </c>
      <c r="AD40" s="186">
        <f t="shared" si="8"/>
        <v>1.002048975654859</v>
      </c>
      <c r="AE40" s="69">
        <f t="shared" si="9"/>
        <v>1</v>
      </c>
      <c r="AF40" s="190">
        <v>0</v>
      </c>
      <c r="AG40" s="190">
        <v>127428</v>
      </c>
      <c r="AH40" s="69">
        <v>46</v>
      </c>
      <c r="AI40" s="69">
        <v>31</v>
      </c>
      <c r="AJ40" s="69">
        <v>43</v>
      </c>
      <c r="AK40" s="69">
        <v>0</v>
      </c>
      <c r="AL40" s="80">
        <v>12925</v>
      </c>
      <c r="AM40" s="80">
        <v>0</v>
      </c>
      <c r="AN40" s="69">
        <v>0</v>
      </c>
      <c r="AO40" s="69">
        <v>0</v>
      </c>
      <c r="AP40" s="80">
        <v>0</v>
      </c>
      <c r="AQ40" s="80">
        <v>0</v>
      </c>
      <c r="AR40" s="69">
        <v>0</v>
      </c>
      <c r="AS40" s="69">
        <v>0</v>
      </c>
      <c r="AT40" s="80">
        <v>0</v>
      </c>
      <c r="AU40" s="80">
        <v>0</v>
      </c>
      <c r="AV40" s="69">
        <v>0</v>
      </c>
      <c r="AW40" s="69">
        <v>0</v>
      </c>
      <c r="AX40" s="80">
        <v>0</v>
      </c>
      <c r="AY40" s="80">
        <v>0</v>
      </c>
      <c r="AZ40" s="69">
        <v>0</v>
      </c>
      <c r="BA40" s="69">
        <v>0</v>
      </c>
      <c r="BB40" s="80">
        <v>0</v>
      </c>
      <c r="BC40" s="80">
        <v>0</v>
      </c>
      <c r="BD40" s="69">
        <v>0</v>
      </c>
      <c r="BE40" s="69">
        <v>0</v>
      </c>
      <c r="BF40" s="80">
        <v>0</v>
      </c>
      <c r="BG40" s="80">
        <v>0</v>
      </c>
      <c r="BH40" s="69">
        <v>0</v>
      </c>
      <c r="BI40" s="69">
        <v>0</v>
      </c>
      <c r="BJ40" s="80">
        <v>0</v>
      </c>
      <c r="BK40" s="80">
        <v>0</v>
      </c>
      <c r="BL40" s="69">
        <v>0</v>
      </c>
      <c r="BM40" s="69">
        <v>0</v>
      </c>
      <c r="BN40" s="80">
        <v>0</v>
      </c>
      <c r="BO40" s="80">
        <v>0</v>
      </c>
      <c r="BP40" s="69">
        <v>0</v>
      </c>
      <c r="BQ40" s="69">
        <v>0</v>
      </c>
      <c r="BR40" s="80">
        <v>127428</v>
      </c>
      <c r="BS40" s="80">
        <v>0</v>
      </c>
      <c r="BT40" s="69">
        <v>0</v>
      </c>
      <c r="BU40" s="69">
        <v>0</v>
      </c>
      <c r="BV40" s="80">
        <v>0</v>
      </c>
      <c r="BW40" s="80">
        <v>0</v>
      </c>
      <c r="BX40" s="69">
        <v>0</v>
      </c>
      <c r="BY40" s="213">
        <v>0</v>
      </c>
      <c r="BZ40" s="80">
        <v>0</v>
      </c>
      <c r="CA40" s="80">
        <v>0</v>
      </c>
      <c r="CB40" s="69">
        <v>0</v>
      </c>
      <c r="CC40" s="69">
        <v>0</v>
      </c>
      <c r="CD40" s="80">
        <v>0</v>
      </c>
      <c r="CE40" s="80">
        <v>0</v>
      </c>
      <c r="CF40" s="69">
        <v>0</v>
      </c>
      <c r="CG40" s="69">
        <v>0</v>
      </c>
      <c r="CH40" s="80">
        <v>0</v>
      </c>
      <c r="CI40" s="80">
        <v>0</v>
      </c>
      <c r="CJ40" s="69">
        <v>43</v>
      </c>
      <c r="CK40" s="69">
        <v>0</v>
      </c>
      <c r="CL40" s="80">
        <v>140352</v>
      </c>
      <c r="CM40" s="80">
        <v>0</v>
      </c>
      <c r="CN40" s="69" t="s">
        <v>721</v>
      </c>
      <c r="CO40" s="69" t="s">
        <v>722</v>
      </c>
      <c r="CP40" s="69" t="s">
        <v>701</v>
      </c>
      <c r="CQ40" s="69" t="s">
        <v>701</v>
      </c>
      <c r="CR40" s="69" t="s">
        <v>701</v>
      </c>
      <c r="CS40" s="69" t="s">
        <v>701</v>
      </c>
      <c r="CT40" s="68">
        <v>45344</v>
      </c>
      <c r="CU40" s="69" t="s">
        <v>1003</v>
      </c>
      <c r="CV40" s="69" t="s">
        <v>1004</v>
      </c>
      <c r="CW40" s="68" t="s">
        <v>168</v>
      </c>
      <c r="CX40" s="68">
        <v>45226</v>
      </c>
      <c r="CY40" s="69" t="s">
        <v>1007</v>
      </c>
      <c r="CZ40" s="69" t="s">
        <v>1004</v>
      </c>
      <c r="DA40" s="69" t="s">
        <v>169</v>
      </c>
      <c r="DB40" s="69">
        <v>4194626.6100000003</v>
      </c>
      <c r="DC40" s="69" t="s">
        <v>723</v>
      </c>
      <c r="DD40" s="69" t="s">
        <v>724</v>
      </c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</row>
    <row r="41" spans="2:1477" s="69" customFormat="1">
      <c r="B41" s="69" t="s">
        <v>129</v>
      </c>
      <c r="C41" s="69" t="s">
        <v>185</v>
      </c>
      <c r="D41" s="69" t="s">
        <v>186</v>
      </c>
      <c r="E41" s="68">
        <v>44683</v>
      </c>
      <c r="F41" s="69" t="s">
        <v>1001</v>
      </c>
      <c r="G41" s="69" t="s">
        <v>1010</v>
      </c>
      <c r="H41" s="69">
        <v>4</v>
      </c>
      <c r="I41" s="69">
        <v>4</v>
      </c>
      <c r="J41" s="69">
        <v>450</v>
      </c>
      <c r="K41" s="69">
        <v>555</v>
      </c>
      <c r="L41" s="69">
        <v>552</v>
      </c>
      <c r="M41" s="186">
        <f t="shared" si="6"/>
        <v>1.04</v>
      </c>
      <c r="N41" s="69">
        <f t="shared" si="7"/>
        <v>1</v>
      </c>
      <c r="O41" s="69">
        <v>3</v>
      </c>
      <c r="P41" s="69">
        <v>0</v>
      </c>
      <c r="Q41" s="69">
        <v>0</v>
      </c>
      <c r="R41" s="69">
        <v>84</v>
      </c>
      <c r="S41" s="69">
        <v>21</v>
      </c>
      <c r="T41" s="190">
        <v>3028512</v>
      </c>
      <c r="U41" s="190">
        <v>50000</v>
      </c>
      <c r="V41" s="190">
        <v>2978512</v>
      </c>
      <c r="W41" s="190">
        <v>3275716</v>
      </c>
      <c r="X41" s="190">
        <v>3237381</v>
      </c>
      <c r="Y41" s="190">
        <v>0</v>
      </c>
      <c r="Z41" s="190">
        <v>0</v>
      </c>
      <c r="AA41" s="190">
        <v>0</v>
      </c>
      <c r="AB41" s="190">
        <v>3237381</v>
      </c>
      <c r="AC41" s="190">
        <v>3222484</v>
      </c>
      <c r="AD41" s="186">
        <f t="shared" si="8"/>
        <v>1.0819106990336114</v>
      </c>
      <c r="AE41" s="69">
        <f t="shared" si="9"/>
        <v>1</v>
      </c>
      <c r="AF41" s="190">
        <v>-14897</v>
      </c>
      <c r="AG41" s="190">
        <v>247204</v>
      </c>
      <c r="AH41" s="69">
        <v>37</v>
      </c>
      <c r="AI41" s="69">
        <v>47</v>
      </c>
      <c r="AJ41" s="69">
        <v>0</v>
      </c>
      <c r="AK41" s="69">
        <v>21</v>
      </c>
      <c r="AL41" s="80">
        <v>110349</v>
      </c>
      <c r="AM41" s="80">
        <v>0</v>
      </c>
      <c r="AN41" s="69">
        <v>0</v>
      </c>
      <c r="AO41" s="69">
        <v>0</v>
      </c>
      <c r="AP41" s="80">
        <v>136854</v>
      </c>
      <c r="AQ41" s="80">
        <v>0</v>
      </c>
      <c r="AR41" s="69">
        <v>0</v>
      </c>
      <c r="AS41" s="69">
        <v>0</v>
      </c>
      <c r="AT41" s="80">
        <v>0</v>
      </c>
      <c r="AU41" s="80">
        <v>0</v>
      </c>
      <c r="AV41" s="69">
        <v>0</v>
      </c>
      <c r="AW41" s="69">
        <v>0</v>
      </c>
      <c r="AX41" s="80">
        <v>0</v>
      </c>
      <c r="AY41" s="80">
        <v>0</v>
      </c>
      <c r="AZ41" s="69">
        <v>0</v>
      </c>
      <c r="BA41" s="69">
        <v>0</v>
      </c>
      <c r="BB41" s="80">
        <v>0</v>
      </c>
      <c r="BC41" s="80">
        <v>0</v>
      </c>
      <c r="BD41" s="69">
        <v>0</v>
      </c>
      <c r="BE41" s="69">
        <v>0</v>
      </c>
      <c r="BF41" s="80">
        <v>11666</v>
      </c>
      <c r="BG41" s="80">
        <v>0</v>
      </c>
      <c r="BH41" s="69">
        <v>0</v>
      </c>
      <c r="BI41" s="69">
        <v>0</v>
      </c>
      <c r="BJ41" s="80">
        <v>0</v>
      </c>
      <c r="BK41" s="80">
        <v>0</v>
      </c>
      <c r="BL41" s="69">
        <v>0</v>
      </c>
      <c r="BM41" s="69">
        <v>0</v>
      </c>
      <c r="BN41" s="80">
        <v>0</v>
      </c>
      <c r="BO41" s="80">
        <v>0</v>
      </c>
      <c r="BP41" s="69">
        <v>0</v>
      </c>
      <c r="BQ41" s="69">
        <v>0</v>
      </c>
      <c r="BR41" s="80">
        <v>0</v>
      </c>
      <c r="BS41" s="80">
        <v>0</v>
      </c>
      <c r="BT41" s="69">
        <v>0</v>
      </c>
      <c r="BU41" s="69">
        <v>0</v>
      </c>
      <c r="BV41" s="80">
        <v>0</v>
      </c>
      <c r="BW41" s="80">
        <v>0</v>
      </c>
      <c r="BX41" s="69">
        <v>0</v>
      </c>
      <c r="BY41" s="213">
        <v>0</v>
      </c>
      <c r="BZ41" s="80">
        <v>0</v>
      </c>
      <c r="CA41" s="80">
        <v>0</v>
      </c>
      <c r="CB41" s="69">
        <v>0</v>
      </c>
      <c r="CC41" s="69">
        <v>0</v>
      </c>
      <c r="CD41" s="80">
        <v>0</v>
      </c>
      <c r="CE41" s="80">
        <v>0</v>
      </c>
      <c r="CF41" s="69">
        <v>0</v>
      </c>
      <c r="CG41" s="69">
        <v>0</v>
      </c>
      <c r="CH41" s="80">
        <v>0</v>
      </c>
      <c r="CI41" s="80">
        <v>0</v>
      </c>
      <c r="CJ41" s="69">
        <v>0</v>
      </c>
      <c r="CK41" s="69">
        <v>21</v>
      </c>
      <c r="CL41" s="80">
        <v>258869</v>
      </c>
      <c r="CM41" s="80">
        <v>0</v>
      </c>
      <c r="CN41" s="69" t="s">
        <v>725</v>
      </c>
      <c r="CO41" s="69" t="s">
        <v>726</v>
      </c>
      <c r="CP41" s="69" t="s">
        <v>701</v>
      </c>
      <c r="CQ41" s="69" t="s">
        <v>701</v>
      </c>
      <c r="CR41" s="69" t="s">
        <v>701</v>
      </c>
      <c r="CS41" s="69" t="s">
        <v>701</v>
      </c>
      <c r="CT41" s="68">
        <v>45426</v>
      </c>
      <c r="CU41" s="69" t="s">
        <v>1001</v>
      </c>
      <c r="CV41" s="69" t="s">
        <v>1004</v>
      </c>
      <c r="CW41" s="68" t="s">
        <v>168</v>
      </c>
      <c r="CX41" s="68">
        <v>45312</v>
      </c>
      <c r="CY41" s="69" t="s">
        <v>1003</v>
      </c>
      <c r="CZ41" s="69" t="s">
        <v>1004</v>
      </c>
      <c r="DA41" s="69" t="s">
        <v>242</v>
      </c>
      <c r="DB41" s="69">
        <v>2974793.54</v>
      </c>
      <c r="DC41" s="69" t="s">
        <v>727</v>
      </c>
      <c r="DD41" s="69" t="s">
        <v>728</v>
      </c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2:1477" s="69" customFormat="1">
      <c r="B42" s="69" t="s">
        <v>129</v>
      </c>
      <c r="C42" s="69" t="s">
        <v>188</v>
      </c>
      <c r="D42" s="69" t="s">
        <v>189</v>
      </c>
      <c r="E42" s="68">
        <v>44819</v>
      </c>
      <c r="F42" s="69" t="s">
        <v>1005</v>
      </c>
      <c r="G42" s="69" t="s">
        <v>1009</v>
      </c>
      <c r="H42" s="69">
        <v>1</v>
      </c>
      <c r="I42" s="69">
        <v>3</v>
      </c>
      <c r="J42" s="69">
        <v>75</v>
      </c>
      <c r="K42" s="69">
        <v>75</v>
      </c>
      <c r="L42" s="69">
        <v>72</v>
      </c>
      <c r="M42" s="186">
        <f t="shared" si="6"/>
        <v>0.96</v>
      </c>
      <c r="N42" s="69">
        <f t="shared" si="7"/>
        <v>1</v>
      </c>
      <c r="O42" s="69">
        <v>3</v>
      </c>
      <c r="P42" s="69">
        <v>0</v>
      </c>
      <c r="Q42" s="69">
        <v>0</v>
      </c>
      <c r="R42" s="69">
        <v>0</v>
      </c>
      <c r="S42" s="69">
        <v>0</v>
      </c>
      <c r="T42" s="190">
        <v>289419</v>
      </c>
      <c r="U42" s="190">
        <v>14419</v>
      </c>
      <c r="V42" s="190">
        <v>275000</v>
      </c>
      <c r="W42" s="190">
        <v>311381</v>
      </c>
      <c r="X42" s="190">
        <v>315649</v>
      </c>
      <c r="Y42" s="190">
        <v>0</v>
      </c>
      <c r="Z42" s="190">
        <v>0</v>
      </c>
      <c r="AA42" s="190">
        <v>0</v>
      </c>
      <c r="AB42" s="190">
        <v>315649</v>
      </c>
      <c r="AC42" s="190">
        <v>315649</v>
      </c>
      <c r="AD42" s="186">
        <f t="shared" si="8"/>
        <v>1.1478145454545454</v>
      </c>
      <c r="AE42" s="69">
        <f t="shared" si="9"/>
        <v>0</v>
      </c>
      <c r="AF42" s="190">
        <v>0</v>
      </c>
      <c r="AG42" s="190">
        <v>21962</v>
      </c>
      <c r="AH42" s="69">
        <v>0</v>
      </c>
      <c r="AI42" s="69">
        <v>0</v>
      </c>
      <c r="AJ42" s="69">
        <v>0</v>
      </c>
      <c r="AK42" s="69">
        <v>0</v>
      </c>
      <c r="AL42" s="80">
        <v>6636</v>
      </c>
      <c r="AM42" s="80">
        <v>0</v>
      </c>
      <c r="AN42" s="69">
        <v>0</v>
      </c>
      <c r="AO42" s="69">
        <v>0</v>
      </c>
      <c r="AP42" s="80">
        <v>21962</v>
      </c>
      <c r="AQ42" s="80">
        <v>0</v>
      </c>
      <c r="AR42" s="69">
        <v>0</v>
      </c>
      <c r="AS42" s="69">
        <v>0</v>
      </c>
      <c r="AT42" s="80">
        <v>0</v>
      </c>
      <c r="AU42" s="80">
        <v>0</v>
      </c>
      <c r="AV42" s="69">
        <v>0</v>
      </c>
      <c r="AW42" s="69">
        <v>0</v>
      </c>
      <c r="AX42" s="80">
        <v>0</v>
      </c>
      <c r="AY42" s="80">
        <v>0</v>
      </c>
      <c r="AZ42" s="69">
        <v>0</v>
      </c>
      <c r="BA42" s="69">
        <v>0</v>
      </c>
      <c r="BB42" s="80">
        <v>0</v>
      </c>
      <c r="BC42" s="80">
        <v>0</v>
      </c>
      <c r="BD42" s="69">
        <v>0</v>
      </c>
      <c r="BE42" s="69">
        <v>0</v>
      </c>
      <c r="BF42" s="80">
        <v>0</v>
      </c>
      <c r="BG42" s="80">
        <v>0</v>
      </c>
      <c r="BH42" s="69">
        <v>0</v>
      </c>
      <c r="BI42" s="69">
        <v>0</v>
      </c>
      <c r="BJ42" s="80">
        <v>0</v>
      </c>
      <c r="BK42" s="80">
        <v>0</v>
      </c>
      <c r="BL42" s="69">
        <v>0</v>
      </c>
      <c r="BM42" s="69">
        <v>0</v>
      </c>
      <c r="BN42" s="80">
        <v>0</v>
      </c>
      <c r="BO42" s="80">
        <v>0</v>
      </c>
      <c r="BP42" s="69">
        <v>0</v>
      </c>
      <c r="BQ42" s="69">
        <v>0</v>
      </c>
      <c r="BR42" s="80">
        <v>0</v>
      </c>
      <c r="BS42" s="80">
        <v>0</v>
      </c>
      <c r="BT42" s="69">
        <v>0</v>
      </c>
      <c r="BU42" s="69">
        <v>0</v>
      </c>
      <c r="BV42" s="80">
        <v>0</v>
      </c>
      <c r="BW42" s="80">
        <v>0</v>
      </c>
      <c r="BX42" s="69">
        <v>0</v>
      </c>
      <c r="BY42" s="213">
        <v>0</v>
      </c>
      <c r="BZ42" s="80">
        <v>0</v>
      </c>
      <c r="CA42" s="80">
        <v>0</v>
      </c>
      <c r="CB42" s="69">
        <v>0</v>
      </c>
      <c r="CC42" s="69">
        <v>0</v>
      </c>
      <c r="CD42" s="80">
        <v>0</v>
      </c>
      <c r="CE42" s="80">
        <v>0</v>
      </c>
      <c r="CF42" s="69">
        <v>0</v>
      </c>
      <c r="CG42" s="69">
        <v>0</v>
      </c>
      <c r="CH42" s="80">
        <v>0</v>
      </c>
      <c r="CI42" s="80">
        <v>0</v>
      </c>
      <c r="CJ42" s="69">
        <v>0</v>
      </c>
      <c r="CK42" s="69">
        <v>0</v>
      </c>
      <c r="CL42" s="80">
        <v>28598</v>
      </c>
      <c r="CM42" s="80">
        <v>0</v>
      </c>
      <c r="CN42" s="69" t="s">
        <v>729</v>
      </c>
      <c r="CO42" s="69" t="s">
        <v>730</v>
      </c>
      <c r="CP42" s="69" t="s">
        <v>701</v>
      </c>
      <c r="CQ42" s="69" t="s">
        <v>701</v>
      </c>
      <c r="CR42" s="69" t="s">
        <v>701</v>
      </c>
      <c r="CS42" s="69" t="s">
        <v>701</v>
      </c>
      <c r="CT42" s="68">
        <v>45147</v>
      </c>
      <c r="CU42" s="69" t="s">
        <v>1005</v>
      </c>
      <c r="CV42" s="69" t="s">
        <v>1004</v>
      </c>
      <c r="CW42" s="68" t="s">
        <v>168</v>
      </c>
      <c r="CX42" s="68">
        <v>45014</v>
      </c>
      <c r="CY42" s="69" t="s">
        <v>1003</v>
      </c>
      <c r="CZ42" s="69" t="s">
        <v>1009</v>
      </c>
      <c r="DA42" s="69" t="s">
        <v>187</v>
      </c>
      <c r="DB42" s="69">
        <v>331704.75</v>
      </c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</row>
    <row r="43" spans="2:1477" s="69" customFormat="1">
      <c r="B43" s="69" t="s">
        <v>129</v>
      </c>
      <c r="C43" s="69" t="s">
        <v>190</v>
      </c>
      <c r="D43" s="69" t="s">
        <v>191</v>
      </c>
      <c r="E43" s="68">
        <v>44973</v>
      </c>
      <c r="F43" s="69" t="s">
        <v>1003</v>
      </c>
      <c r="G43" s="69" t="s">
        <v>1009</v>
      </c>
      <c r="H43" s="69">
        <v>1</v>
      </c>
      <c r="I43" s="69">
        <v>1</v>
      </c>
      <c r="J43" s="69">
        <v>120</v>
      </c>
      <c r="K43" s="69">
        <v>164</v>
      </c>
      <c r="L43" s="69">
        <v>164</v>
      </c>
      <c r="M43" s="186">
        <f t="shared" si="6"/>
        <v>1.0833333333333333</v>
      </c>
      <c r="N43" s="69">
        <f t="shared" si="7"/>
        <v>1</v>
      </c>
      <c r="O43" s="69">
        <v>0</v>
      </c>
      <c r="P43" s="69">
        <v>0</v>
      </c>
      <c r="Q43" s="69">
        <v>0</v>
      </c>
      <c r="R43" s="69">
        <v>44</v>
      </c>
      <c r="S43" s="69">
        <v>0</v>
      </c>
      <c r="T43" s="190">
        <v>1096407</v>
      </c>
      <c r="U43" s="190">
        <v>50000</v>
      </c>
      <c r="V43" s="190">
        <v>1046407</v>
      </c>
      <c r="W43" s="190">
        <v>1123291</v>
      </c>
      <c r="X43" s="190">
        <v>1184828</v>
      </c>
      <c r="Y43" s="190">
        <v>0</v>
      </c>
      <c r="Z43" s="190">
        <v>0</v>
      </c>
      <c r="AA43" s="190">
        <v>0</v>
      </c>
      <c r="AB43" s="190">
        <v>1184828</v>
      </c>
      <c r="AC43" s="190">
        <v>1157944</v>
      </c>
      <c r="AD43" s="186">
        <f t="shared" si="8"/>
        <v>1.1065904566769909</v>
      </c>
      <c r="AE43" s="69">
        <f t="shared" si="9"/>
        <v>0</v>
      </c>
      <c r="AF43" s="190">
        <v>0</v>
      </c>
      <c r="AG43" s="190">
        <v>26884</v>
      </c>
      <c r="AH43" s="69">
        <v>15</v>
      </c>
      <c r="AI43" s="69">
        <v>19</v>
      </c>
      <c r="AJ43" s="69">
        <v>10</v>
      </c>
      <c r="AK43" s="69">
        <v>0</v>
      </c>
      <c r="AL43" s="80">
        <v>0</v>
      </c>
      <c r="AM43" s="80">
        <v>0</v>
      </c>
      <c r="AN43" s="69">
        <v>0</v>
      </c>
      <c r="AO43" s="69">
        <v>0</v>
      </c>
      <c r="AP43" s="80">
        <v>0</v>
      </c>
      <c r="AQ43" s="80">
        <v>0</v>
      </c>
      <c r="AR43" s="69">
        <v>0</v>
      </c>
      <c r="AS43" s="69">
        <v>0</v>
      </c>
      <c r="AT43" s="80">
        <v>0</v>
      </c>
      <c r="AU43" s="80">
        <v>0</v>
      </c>
      <c r="AV43" s="69">
        <v>0</v>
      </c>
      <c r="AW43" s="69">
        <v>0</v>
      </c>
      <c r="AX43" s="80">
        <v>0</v>
      </c>
      <c r="AY43" s="80">
        <v>0</v>
      </c>
      <c r="AZ43" s="69">
        <v>0</v>
      </c>
      <c r="BA43" s="69">
        <v>0</v>
      </c>
      <c r="BB43" s="80">
        <v>0</v>
      </c>
      <c r="BC43" s="80">
        <v>0</v>
      </c>
      <c r="BD43" s="69">
        <v>0</v>
      </c>
      <c r="BE43" s="69">
        <v>0</v>
      </c>
      <c r="BF43" s="80">
        <v>0</v>
      </c>
      <c r="BG43" s="80">
        <v>0</v>
      </c>
      <c r="BH43" s="69">
        <v>0</v>
      </c>
      <c r="BI43" s="69">
        <v>0</v>
      </c>
      <c r="BJ43" s="80">
        <v>0</v>
      </c>
      <c r="BK43" s="80">
        <v>0</v>
      </c>
      <c r="BL43" s="69">
        <v>0</v>
      </c>
      <c r="BM43" s="69">
        <v>0</v>
      </c>
      <c r="BN43" s="80">
        <v>0</v>
      </c>
      <c r="BO43" s="80">
        <v>0</v>
      </c>
      <c r="BP43" s="69">
        <v>0</v>
      </c>
      <c r="BQ43" s="69">
        <v>0</v>
      </c>
      <c r="BR43" s="80">
        <v>26884</v>
      </c>
      <c r="BS43" s="80">
        <v>0</v>
      </c>
      <c r="BT43" s="69">
        <v>0</v>
      </c>
      <c r="BU43" s="69">
        <v>0</v>
      </c>
      <c r="BV43" s="80">
        <v>0</v>
      </c>
      <c r="BW43" s="80">
        <v>0</v>
      </c>
      <c r="BX43" s="69">
        <v>0</v>
      </c>
      <c r="BY43" s="213">
        <v>0</v>
      </c>
      <c r="BZ43" s="80">
        <v>0</v>
      </c>
      <c r="CA43" s="80">
        <v>0</v>
      </c>
      <c r="CB43" s="69">
        <v>0</v>
      </c>
      <c r="CC43" s="69">
        <v>0</v>
      </c>
      <c r="CD43" s="80">
        <v>0</v>
      </c>
      <c r="CE43" s="80">
        <v>0</v>
      </c>
      <c r="CF43" s="69">
        <v>0</v>
      </c>
      <c r="CG43" s="69">
        <v>0</v>
      </c>
      <c r="CH43" s="80">
        <v>0</v>
      </c>
      <c r="CI43" s="80">
        <v>0</v>
      </c>
      <c r="CJ43" s="69">
        <v>10</v>
      </c>
      <c r="CK43" s="69">
        <v>0</v>
      </c>
      <c r="CL43" s="80">
        <v>26884</v>
      </c>
      <c r="CM43" s="80">
        <v>0</v>
      </c>
      <c r="CN43" s="69" t="s">
        <v>731</v>
      </c>
      <c r="CO43" s="69" t="s">
        <v>732</v>
      </c>
      <c r="CP43" s="69" t="s">
        <v>701</v>
      </c>
      <c r="CQ43" s="69" t="s">
        <v>701</v>
      </c>
      <c r="CR43" s="69" t="s">
        <v>701</v>
      </c>
      <c r="CS43" s="69" t="s">
        <v>701</v>
      </c>
      <c r="CT43" s="68">
        <v>45412</v>
      </c>
      <c r="CU43" s="69" t="s">
        <v>1001</v>
      </c>
      <c r="CV43" s="69" t="s">
        <v>1004</v>
      </c>
      <c r="CW43" s="68" t="s">
        <v>168</v>
      </c>
      <c r="CX43" s="68">
        <v>45294</v>
      </c>
      <c r="CY43" s="69" t="s">
        <v>1003</v>
      </c>
      <c r="CZ43" s="69" t="s">
        <v>1004</v>
      </c>
      <c r="DA43" s="69" t="s">
        <v>169</v>
      </c>
      <c r="DB43" s="69">
        <v>1215794.6399999999</v>
      </c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</row>
    <row r="44" spans="2:1477" s="69" customFormat="1">
      <c r="B44" s="69" t="s">
        <v>129</v>
      </c>
      <c r="C44" s="69" t="s">
        <v>192</v>
      </c>
      <c r="D44" s="69" t="s">
        <v>193</v>
      </c>
      <c r="E44" s="68">
        <v>44973</v>
      </c>
      <c r="F44" s="69" t="s">
        <v>1003</v>
      </c>
      <c r="G44" s="69" t="s">
        <v>1009</v>
      </c>
      <c r="H44" s="69">
        <v>1</v>
      </c>
      <c r="I44" s="69">
        <v>2</v>
      </c>
      <c r="J44" s="69">
        <v>150</v>
      </c>
      <c r="K44" s="69">
        <v>197</v>
      </c>
      <c r="L44" s="69">
        <v>183</v>
      </c>
      <c r="M44" s="186">
        <f t="shared" si="6"/>
        <v>0.90666666666666662</v>
      </c>
      <c r="N44" s="69">
        <f t="shared" si="7"/>
        <v>1</v>
      </c>
      <c r="O44" s="69">
        <v>14</v>
      </c>
      <c r="P44" s="69">
        <v>0</v>
      </c>
      <c r="Q44" s="69">
        <v>0</v>
      </c>
      <c r="R44" s="69">
        <v>47</v>
      </c>
      <c r="S44" s="69">
        <v>0</v>
      </c>
      <c r="T44" s="190">
        <v>3191521</v>
      </c>
      <c r="U44" s="190">
        <v>50000</v>
      </c>
      <c r="V44" s="190">
        <v>3141521</v>
      </c>
      <c r="W44" s="190">
        <v>3202707</v>
      </c>
      <c r="X44" s="190">
        <v>3243015</v>
      </c>
      <c r="Y44" s="190">
        <v>0</v>
      </c>
      <c r="Z44" s="190">
        <v>0</v>
      </c>
      <c r="AA44" s="190">
        <v>0</v>
      </c>
      <c r="AB44" s="190">
        <v>3243015</v>
      </c>
      <c r="AC44" s="190">
        <v>3244009</v>
      </c>
      <c r="AD44" s="186">
        <f t="shared" si="8"/>
        <v>1.0326236876977744</v>
      </c>
      <c r="AE44" s="69">
        <f t="shared" si="9"/>
        <v>1</v>
      </c>
      <c r="AF44" s="190">
        <v>12179</v>
      </c>
      <c r="AG44" s="190">
        <v>11186</v>
      </c>
      <c r="AH44" s="69">
        <v>34</v>
      </c>
      <c r="AI44" s="69">
        <v>13</v>
      </c>
      <c r="AJ44" s="69">
        <v>0</v>
      </c>
      <c r="AK44" s="69">
        <v>0</v>
      </c>
      <c r="AL44" s="80">
        <v>0</v>
      </c>
      <c r="AM44" s="80">
        <v>0</v>
      </c>
      <c r="AN44" s="69">
        <v>0</v>
      </c>
      <c r="AO44" s="69">
        <v>0</v>
      </c>
      <c r="AP44" s="80">
        <v>14163</v>
      </c>
      <c r="AQ44" s="80">
        <v>0</v>
      </c>
      <c r="AR44" s="69">
        <v>0</v>
      </c>
      <c r="AS44" s="69">
        <v>0</v>
      </c>
      <c r="AT44" s="80">
        <v>0</v>
      </c>
      <c r="AU44" s="80">
        <v>0</v>
      </c>
      <c r="AV44" s="69">
        <v>0</v>
      </c>
      <c r="AW44" s="69">
        <v>0</v>
      </c>
      <c r="AX44" s="80">
        <v>0</v>
      </c>
      <c r="AY44" s="80">
        <v>0</v>
      </c>
      <c r="AZ44" s="69">
        <v>0</v>
      </c>
      <c r="BA44" s="69">
        <v>0</v>
      </c>
      <c r="BB44" s="80">
        <v>0</v>
      </c>
      <c r="BC44" s="80">
        <v>0</v>
      </c>
      <c r="BD44" s="69">
        <v>0</v>
      </c>
      <c r="BE44" s="69">
        <v>0</v>
      </c>
      <c r="BF44" s="80">
        <v>0</v>
      </c>
      <c r="BG44" s="80">
        <v>0</v>
      </c>
      <c r="BH44" s="69">
        <v>0</v>
      </c>
      <c r="BI44" s="69">
        <v>0</v>
      </c>
      <c r="BJ44" s="80">
        <v>0</v>
      </c>
      <c r="BK44" s="80">
        <v>0</v>
      </c>
      <c r="BL44" s="69">
        <v>0</v>
      </c>
      <c r="BM44" s="69">
        <v>0</v>
      </c>
      <c r="BN44" s="80">
        <v>0</v>
      </c>
      <c r="BO44" s="80">
        <v>0</v>
      </c>
      <c r="BP44" s="69">
        <v>0</v>
      </c>
      <c r="BQ44" s="69">
        <v>0</v>
      </c>
      <c r="BR44" s="80">
        <v>11186</v>
      </c>
      <c r="BS44" s="80">
        <v>0</v>
      </c>
      <c r="BT44" s="69">
        <v>0</v>
      </c>
      <c r="BU44" s="69">
        <v>0</v>
      </c>
      <c r="BV44" s="80">
        <v>0</v>
      </c>
      <c r="BW44" s="80">
        <v>0</v>
      </c>
      <c r="BX44" s="69">
        <v>0</v>
      </c>
      <c r="BY44" s="213">
        <v>0</v>
      </c>
      <c r="BZ44" s="80">
        <v>0</v>
      </c>
      <c r="CA44" s="80">
        <v>0</v>
      </c>
      <c r="CB44" s="69">
        <v>0</v>
      </c>
      <c r="CC44" s="69">
        <v>0</v>
      </c>
      <c r="CD44" s="80">
        <v>0</v>
      </c>
      <c r="CE44" s="80">
        <v>0</v>
      </c>
      <c r="CF44" s="69">
        <v>0</v>
      </c>
      <c r="CG44" s="69">
        <v>0</v>
      </c>
      <c r="CH44" s="80">
        <v>0</v>
      </c>
      <c r="CI44" s="80">
        <v>0</v>
      </c>
      <c r="CJ44" s="69">
        <v>0</v>
      </c>
      <c r="CK44" s="69">
        <v>0</v>
      </c>
      <c r="CL44" s="80">
        <v>25349</v>
      </c>
      <c r="CM44" s="80">
        <v>0</v>
      </c>
      <c r="CN44" s="69" t="s">
        <v>704</v>
      </c>
      <c r="CO44" s="69" t="s">
        <v>705</v>
      </c>
      <c r="CP44" s="69" t="s">
        <v>701</v>
      </c>
      <c r="CQ44" s="69" t="s">
        <v>701</v>
      </c>
      <c r="CR44" s="69" t="s">
        <v>701</v>
      </c>
      <c r="CS44" s="69" t="s">
        <v>701</v>
      </c>
      <c r="CT44" s="68">
        <v>45356</v>
      </c>
      <c r="CU44" s="69" t="s">
        <v>1003</v>
      </c>
      <c r="CV44" s="69" t="s">
        <v>1004</v>
      </c>
      <c r="CW44" s="68" t="s">
        <v>168</v>
      </c>
      <c r="CX44" s="68">
        <v>45282</v>
      </c>
      <c r="CY44" s="69" t="s">
        <v>1007</v>
      </c>
      <c r="CZ44" s="69" t="s">
        <v>1004</v>
      </c>
      <c r="DA44" s="69" t="s">
        <v>261</v>
      </c>
      <c r="DB44" s="69">
        <v>3232954.27</v>
      </c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</row>
    <row r="45" spans="2:1477" s="69" customFormat="1">
      <c r="B45" s="69" t="s">
        <v>129</v>
      </c>
      <c r="C45" s="69" t="s">
        <v>544</v>
      </c>
      <c r="D45" s="69" t="s">
        <v>545</v>
      </c>
      <c r="E45" s="68">
        <v>44973</v>
      </c>
      <c r="F45" s="69" t="s">
        <v>1003</v>
      </c>
      <c r="G45" s="69" t="s">
        <v>1009</v>
      </c>
      <c r="H45" s="69">
        <v>1</v>
      </c>
      <c r="I45" s="69">
        <v>0</v>
      </c>
      <c r="J45" s="69">
        <v>120</v>
      </c>
      <c r="K45" s="69">
        <v>146</v>
      </c>
      <c r="L45" s="69">
        <v>145</v>
      </c>
      <c r="M45" s="186">
        <f t="shared" si="6"/>
        <v>1.0333333333333334</v>
      </c>
      <c r="N45" s="69">
        <f t="shared" si="7"/>
        <v>1</v>
      </c>
      <c r="O45" s="69">
        <v>1</v>
      </c>
      <c r="P45" s="69">
        <v>0</v>
      </c>
      <c r="Q45" s="69">
        <v>0</v>
      </c>
      <c r="R45" s="69">
        <v>21</v>
      </c>
      <c r="S45" s="69">
        <v>5</v>
      </c>
      <c r="T45" s="190">
        <v>2718429</v>
      </c>
      <c r="U45" s="190">
        <v>50000</v>
      </c>
      <c r="V45" s="190">
        <v>2668429</v>
      </c>
      <c r="W45" s="190">
        <v>2718429</v>
      </c>
      <c r="X45" s="190">
        <v>2702583</v>
      </c>
      <c r="Y45" s="190">
        <v>0</v>
      </c>
      <c r="Z45" s="190">
        <v>0</v>
      </c>
      <c r="AA45" s="190">
        <v>0</v>
      </c>
      <c r="AB45" s="190">
        <v>2702583</v>
      </c>
      <c r="AC45" s="190">
        <v>2702583</v>
      </c>
      <c r="AD45" s="186">
        <f t="shared" si="8"/>
        <v>1.012799291268383</v>
      </c>
      <c r="AE45" s="69">
        <f t="shared" si="9"/>
        <v>1</v>
      </c>
      <c r="AF45" s="190">
        <v>0</v>
      </c>
      <c r="AG45" s="190">
        <v>0</v>
      </c>
      <c r="AH45" s="69">
        <v>5</v>
      </c>
      <c r="AI45" s="69">
        <v>16</v>
      </c>
      <c r="AJ45" s="69">
        <v>0</v>
      </c>
      <c r="AK45" s="69">
        <v>5</v>
      </c>
      <c r="AL45" s="80">
        <v>10433</v>
      </c>
      <c r="AM45" s="80">
        <v>0</v>
      </c>
      <c r="AN45" s="69">
        <v>0</v>
      </c>
      <c r="AO45" s="69">
        <v>0</v>
      </c>
      <c r="AP45" s="80">
        <v>1260</v>
      </c>
      <c r="AQ45" s="80">
        <v>0</v>
      </c>
      <c r="AR45" s="69">
        <v>0</v>
      </c>
      <c r="AS45" s="69">
        <v>0</v>
      </c>
      <c r="AT45" s="80">
        <v>0</v>
      </c>
      <c r="AU45" s="80">
        <v>0</v>
      </c>
      <c r="AV45" s="69">
        <v>0</v>
      </c>
      <c r="AW45" s="69">
        <v>0</v>
      </c>
      <c r="AX45" s="80">
        <v>0</v>
      </c>
      <c r="AY45" s="80">
        <v>0</v>
      </c>
      <c r="AZ45" s="69">
        <v>0</v>
      </c>
      <c r="BA45" s="69">
        <v>0</v>
      </c>
      <c r="BB45" s="80">
        <v>0</v>
      </c>
      <c r="BC45" s="80">
        <v>0</v>
      </c>
      <c r="BD45" s="69">
        <v>0</v>
      </c>
      <c r="BE45" s="69">
        <v>0</v>
      </c>
      <c r="BF45" s="80">
        <v>0</v>
      </c>
      <c r="BG45" s="80">
        <v>0</v>
      </c>
      <c r="BH45" s="69">
        <v>0</v>
      </c>
      <c r="BI45" s="69">
        <v>0</v>
      </c>
      <c r="BJ45" s="80">
        <v>0</v>
      </c>
      <c r="BK45" s="80">
        <v>0</v>
      </c>
      <c r="BL45" s="69">
        <v>0</v>
      </c>
      <c r="BM45" s="69">
        <v>0</v>
      </c>
      <c r="BN45" s="80">
        <v>0</v>
      </c>
      <c r="BO45" s="80">
        <v>0</v>
      </c>
      <c r="BP45" s="69">
        <v>0</v>
      </c>
      <c r="BQ45" s="69">
        <v>0</v>
      </c>
      <c r="BR45" s="80">
        <v>0</v>
      </c>
      <c r="BS45" s="80">
        <v>0</v>
      </c>
      <c r="BT45" s="69">
        <v>0</v>
      </c>
      <c r="BU45" s="69">
        <v>0</v>
      </c>
      <c r="BV45" s="80">
        <v>0</v>
      </c>
      <c r="BW45" s="80">
        <v>0</v>
      </c>
      <c r="BX45" s="69">
        <v>0</v>
      </c>
      <c r="BY45" s="213">
        <v>0</v>
      </c>
      <c r="BZ45" s="80">
        <v>0</v>
      </c>
      <c r="CA45" s="80">
        <v>0</v>
      </c>
      <c r="CB45" s="69">
        <v>0</v>
      </c>
      <c r="CC45" s="69">
        <v>0</v>
      </c>
      <c r="CD45" s="80">
        <v>0</v>
      </c>
      <c r="CE45" s="80">
        <v>0</v>
      </c>
      <c r="CF45" s="69">
        <v>0</v>
      </c>
      <c r="CG45" s="69">
        <v>0</v>
      </c>
      <c r="CH45" s="80">
        <v>0</v>
      </c>
      <c r="CI45" s="80">
        <v>0</v>
      </c>
      <c r="CJ45" s="69">
        <v>0</v>
      </c>
      <c r="CK45" s="69">
        <v>5</v>
      </c>
      <c r="CL45" s="80">
        <v>11693</v>
      </c>
      <c r="CM45" s="80">
        <v>0</v>
      </c>
      <c r="CN45" s="69" t="s">
        <v>733</v>
      </c>
      <c r="CO45" s="69" t="s">
        <v>734</v>
      </c>
      <c r="CP45" s="69" t="s">
        <v>701</v>
      </c>
      <c r="CQ45" s="69" t="s">
        <v>701</v>
      </c>
      <c r="CR45" s="69" t="s">
        <v>701</v>
      </c>
      <c r="CS45" s="69" t="s">
        <v>701</v>
      </c>
      <c r="CT45" s="68">
        <v>45398</v>
      </c>
      <c r="CU45" s="69" t="s">
        <v>1001</v>
      </c>
      <c r="CV45" s="69" t="s">
        <v>1004</v>
      </c>
      <c r="CW45" s="68" t="s">
        <v>168</v>
      </c>
      <c r="CX45" s="68">
        <v>45331</v>
      </c>
      <c r="CY45" s="69" t="s">
        <v>1003</v>
      </c>
      <c r="CZ45" s="69" t="s">
        <v>1004</v>
      </c>
      <c r="DA45" s="69" t="s">
        <v>187</v>
      </c>
      <c r="DB45" s="69">
        <v>2913080.09</v>
      </c>
      <c r="DC45" s="69" t="s">
        <v>712</v>
      </c>
      <c r="DD45" s="69" t="s">
        <v>713</v>
      </c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</row>
    <row r="46" spans="2:1477" s="69" customFormat="1">
      <c r="B46" s="69" t="s">
        <v>129</v>
      </c>
      <c r="C46" s="69" t="s">
        <v>194</v>
      </c>
      <c r="D46" s="69" t="s">
        <v>195</v>
      </c>
      <c r="E46" s="68">
        <v>44868</v>
      </c>
      <c r="F46" s="69" t="s">
        <v>1007</v>
      </c>
      <c r="G46" s="69" t="s">
        <v>1009</v>
      </c>
      <c r="H46" s="69">
        <v>1</v>
      </c>
      <c r="I46" s="69">
        <v>2</v>
      </c>
      <c r="J46" s="69">
        <v>185</v>
      </c>
      <c r="K46" s="69">
        <v>216</v>
      </c>
      <c r="L46" s="69">
        <v>212</v>
      </c>
      <c r="M46" s="186">
        <f t="shared" si="6"/>
        <v>0.97837837837837838</v>
      </c>
      <c r="N46" s="69">
        <f t="shared" si="7"/>
        <v>1</v>
      </c>
      <c r="O46" s="69">
        <v>4</v>
      </c>
      <c r="P46" s="69">
        <v>0</v>
      </c>
      <c r="Q46" s="69">
        <v>0</v>
      </c>
      <c r="R46" s="69">
        <v>31</v>
      </c>
      <c r="S46" s="69">
        <v>0</v>
      </c>
      <c r="T46" s="190">
        <v>3919123</v>
      </c>
      <c r="U46" s="190">
        <v>50000</v>
      </c>
      <c r="V46" s="190">
        <v>3869123</v>
      </c>
      <c r="W46" s="190">
        <v>3942427</v>
      </c>
      <c r="X46" s="190">
        <v>4025522</v>
      </c>
      <c r="Y46" s="190">
        <v>0</v>
      </c>
      <c r="Z46" s="190">
        <v>0</v>
      </c>
      <c r="AA46" s="190">
        <v>0</v>
      </c>
      <c r="AB46" s="190">
        <v>4025522</v>
      </c>
      <c r="AC46" s="190">
        <v>3972960</v>
      </c>
      <c r="AD46" s="186">
        <f t="shared" si="8"/>
        <v>1.0268373478951174</v>
      </c>
      <c r="AE46" s="69">
        <f t="shared" si="9"/>
        <v>1</v>
      </c>
      <c r="AF46" s="190">
        <v>-46071</v>
      </c>
      <c r="AG46" s="190">
        <v>23303</v>
      </c>
      <c r="AH46" s="69">
        <v>22</v>
      </c>
      <c r="AI46" s="69">
        <v>9</v>
      </c>
      <c r="AJ46" s="69">
        <v>0</v>
      </c>
      <c r="AK46" s="69">
        <v>0</v>
      </c>
      <c r="AL46" s="80">
        <v>46573</v>
      </c>
      <c r="AM46" s="80">
        <v>0</v>
      </c>
      <c r="AN46" s="69">
        <v>0</v>
      </c>
      <c r="AO46" s="69">
        <v>0</v>
      </c>
      <c r="AP46" s="80">
        <v>16812</v>
      </c>
      <c r="AQ46" s="80">
        <v>0</v>
      </c>
      <c r="AR46" s="69">
        <v>0</v>
      </c>
      <c r="AS46" s="69">
        <v>0</v>
      </c>
      <c r="AT46" s="80">
        <v>0</v>
      </c>
      <c r="AU46" s="80">
        <v>0</v>
      </c>
      <c r="AV46" s="69">
        <v>0</v>
      </c>
      <c r="AW46" s="69">
        <v>0</v>
      </c>
      <c r="AX46" s="80">
        <v>0</v>
      </c>
      <c r="AY46" s="80">
        <v>0</v>
      </c>
      <c r="AZ46" s="69">
        <v>0</v>
      </c>
      <c r="BA46" s="69">
        <v>0</v>
      </c>
      <c r="BB46" s="80">
        <v>0</v>
      </c>
      <c r="BC46" s="80">
        <v>0</v>
      </c>
      <c r="BD46" s="69">
        <v>0</v>
      </c>
      <c r="BE46" s="69">
        <v>0</v>
      </c>
      <c r="BF46" s="80">
        <v>0</v>
      </c>
      <c r="BG46" s="80">
        <v>0</v>
      </c>
      <c r="BH46" s="69">
        <v>0</v>
      </c>
      <c r="BI46" s="69">
        <v>0</v>
      </c>
      <c r="BJ46" s="80">
        <v>0</v>
      </c>
      <c r="BK46" s="80">
        <v>0</v>
      </c>
      <c r="BL46" s="69">
        <v>0</v>
      </c>
      <c r="BM46" s="69">
        <v>0</v>
      </c>
      <c r="BN46" s="80">
        <v>0</v>
      </c>
      <c r="BO46" s="80">
        <v>0</v>
      </c>
      <c r="BP46" s="69">
        <v>0</v>
      </c>
      <c r="BQ46" s="69">
        <v>0</v>
      </c>
      <c r="BR46" s="80">
        <v>6491</v>
      </c>
      <c r="BS46" s="80">
        <v>0</v>
      </c>
      <c r="BT46" s="69">
        <v>0</v>
      </c>
      <c r="BU46" s="69">
        <v>0</v>
      </c>
      <c r="BV46" s="80">
        <v>0</v>
      </c>
      <c r="BW46" s="80">
        <v>0</v>
      </c>
      <c r="BX46" s="69">
        <v>0</v>
      </c>
      <c r="BY46" s="213">
        <v>0</v>
      </c>
      <c r="BZ46" s="80">
        <v>0</v>
      </c>
      <c r="CA46" s="80">
        <v>0</v>
      </c>
      <c r="CB46" s="69">
        <v>0</v>
      </c>
      <c r="CC46" s="69">
        <v>0</v>
      </c>
      <c r="CD46" s="80">
        <v>0</v>
      </c>
      <c r="CE46" s="80">
        <v>0</v>
      </c>
      <c r="CF46" s="69">
        <v>0</v>
      </c>
      <c r="CG46" s="69">
        <v>0</v>
      </c>
      <c r="CH46" s="80">
        <v>0</v>
      </c>
      <c r="CI46" s="80">
        <v>0</v>
      </c>
      <c r="CJ46" s="69">
        <v>0</v>
      </c>
      <c r="CK46" s="69">
        <v>0</v>
      </c>
      <c r="CL46" s="80">
        <v>69876</v>
      </c>
      <c r="CM46" s="80">
        <v>0</v>
      </c>
      <c r="CN46" s="69" t="s">
        <v>708</v>
      </c>
      <c r="CO46" s="69" t="s">
        <v>709</v>
      </c>
      <c r="CP46" s="69" t="s">
        <v>701</v>
      </c>
      <c r="CQ46" s="69" t="s">
        <v>701</v>
      </c>
      <c r="CR46" s="69" t="s">
        <v>701</v>
      </c>
      <c r="CS46" s="69" t="s">
        <v>701</v>
      </c>
      <c r="CT46" s="68">
        <v>45327</v>
      </c>
      <c r="CU46" s="69" t="s">
        <v>1003</v>
      </c>
      <c r="CV46" s="69" t="s">
        <v>1004</v>
      </c>
      <c r="CW46" s="68" t="s">
        <v>168</v>
      </c>
      <c r="CX46" s="68">
        <v>45225</v>
      </c>
      <c r="CY46" s="69" t="s">
        <v>1007</v>
      </c>
      <c r="CZ46" s="69" t="s">
        <v>1004</v>
      </c>
      <c r="DA46" s="69" t="s">
        <v>187</v>
      </c>
      <c r="DB46" s="69">
        <v>4631315.91</v>
      </c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</row>
    <row r="47" spans="2:1477" s="69" customFormat="1">
      <c r="B47" s="69" t="s">
        <v>129</v>
      </c>
      <c r="C47" s="69" t="s">
        <v>735</v>
      </c>
      <c r="D47" s="69" t="s">
        <v>1014</v>
      </c>
      <c r="E47" s="68">
        <v>45001</v>
      </c>
      <c r="F47" s="69" t="s">
        <v>1003</v>
      </c>
      <c r="G47" s="69" t="s">
        <v>1009</v>
      </c>
      <c r="H47" s="69">
        <v>1</v>
      </c>
      <c r="I47" s="69">
        <v>0</v>
      </c>
      <c r="J47" s="69">
        <v>165</v>
      </c>
      <c r="K47" s="69">
        <v>187</v>
      </c>
      <c r="L47" s="69">
        <v>142</v>
      </c>
      <c r="M47" s="186">
        <f t="shared" si="6"/>
        <v>0.72727272727272729</v>
      </c>
      <c r="N47" s="69">
        <f t="shared" si="7"/>
        <v>1</v>
      </c>
      <c r="O47" s="69">
        <v>45</v>
      </c>
      <c r="P47" s="69">
        <v>0</v>
      </c>
      <c r="Q47" s="69">
        <v>0</v>
      </c>
      <c r="R47" s="69">
        <v>22</v>
      </c>
      <c r="S47" s="69">
        <v>0</v>
      </c>
      <c r="T47" s="190">
        <v>1465139</v>
      </c>
      <c r="U47" s="190">
        <v>50000</v>
      </c>
      <c r="V47" s="190">
        <v>1415139</v>
      </c>
      <c r="W47" s="190">
        <v>1465139</v>
      </c>
      <c r="X47" s="190">
        <v>1275611</v>
      </c>
      <c r="Y47" s="190">
        <v>0</v>
      </c>
      <c r="Z47" s="190">
        <v>0</v>
      </c>
      <c r="AA47" s="190">
        <v>0</v>
      </c>
      <c r="AB47" s="190">
        <v>1275611</v>
      </c>
      <c r="AC47" s="190">
        <v>1275611</v>
      </c>
      <c r="AD47" s="186">
        <f t="shared" si="8"/>
        <v>0.90140332504439491</v>
      </c>
      <c r="AE47" s="69">
        <f t="shared" si="9"/>
        <v>1</v>
      </c>
      <c r="AF47" s="190">
        <v>0</v>
      </c>
      <c r="AG47" s="190">
        <v>0</v>
      </c>
      <c r="AH47" s="69">
        <v>4</v>
      </c>
      <c r="AI47" s="69">
        <v>18</v>
      </c>
      <c r="AJ47" s="69">
        <v>0</v>
      </c>
      <c r="AK47" s="69">
        <v>0</v>
      </c>
      <c r="AL47" s="80">
        <v>0</v>
      </c>
      <c r="AM47" s="80">
        <v>0</v>
      </c>
      <c r="AN47" s="69">
        <v>0</v>
      </c>
      <c r="AO47" s="69">
        <v>0</v>
      </c>
      <c r="AP47" s="80">
        <v>0</v>
      </c>
      <c r="AQ47" s="80">
        <v>0</v>
      </c>
      <c r="AR47" s="69">
        <v>0</v>
      </c>
      <c r="AS47" s="69">
        <v>0</v>
      </c>
      <c r="AT47" s="80">
        <v>0</v>
      </c>
      <c r="AU47" s="80">
        <v>0</v>
      </c>
      <c r="AV47" s="69">
        <v>0</v>
      </c>
      <c r="AW47" s="69">
        <v>0</v>
      </c>
      <c r="AX47" s="80">
        <v>0</v>
      </c>
      <c r="AY47" s="80">
        <v>0</v>
      </c>
      <c r="AZ47" s="69">
        <v>0</v>
      </c>
      <c r="BA47" s="69">
        <v>0</v>
      </c>
      <c r="BB47" s="80">
        <v>0</v>
      </c>
      <c r="BC47" s="80">
        <v>0</v>
      </c>
      <c r="BD47" s="69">
        <v>0</v>
      </c>
      <c r="BE47" s="69">
        <v>0</v>
      </c>
      <c r="BF47" s="80">
        <v>0</v>
      </c>
      <c r="BG47" s="80">
        <v>0</v>
      </c>
      <c r="BH47" s="69">
        <v>0</v>
      </c>
      <c r="BI47" s="69">
        <v>0</v>
      </c>
      <c r="BJ47" s="80">
        <v>0</v>
      </c>
      <c r="BK47" s="80">
        <v>0</v>
      </c>
      <c r="BL47" s="69">
        <v>0</v>
      </c>
      <c r="BM47" s="69">
        <v>0</v>
      </c>
      <c r="BN47" s="80">
        <v>0</v>
      </c>
      <c r="BO47" s="80">
        <v>0</v>
      </c>
      <c r="BP47" s="69">
        <v>0</v>
      </c>
      <c r="BQ47" s="69">
        <v>0</v>
      </c>
      <c r="BR47" s="80">
        <v>0</v>
      </c>
      <c r="BS47" s="80">
        <v>0</v>
      </c>
      <c r="BT47" s="69">
        <v>0</v>
      </c>
      <c r="BU47" s="69">
        <v>0</v>
      </c>
      <c r="BV47" s="80">
        <v>0</v>
      </c>
      <c r="BW47" s="80">
        <v>0</v>
      </c>
      <c r="BX47" s="69">
        <v>0</v>
      </c>
      <c r="BY47" s="213">
        <v>0</v>
      </c>
      <c r="BZ47" s="80">
        <v>0</v>
      </c>
      <c r="CA47" s="80">
        <v>0</v>
      </c>
      <c r="CB47" s="69">
        <v>0</v>
      </c>
      <c r="CC47" s="69">
        <v>0</v>
      </c>
      <c r="CD47" s="80">
        <v>0</v>
      </c>
      <c r="CE47" s="80">
        <v>0</v>
      </c>
      <c r="CF47" s="69">
        <v>0</v>
      </c>
      <c r="CG47" s="69">
        <v>0</v>
      </c>
      <c r="CH47" s="80">
        <v>0</v>
      </c>
      <c r="CI47" s="80">
        <v>0</v>
      </c>
      <c r="CJ47" s="69">
        <v>0</v>
      </c>
      <c r="CK47" s="69">
        <v>0</v>
      </c>
      <c r="CL47" s="80">
        <v>0</v>
      </c>
      <c r="CM47" s="80">
        <v>0</v>
      </c>
      <c r="CN47" s="69" t="s">
        <v>736</v>
      </c>
      <c r="CO47" s="69" t="s">
        <v>737</v>
      </c>
      <c r="CP47" s="69" t="s">
        <v>701</v>
      </c>
      <c r="CQ47" s="69" t="s">
        <v>701</v>
      </c>
      <c r="CR47" s="69" t="s">
        <v>701</v>
      </c>
      <c r="CS47" s="69" t="s">
        <v>701</v>
      </c>
      <c r="CT47" s="68">
        <v>45414</v>
      </c>
      <c r="CU47" s="69" t="s">
        <v>1001</v>
      </c>
      <c r="CV47" s="69" t="s">
        <v>1004</v>
      </c>
      <c r="CW47" s="68" t="s">
        <v>168</v>
      </c>
      <c r="CX47" s="68">
        <v>45370</v>
      </c>
      <c r="CY47" s="69" t="s">
        <v>1003</v>
      </c>
      <c r="CZ47" s="69" t="s">
        <v>1004</v>
      </c>
      <c r="DA47" s="69" t="s">
        <v>169</v>
      </c>
      <c r="DB47" s="69">
        <v>1729896.93</v>
      </c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</row>
    <row r="48" spans="2:1477" s="69" customFormat="1">
      <c r="B48" s="69" t="s">
        <v>129</v>
      </c>
      <c r="C48" s="69" t="s">
        <v>196</v>
      </c>
      <c r="D48" s="69" t="s">
        <v>197</v>
      </c>
      <c r="E48" s="68">
        <v>44699</v>
      </c>
      <c r="F48" s="69" t="s">
        <v>1001</v>
      </c>
      <c r="G48" s="69" t="s">
        <v>1010</v>
      </c>
      <c r="H48" s="69">
        <v>1</v>
      </c>
      <c r="I48" s="69">
        <v>2</v>
      </c>
      <c r="J48" s="69">
        <v>500</v>
      </c>
      <c r="K48" s="69">
        <v>577</v>
      </c>
      <c r="L48" s="69">
        <v>550</v>
      </c>
      <c r="M48" s="186">
        <f t="shared" si="6"/>
        <v>0.98399999999999999</v>
      </c>
      <c r="N48" s="69">
        <f t="shared" si="7"/>
        <v>1</v>
      </c>
      <c r="O48" s="69">
        <v>27</v>
      </c>
      <c r="P48" s="69">
        <v>0</v>
      </c>
      <c r="Q48" s="69">
        <v>0</v>
      </c>
      <c r="R48" s="69">
        <v>77</v>
      </c>
      <c r="S48" s="69">
        <v>0</v>
      </c>
      <c r="T48" s="190">
        <v>2335000</v>
      </c>
      <c r="U48" s="190">
        <v>50000</v>
      </c>
      <c r="V48" s="190">
        <v>2285000</v>
      </c>
      <c r="W48" s="190">
        <v>2358883</v>
      </c>
      <c r="X48" s="190">
        <v>2307883</v>
      </c>
      <c r="Y48" s="190">
        <v>0</v>
      </c>
      <c r="Z48" s="190">
        <v>0</v>
      </c>
      <c r="AA48" s="190">
        <v>0</v>
      </c>
      <c r="AB48" s="190">
        <v>2307883</v>
      </c>
      <c r="AC48" s="190">
        <v>2307883</v>
      </c>
      <c r="AD48" s="186">
        <f t="shared" si="8"/>
        <v>1.0100144420131292</v>
      </c>
      <c r="AE48" s="69">
        <f t="shared" si="9"/>
        <v>1</v>
      </c>
      <c r="AF48" s="190">
        <v>0</v>
      </c>
      <c r="AG48" s="190">
        <v>23883</v>
      </c>
      <c r="AH48" s="69">
        <v>19</v>
      </c>
      <c r="AI48" s="69">
        <v>39</v>
      </c>
      <c r="AJ48" s="69">
        <v>0</v>
      </c>
      <c r="AK48" s="69">
        <v>0</v>
      </c>
      <c r="AL48" s="80">
        <v>0</v>
      </c>
      <c r="AM48" s="80">
        <v>0</v>
      </c>
      <c r="AN48" s="69">
        <v>19</v>
      </c>
      <c r="AO48" s="69">
        <v>0</v>
      </c>
      <c r="AP48" s="80">
        <v>0</v>
      </c>
      <c r="AQ48" s="80">
        <v>0</v>
      </c>
      <c r="AR48" s="69">
        <v>0</v>
      </c>
      <c r="AS48" s="69">
        <v>0</v>
      </c>
      <c r="AT48" s="80">
        <v>0</v>
      </c>
      <c r="AU48" s="80">
        <v>0</v>
      </c>
      <c r="AV48" s="69">
        <v>0</v>
      </c>
      <c r="AW48" s="69">
        <v>0</v>
      </c>
      <c r="AX48" s="80">
        <v>0</v>
      </c>
      <c r="AY48" s="80">
        <v>0</v>
      </c>
      <c r="AZ48" s="69">
        <v>0</v>
      </c>
      <c r="BA48" s="69">
        <v>0</v>
      </c>
      <c r="BB48" s="80">
        <v>0</v>
      </c>
      <c r="BC48" s="80">
        <v>0</v>
      </c>
      <c r="BD48" s="69">
        <v>0</v>
      </c>
      <c r="BE48" s="69">
        <v>0</v>
      </c>
      <c r="BF48" s="80">
        <v>23883</v>
      </c>
      <c r="BG48" s="80">
        <v>15720</v>
      </c>
      <c r="BH48" s="69">
        <v>0</v>
      </c>
      <c r="BI48" s="69">
        <v>0</v>
      </c>
      <c r="BJ48" s="80">
        <v>0</v>
      </c>
      <c r="BK48" s="80">
        <v>0</v>
      </c>
      <c r="BL48" s="69">
        <v>0</v>
      </c>
      <c r="BM48" s="69">
        <v>0</v>
      </c>
      <c r="BN48" s="80">
        <v>0</v>
      </c>
      <c r="BO48" s="80">
        <v>0</v>
      </c>
      <c r="BP48" s="69">
        <v>0</v>
      </c>
      <c r="BQ48" s="69">
        <v>0</v>
      </c>
      <c r="BR48" s="80">
        <v>0</v>
      </c>
      <c r="BS48" s="80">
        <v>0</v>
      </c>
      <c r="BT48" s="69">
        <v>0</v>
      </c>
      <c r="BU48" s="69">
        <v>0</v>
      </c>
      <c r="BV48" s="80">
        <v>0</v>
      </c>
      <c r="BW48" s="80">
        <v>0</v>
      </c>
      <c r="BX48" s="69">
        <v>0</v>
      </c>
      <c r="BY48" s="213">
        <v>0</v>
      </c>
      <c r="BZ48" s="80">
        <v>0</v>
      </c>
      <c r="CA48" s="80">
        <v>0</v>
      </c>
      <c r="CB48" s="69">
        <v>0</v>
      </c>
      <c r="CC48" s="69">
        <v>0</v>
      </c>
      <c r="CD48" s="80">
        <v>0</v>
      </c>
      <c r="CE48" s="80">
        <v>0</v>
      </c>
      <c r="CF48" s="69">
        <v>0</v>
      </c>
      <c r="CG48" s="69">
        <v>0</v>
      </c>
      <c r="CH48" s="80">
        <v>0</v>
      </c>
      <c r="CI48" s="80">
        <v>0</v>
      </c>
      <c r="CJ48" s="69">
        <v>19</v>
      </c>
      <c r="CK48" s="69">
        <v>0</v>
      </c>
      <c r="CL48" s="80">
        <v>23883</v>
      </c>
      <c r="CM48" s="80">
        <v>15720</v>
      </c>
      <c r="CN48" s="69" t="s">
        <v>738</v>
      </c>
      <c r="CO48" s="69" t="s">
        <v>739</v>
      </c>
      <c r="CP48" s="69" t="s">
        <v>701</v>
      </c>
      <c r="CQ48" s="69" t="s">
        <v>701</v>
      </c>
      <c r="CR48" s="69" t="s">
        <v>701</v>
      </c>
      <c r="CS48" s="69" t="s">
        <v>701</v>
      </c>
      <c r="CT48" s="68">
        <v>45393</v>
      </c>
      <c r="CU48" s="69" t="s">
        <v>1001</v>
      </c>
      <c r="CV48" s="69" t="s">
        <v>1004</v>
      </c>
      <c r="CW48" s="68" t="s">
        <v>168</v>
      </c>
      <c r="CX48" s="68">
        <v>45350</v>
      </c>
      <c r="CY48" s="69" t="s">
        <v>1003</v>
      </c>
      <c r="CZ48" s="69" t="s">
        <v>1004</v>
      </c>
      <c r="DA48" s="69" t="s">
        <v>178</v>
      </c>
      <c r="DB48" s="69">
        <v>2186687.91</v>
      </c>
      <c r="DC48" s="69" t="s">
        <v>740</v>
      </c>
      <c r="DD48" s="69" t="s">
        <v>741</v>
      </c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</row>
    <row r="49" spans="2:1477" ht="12" customHeight="1" thickBot="1">
      <c r="B49" s="216"/>
      <c r="C49" s="216"/>
      <c r="D49" s="216"/>
      <c r="E49" s="68"/>
      <c r="F49" s="216"/>
      <c r="G49" s="216"/>
      <c r="H49" s="187"/>
      <c r="I49" s="217"/>
      <c r="J49" s="217"/>
      <c r="K49" s="217"/>
      <c r="L49" s="217"/>
      <c r="M49" s="236"/>
      <c r="N49" s="69"/>
      <c r="O49" s="217"/>
      <c r="P49" s="82"/>
      <c r="Q49" s="82"/>
      <c r="R49" s="217"/>
      <c r="S49" s="217"/>
      <c r="T49" s="218"/>
      <c r="U49" s="218"/>
      <c r="V49" s="218"/>
      <c r="W49" s="218"/>
      <c r="X49" s="218"/>
      <c r="Y49" s="190"/>
      <c r="Z49" s="190"/>
      <c r="AA49" s="190"/>
      <c r="AB49" s="190"/>
      <c r="AC49" s="190"/>
      <c r="AD49" s="140"/>
      <c r="AE49" s="69"/>
      <c r="AF49" s="190"/>
      <c r="AG49" s="190"/>
      <c r="AH49" s="82"/>
      <c r="AI49" s="82"/>
      <c r="AJ49" s="219"/>
      <c r="AK49" s="219"/>
      <c r="AL49" s="80"/>
      <c r="AM49" s="80"/>
      <c r="AN49" s="219"/>
      <c r="AO49" s="219"/>
      <c r="AP49" s="80"/>
      <c r="AQ49" s="80"/>
      <c r="AR49" s="219"/>
      <c r="AS49" s="219"/>
      <c r="AT49" s="80"/>
      <c r="AU49" s="80"/>
      <c r="AV49" s="219"/>
      <c r="AW49" s="219"/>
      <c r="AX49" s="80"/>
      <c r="AY49" s="80"/>
      <c r="AZ49" s="219"/>
      <c r="BA49" s="219"/>
      <c r="BB49" s="80"/>
      <c r="BC49" s="80"/>
      <c r="BD49" s="219"/>
      <c r="BE49" s="219"/>
      <c r="BF49" s="80"/>
      <c r="BG49" s="80"/>
      <c r="BH49" s="219"/>
      <c r="BI49" s="219"/>
      <c r="BJ49" s="80"/>
      <c r="BK49" s="80"/>
      <c r="BL49" s="219"/>
      <c r="BM49" s="219"/>
      <c r="BN49" s="80"/>
      <c r="BO49" s="80"/>
      <c r="BP49" s="219"/>
      <c r="BQ49" s="219"/>
      <c r="BR49" s="80"/>
      <c r="BS49" s="80"/>
      <c r="BT49" s="219"/>
      <c r="BU49" s="219"/>
      <c r="BV49" s="80"/>
      <c r="BW49" s="80"/>
      <c r="BX49" s="219"/>
      <c r="BY49" s="219"/>
      <c r="BZ49" s="80"/>
      <c r="CA49" s="80"/>
      <c r="CB49" s="219"/>
      <c r="CC49" s="219"/>
      <c r="CD49" s="80"/>
      <c r="CE49" s="80"/>
      <c r="CF49" s="219"/>
      <c r="CG49" s="219"/>
      <c r="CH49" s="80"/>
      <c r="CI49" s="80"/>
      <c r="CJ49" s="219"/>
      <c r="CK49" s="219"/>
      <c r="CL49" s="80"/>
      <c r="CM49" s="80"/>
      <c r="CN49" s="220"/>
      <c r="CO49" s="220"/>
      <c r="CP49" s="220"/>
      <c r="CQ49" s="220"/>
      <c r="CR49" s="220"/>
      <c r="CS49" s="220"/>
      <c r="CT49" s="68"/>
      <c r="CU49" s="216"/>
      <c r="CV49" s="216"/>
      <c r="CW49" s="68"/>
      <c r="CX49" s="68"/>
      <c r="CY49" s="216"/>
      <c r="CZ49" s="216"/>
      <c r="DA49" s="216"/>
      <c r="DB49" s="218"/>
      <c r="DC49" s="217"/>
      <c r="DD49" s="221"/>
    </row>
    <row r="50" spans="2:1477" s="6" customFormat="1" ht="24" customHeight="1" thickTop="1" thickBot="1">
      <c r="B50" s="275" t="s">
        <v>1090</v>
      </c>
      <c r="C50" s="276"/>
      <c r="D50" s="277"/>
      <c r="E50" s="7"/>
      <c r="F50" s="8"/>
      <c r="G50" s="141">
        <f>IF(B32="","",ROWS(B32:B49)-1)</f>
        <v>17</v>
      </c>
      <c r="H50" s="9">
        <f>SUM(H32:H49)</f>
        <v>30</v>
      </c>
      <c r="I50" s="9">
        <f>SUM(I32:I49)</f>
        <v>37</v>
      </c>
      <c r="J50" s="9">
        <f>SUM(J32:J49)</f>
        <v>3967</v>
      </c>
      <c r="K50" s="9">
        <f>SUM(K32:K49)</f>
        <v>5495</v>
      </c>
      <c r="L50" s="9">
        <f>SUM(L32:L49)</f>
        <v>5584</v>
      </c>
      <c r="M50" s="237">
        <f>IF(G50="",0,N50/G50)</f>
        <v>0.88235294117647056</v>
      </c>
      <c r="N50" s="9">
        <f t="shared" ref="N50:AC50" si="10">SUM(N32:N49)</f>
        <v>15</v>
      </c>
      <c r="O50" s="9">
        <f t="shared" si="10"/>
        <v>-89</v>
      </c>
      <c r="P50" s="9">
        <f t="shared" si="10"/>
        <v>230</v>
      </c>
      <c r="Q50" s="9">
        <f t="shared" si="10"/>
        <v>0</v>
      </c>
      <c r="R50" s="9">
        <f t="shared" si="10"/>
        <v>1042</v>
      </c>
      <c r="S50" s="9">
        <f t="shared" si="10"/>
        <v>486</v>
      </c>
      <c r="T50" s="11">
        <f t="shared" si="10"/>
        <v>54255746</v>
      </c>
      <c r="U50" s="11">
        <f t="shared" si="10"/>
        <v>856761</v>
      </c>
      <c r="V50" s="11">
        <f t="shared" si="10"/>
        <v>53398985</v>
      </c>
      <c r="W50" s="11">
        <f t="shared" si="10"/>
        <v>55622696</v>
      </c>
      <c r="X50" s="11">
        <f t="shared" si="10"/>
        <v>55044591</v>
      </c>
      <c r="Y50" s="11">
        <f t="shared" si="10"/>
        <v>-195268</v>
      </c>
      <c r="Z50" s="11">
        <f t="shared" si="10"/>
        <v>100000</v>
      </c>
      <c r="AA50" s="11">
        <f t="shared" si="10"/>
        <v>-95268</v>
      </c>
      <c r="AB50" s="11">
        <f t="shared" si="10"/>
        <v>54949324</v>
      </c>
      <c r="AC50" s="11">
        <f t="shared" si="10"/>
        <v>55403537</v>
      </c>
      <c r="AD50" s="142">
        <f>IF(G50="",0,AE50/G50)</f>
        <v>0.70588235294117652</v>
      </c>
      <c r="AE50" s="241">
        <f t="shared" ref="AE50:CM50" si="11">SUM(AE32:AE49)</f>
        <v>12</v>
      </c>
      <c r="AF50" s="11">
        <f t="shared" si="11"/>
        <v>948683</v>
      </c>
      <c r="AG50" s="11">
        <f t="shared" si="11"/>
        <v>1366950</v>
      </c>
      <c r="AH50" s="145">
        <f t="shared" si="11"/>
        <v>774</v>
      </c>
      <c r="AI50" s="145">
        <f t="shared" si="11"/>
        <v>376</v>
      </c>
      <c r="AJ50" s="145">
        <f t="shared" si="11"/>
        <v>65</v>
      </c>
      <c r="AK50" s="145">
        <f t="shared" si="11"/>
        <v>97</v>
      </c>
      <c r="AL50" s="11">
        <f t="shared" si="11"/>
        <v>563562</v>
      </c>
      <c r="AM50" s="11">
        <f t="shared" si="11"/>
        <v>0</v>
      </c>
      <c r="AN50" s="145">
        <f t="shared" si="11"/>
        <v>24</v>
      </c>
      <c r="AO50" s="145">
        <f t="shared" si="11"/>
        <v>84</v>
      </c>
      <c r="AP50" s="11">
        <f t="shared" si="11"/>
        <v>525641</v>
      </c>
      <c r="AQ50" s="11">
        <f t="shared" si="11"/>
        <v>28153</v>
      </c>
      <c r="AR50" s="145">
        <f t="shared" si="11"/>
        <v>0</v>
      </c>
      <c r="AS50" s="145">
        <f t="shared" si="11"/>
        <v>0</v>
      </c>
      <c r="AT50" s="11">
        <f t="shared" si="11"/>
        <v>0</v>
      </c>
      <c r="AU50" s="11">
        <f t="shared" si="11"/>
        <v>0</v>
      </c>
      <c r="AV50" s="145">
        <f t="shared" si="11"/>
        <v>0</v>
      </c>
      <c r="AW50" s="145">
        <f t="shared" si="11"/>
        <v>0</v>
      </c>
      <c r="AX50" s="11">
        <f t="shared" si="11"/>
        <v>0</v>
      </c>
      <c r="AY50" s="11">
        <f t="shared" si="11"/>
        <v>0</v>
      </c>
      <c r="AZ50" s="145">
        <f t="shared" si="11"/>
        <v>0</v>
      </c>
      <c r="BA50" s="145">
        <f t="shared" si="11"/>
        <v>0</v>
      </c>
      <c r="BB50" s="11">
        <f t="shared" si="11"/>
        <v>0</v>
      </c>
      <c r="BC50" s="11">
        <f t="shared" si="11"/>
        <v>0</v>
      </c>
      <c r="BD50" s="145">
        <f t="shared" si="11"/>
        <v>0</v>
      </c>
      <c r="BE50" s="145">
        <f t="shared" si="11"/>
        <v>0</v>
      </c>
      <c r="BF50" s="11">
        <f t="shared" si="11"/>
        <v>554886</v>
      </c>
      <c r="BG50" s="11">
        <f t="shared" si="11"/>
        <v>15720</v>
      </c>
      <c r="BH50" s="145">
        <f t="shared" si="11"/>
        <v>0</v>
      </c>
      <c r="BI50" s="145">
        <f t="shared" si="11"/>
        <v>0</v>
      </c>
      <c r="BJ50" s="11">
        <f t="shared" si="11"/>
        <v>21391</v>
      </c>
      <c r="BK50" s="11">
        <f t="shared" si="11"/>
        <v>0</v>
      </c>
      <c r="BL50" s="145">
        <f t="shared" si="11"/>
        <v>0</v>
      </c>
      <c r="BM50" s="145">
        <f t="shared" si="11"/>
        <v>0</v>
      </c>
      <c r="BN50" s="11">
        <f t="shared" si="11"/>
        <v>0</v>
      </c>
      <c r="BO50" s="11">
        <f t="shared" si="11"/>
        <v>0</v>
      </c>
      <c r="BP50" s="145">
        <f t="shared" si="11"/>
        <v>45</v>
      </c>
      <c r="BQ50" s="145">
        <f t="shared" si="11"/>
        <v>245</v>
      </c>
      <c r="BR50" s="11">
        <f t="shared" si="11"/>
        <v>219432</v>
      </c>
      <c r="BS50" s="11">
        <f t="shared" si="11"/>
        <v>0</v>
      </c>
      <c r="BT50" s="145">
        <f t="shared" si="11"/>
        <v>0</v>
      </c>
      <c r="BU50" s="145">
        <f t="shared" si="11"/>
        <v>0</v>
      </c>
      <c r="BV50" s="11">
        <f t="shared" si="11"/>
        <v>0</v>
      </c>
      <c r="BW50" s="11">
        <f t="shared" si="11"/>
        <v>0</v>
      </c>
      <c r="BX50" s="145">
        <f t="shared" si="11"/>
        <v>0</v>
      </c>
      <c r="BY50" s="145">
        <f t="shared" si="11"/>
        <v>0</v>
      </c>
      <c r="BZ50" s="11">
        <f t="shared" si="11"/>
        <v>0</v>
      </c>
      <c r="CA50" s="11">
        <f t="shared" si="11"/>
        <v>0</v>
      </c>
      <c r="CB50" s="145">
        <f t="shared" si="11"/>
        <v>0</v>
      </c>
      <c r="CC50" s="145">
        <f t="shared" si="11"/>
        <v>60</v>
      </c>
      <c r="CD50" s="11">
        <f t="shared" si="11"/>
        <v>0</v>
      </c>
      <c r="CE50" s="11">
        <f t="shared" si="11"/>
        <v>0</v>
      </c>
      <c r="CF50" s="145">
        <f t="shared" si="11"/>
        <v>0</v>
      </c>
      <c r="CG50" s="145">
        <f t="shared" si="11"/>
        <v>0</v>
      </c>
      <c r="CH50" s="11">
        <f t="shared" si="11"/>
        <v>-260734</v>
      </c>
      <c r="CI50" s="11">
        <f t="shared" si="11"/>
        <v>0</v>
      </c>
      <c r="CJ50" s="145">
        <f t="shared" si="11"/>
        <v>134</v>
      </c>
      <c r="CK50" s="145">
        <f t="shared" si="11"/>
        <v>486</v>
      </c>
      <c r="CL50" s="11">
        <f t="shared" si="11"/>
        <v>1624176</v>
      </c>
      <c r="CM50" s="11">
        <f t="shared" si="11"/>
        <v>43873</v>
      </c>
      <c r="CN50" s="13"/>
      <c r="CO50" s="13"/>
      <c r="CP50" s="13"/>
      <c r="CQ50" s="13"/>
      <c r="CR50" s="13"/>
      <c r="CS50" s="13"/>
      <c r="CT50" s="7"/>
      <c r="CU50" s="8"/>
      <c r="CV50" s="8"/>
      <c r="CW50" s="7"/>
      <c r="CX50" s="7"/>
      <c r="CY50" s="8"/>
      <c r="CZ50" s="8"/>
      <c r="DA50" s="8"/>
      <c r="DB50" s="11"/>
      <c r="DC50" s="13"/>
      <c r="DD50" s="15"/>
    </row>
    <row r="51" spans="2:1477" s="6" customFormat="1" ht="24" customHeight="1" thickTop="1">
      <c r="B51" s="272" t="s">
        <v>32</v>
      </c>
      <c r="C51" s="273"/>
      <c r="D51" s="274"/>
      <c r="E51" s="110"/>
      <c r="F51" s="111"/>
      <c r="G51" s="112">
        <f t="shared" ref="G51:L51" si="12">SUM(G50,G31)</f>
        <v>44</v>
      </c>
      <c r="H51" s="112">
        <f t="shared" si="12"/>
        <v>77</v>
      </c>
      <c r="I51" s="112">
        <f t="shared" si="12"/>
        <v>164</v>
      </c>
      <c r="J51" s="112">
        <f t="shared" si="12"/>
        <v>11831</v>
      </c>
      <c r="K51" s="112">
        <f t="shared" si="12"/>
        <v>17592</v>
      </c>
      <c r="L51" s="112">
        <f t="shared" si="12"/>
        <v>18162</v>
      </c>
      <c r="M51" s="237">
        <f>IF(G51=0,0,N51/G51)</f>
        <v>0.72727272727272729</v>
      </c>
      <c r="N51" s="112">
        <f t="shared" ref="N51:AC51" si="13">SUM(N50,N31)</f>
        <v>32</v>
      </c>
      <c r="O51" s="112">
        <f t="shared" si="13"/>
        <v>-570</v>
      </c>
      <c r="P51" s="113">
        <f t="shared" si="13"/>
        <v>925</v>
      </c>
      <c r="Q51" s="113">
        <f t="shared" si="13"/>
        <v>0</v>
      </c>
      <c r="R51" s="112">
        <f t="shared" si="13"/>
        <v>4256</v>
      </c>
      <c r="S51" s="112">
        <f t="shared" si="13"/>
        <v>1505</v>
      </c>
      <c r="T51" s="114">
        <f t="shared" si="13"/>
        <v>204510921</v>
      </c>
      <c r="U51" s="114">
        <f t="shared" si="13"/>
        <v>2332799</v>
      </c>
      <c r="V51" s="114">
        <f t="shared" si="13"/>
        <v>202178122</v>
      </c>
      <c r="W51" s="114">
        <f t="shared" si="13"/>
        <v>213119989</v>
      </c>
      <c r="X51" s="114">
        <f t="shared" si="13"/>
        <v>211066578</v>
      </c>
      <c r="Y51" s="114">
        <f t="shared" si="13"/>
        <v>-999484</v>
      </c>
      <c r="Z51" s="114">
        <f t="shared" si="13"/>
        <v>100000</v>
      </c>
      <c r="AA51" s="114">
        <f t="shared" si="13"/>
        <v>-899484</v>
      </c>
      <c r="AB51" s="114">
        <f t="shared" si="13"/>
        <v>210167094</v>
      </c>
      <c r="AC51" s="114">
        <f t="shared" si="13"/>
        <v>212949157</v>
      </c>
      <c r="AD51" s="142">
        <f>IF(G51=0,0,AE51/G51)</f>
        <v>0.75</v>
      </c>
      <c r="AE51" s="240">
        <f t="shared" ref="AE51:CM51" si="14">SUM(AE50,AE31)</f>
        <v>33</v>
      </c>
      <c r="AF51" s="114">
        <f t="shared" si="14"/>
        <v>5790884</v>
      </c>
      <c r="AG51" s="114">
        <f t="shared" si="14"/>
        <v>8609066</v>
      </c>
      <c r="AH51" s="144">
        <f t="shared" si="14"/>
        <v>3440</v>
      </c>
      <c r="AI51" s="144">
        <f t="shared" si="14"/>
        <v>1116</v>
      </c>
      <c r="AJ51" s="144">
        <f t="shared" si="14"/>
        <v>75</v>
      </c>
      <c r="AK51" s="144">
        <f t="shared" si="14"/>
        <v>538</v>
      </c>
      <c r="AL51" s="114">
        <f t="shared" si="14"/>
        <v>3381548</v>
      </c>
      <c r="AM51" s="114">
        <f t="shared" si="14"/>
        <v>334395</v>
      </c>
      <c r="AN51" s="144">
        <f t="shared" si="14"/>
        <v>112</v>
      </c>
      <c r="AO51" s="144">
        <f t="shared" si="14"/>
        <v>195</v>
      </c>
      <c r="AP51" s="114">
        <f t="shared" si="14"/>
        <v>3439294</v>
      </c>
      <c r="AQ51" s="114">
        <f t="shared" si="14"/>
        <v>302067</v>
      </c>
      <c r="AR51" s="144">
        <f t="shared" si="14"/>
        <v>0</v>
      </c>
      <c r="AS51" s="144">
        <f t="shared" si="14"/>
        <v>0</v>
      </c>
      <c r="AT51" s="114">
        <f t="shared" si="14"/>
        <v>0</v>
      </c>
      <c r="AU51" s="114">
        <f t="shared" si="14"/>
        <v>0</v>
      </c>
      <c r="AV51" s="144">
        <f t="shared" si="14"/>
        <v>0</v>
      </c>
      <c r="AW51" s="144">
        <f t="shared" si="14"/>
        <v>0</v>
      </c>
      <c r="AX51" s="114">
        <f t="shared" si="14"/>
        <v>0</v>
      </c>
      <c r="AY51" s="114">
        <f t="shared" si="14"/>
        <v>0</v>
      </c>
      <c r="AZ51" s="115">
        <f t="shared" si="14"/>
        <v>0</v>
      </c>
      <c r="BA51" s="115">
        <f t="shared" si="14"/>
        <v>0</v>
      </c>
      <c r="BB51" s="114">
        <f t="shared" si="14"/>
        <v>36050</v>
      </c>
      <c r="BC51" s="114">
        <f t="shared" si="14"/>
        <v>0</v>
      </c>
      <c r="BD51" s="115">
        <f t="shared" si="14"/>
        <v>0</v>
      </c>
      <c r="BE51" s="115">
        <f t="shared" si="14"/>
        <v>0</v>
      </c>
      <c r="BF51" s="114">
        <f t="shared" si="14"/>
        <v>675950</v>
      </c>
      <c r="BG51" s="114">
        <f t="shared" si="14"/>
        <v>18860</v>
      </c>
      <c r="BH51" s="115">
        <f t="shared" si="14"/>
        <v>0</v>
      </c>
      <c r="BI51" s="115">
        <f t="shared" si="14"/>
        <v>0</v>
      </c>
      <c r="BJ51" s="114">
        <f t="shared" si="14"/>
        <v>535599</v>
      </c>
      <c r="BK51" s="114">
        <f t="shared" si="14"/>
        <v>0</v>
      </c>
      <c r="BL51" s="115">
        <f t="shared" si="14"/>
        <v>0</v>
      </c>
      <c r="BM51" s="115">
        <f t="shared" si="14"/>
        <v>0</v>
      </c>
      <c r="BN51" s="114">
        <f t="shared" si="14"/>
        <v>0</v>
      </c>
      <c r="BO51" s="114">
        <f t="shared" si="14"/>
        <v>0</v>
      </c>
      <c r="BP51" s="115">
        <f t="shared" si="14"/>
        <v>850</v>
      </c>
      <c r="BQ51" s="115">
        <f t="shared" si="14"/>
        <v>744</v>
      </c>
      <c r="BR51" s="114">
        <f t="shared" si="14"/>
        <v>1552247</v>
      </c>
      <c r="BS51" s="114">
        <f t="shared" si="14"/>
        <v>0</v>
      </c>
      <c r="BT51" s="115">
        <f t="shared" si="14"/>
        <v>0</v>
      </c>
      <c r="BU51" s="115">
        <f t="shared" si="14"/>
        <v>0</v>
      </c>
      <c r="BV51" s="114">
        <f t="shared" si="14"/>
        <v>0</v>
      </c>
      <c r="BW51" s="114">
        <f t="shared" si="14"/>
        <v>0</v>
      </c>
      <c r="BX51" s="115">
        <f t="shared" si="14"/>
        <v>27</v>
      </c>
      <c r="BY51" s="115">
        <f t="shared" si="14"/>
        <v>0</v>
      </c>
      <c r="BZ51" s="114">
        <f t="shared" si="14"/>
        <v>72362</v>
      </c>
      <c r="CA51" s="114">
        <f t="shared" si="14"/>
        <v>88730</v>
      </c>
      <c r="CB51" s="115">
        <f t="shared" si="14"/>
        <v>0</v>
      </c>
      <c r="CC51" s="115">
        <f t="shared" si="14"/>
        <v>60</v>
      </c>
      <c r="CD51" s="114">
        <f t="shared" si="14"/>
        <v>0</v>
      </c>
      <c r="CE51" s="114">
        <f t="shared" si="14"/>
        <v>0</v>
      </c>
      <c r="CF51" s="115">
        <f t="shared" si="14"/>
        <v>25</v>
      </c>
      <c r="CG51" s="115">
        <f t="shared" si="14"/>
        <v>0</v>
      </c>
      <c r="CH51" s="114">
        <f t="shared" si="14"/>
        <v>-547934</v>
      </c>
      <c r="CI51" s="114">
        <f t="shared" si="14"/>
        <v>0</v>
      </c>
      <c r="CJ51" s="115">
        <f t="shared" si="14"/>
        <v>1089</v>
      </c>
      <c r="CK51" s="115">
        <f t="shared" si="14"/>
        <v>1537</v>
      </c>
      <c r="CL51" s="114">
        <f t="shared" si="14"/>
        <v>9145119</v>
      </c>
      <c r="CM51" s="114">
        <f t="shared" si="14"/>
        <v>744053</v>
      </c>
      <c r="CN51" s="116"/>
      <c r="CO51" s="116"/>
      <c r="CP51" s="116"/>
      <c r="CQ51" s="116"/>
      <c r="CR51" s="116"/>
      <c r="CS51" s="116"/>
      <c r="CT51" s="110"/>
      <c r="CU51" s="111"/>
      <c r="CV51" s="111"/>
      <c r="CW51" s="110"/>
      <c r="CX51" s="110"/>
      <c r="CY51" s="111"/>
      <c r="CZ51" s="111"/>
      <c r="DA51" s="111"/>
      <c r="DB51" s="114"/>
      <c r="DC51" s="116"/>
      <c r="DD51" s="116"/>
    </row>
    <row r="52" spans="2:1477" s="69" customFormat="1">
      <c r="B52" s="67" t="s">
        <v>0</v>
      </c>
      <c r="C52" s="67" t="s">
        <v>257</v>
      </c>
      <c r="D52" s="67" t="s">
        <v>258</v>
      </c>
      <c r="E52" s="68">
        <v>43243</v>
      </c>
      <c r="F52" s="67" t="s">
        <v>1001</v>
      </c>
      <c r="G52" s="67" t="s">
        <v>1006</v>
      </c>
      <c r="H52" s="187">
        <v>1</v>
      </c>
      <c r="I52" s="69">
        <v>2</v>
      </c>
      <c r="J52" s="69">
        <v>550</v>
      </c>
      <c r="K52" s="69">
        <v>719</v>
      </c>
      <c r="L52" s="69">
        <v>968</v>
      </c>
      <c r="M52" s="186">
        <f>IF(J52 = 0,0,(L52-AH52-AI52)/J52)</f>
        <v>1.4527272727272726</v>
      </c>
      <c r="N52" s="69">
        <f>IF(G52&lt;&gt;"",IF(M52&lt;=1.2,1,0),0)</f>
        <v>0</v>
      </c>
      <c r="O52" s="69">
        <v>-249</v>
      </c>
      <c r="P52" s="69">
        <v>249</v>
      </c>
      <c r="Q52" s="69">
        <v>0</v>
      </c>
      <c r="R52" s="69">
        <v>169</v>
      </c>
      <c r="S52" s="69">
        <v>0</v>
      </c>
      <c r="T52" s="190">
        <v>11717625</v>
      </c>
      <c r="U52" s="190">
        <v>120</v>
      </c>
      <c r="V52" s="190">
        <v>11717505</v>
      </c>
      <c r="W52" s="190">
        <v>11666748</v>
      </c>
      <c r="X52" s="190">
        <v>11573612</v>
      </c>
      <c r="Y52" s="190">
        <v>-1206768</v>
      </c>
      <c r="Z52" s="190">
        <v>0</v>
      </c>
      <c r="AA52" s="190">
        <v>-1206768</v>
      </c>
      <c r="AB52" s="190">
        <v>10366844</v>
      </c>
      <c r="AC52" s="190">
        <v>10334162</v>
      </c>
      <c r="AD52" s="186">
        <f>IF(V52=0,0,AC52/V52)</f>
        <v>0.88194218820474157</v>
      </c>
      <c r="AE52" s="69">
        <f>IF(AD52 &lt;=1.1,1,0)</f>
        <v>1</v>
      </c>
      <c r="AF52" s="190">
        <v>-32682</v>
      </c>
      <c r="AG52" s="190">
        <v>-50877</v>
      </c>
      <c r="AH52" s="69">
        <v>123</v>
      </c>
      <c r="AI52" s="69">
        <v>46</v>
      </c>
      <c r="AJ52" s="69">
        <v>0</v>
      </c>
      <c r="AK52" s="69">
        <v>0</v>
      </c>
      <c r="AL52" s="80">
        <v>18000</v>
      </c>
      <c r="AM52" s="80">
        <v>0</v>
      </c>
      <c r="AN52" s="69">
        <v>0</v>
      </c>
      <c r="AO52" s="69">
        <v>0</v>
      </c>
      <c r="AP52" s="80">
        <v>0</v>
      </c>
      <c r="AQ52" s="80">
        <v>0</v>
      </c>
      <c r="AR52" s="69">
        <v>0</v>
      </c>
      <c r="AS52" s="69">
        <v>0</v>
      </c>
      <c r="AT52" s="80">
        <v>0</v>
      </c>
      <c r="AU52" s="80">
        <v>0</v>
      </c>
      <c r="AV52" s="69">
        <v>0</v>
      </c>
      <c r="AW52" s="69">
        <v>0</v>
      </c>
      <c r="AX52" s="80">
        <v>0</v>
      </c>
      <c r="AY52" s="80">
        <v>0</v>
      </c>
      <c r="AZ52" s="69">
        <v>0</v>
      </c>
      <c r="BA52" s="69">
        <v>0</v>
      </c>
      <c r="BB52" s="80">
        <v>0</v>
      </c>
      <c r="BC52" s="80">
        <v>0</v>
      </c>
      <c r="BD52" s="69">
        <v>0</v>
      </c>
      <c r="BE52" s="69">
        <v>0</v>
      </c>
      <c r="BF52" s="80">
        <v>0</v>
      </c>
      <c r="BG52" s="80">
        <v>0</v>
      </c>
      <c r="BH52" s="69">
        <v>0</v>
      </c>
      <c r="BI52" s="69">
        <v>0</v>
      </c>
      <c r="BJ52" s="80">
        <v>0</v>
      </c>
      <c r="BK52" s="80">
        <v>0</v>
      </c>
      <c r="BL52" s="69">
        <v>0</v>
      </c>
      <c r="BM52" s="69">
        <v>0</v>
      </c>
      <c r="BN52" s="80">
        <v>0</v>
      </c>
      <c r="BO52" s="80">
        <v>0</v>
      </c>
      <c r="BP52" s="69">
        <v>0</v>
      </c>
      <c r="BQ52" s="69">
        <v>0</v>
      </c>
      <c r="BR52" s="80">
        <v>0</v>
      </c>
      <c r="BS52" s="80">
        <v>0</v>
      </c>
      <c r="BT52" s="69">
        <v>0</v>
      </c>
      <c r="BU52" s="69">
        <v>0</v>
      </c>
      <c r="BV52" s="80">
        <v>0</v>
      </c>
      <c r="BW52" s="80">
        <v>0</v>
      </c>
      <c r="BX52" s="69">
        <v>0</v>
      </c>
      <c r="BY52" s="69">
        <v>0</v>
      </c>
      <c r="BZ52" s="80">
        <v>0</v>
      </c>
      <c r="CA52" s="80">
        <v>0</v>
      </c>
      <c r="CB52" s="69">
        <v>0</v>
      </c>
      <c r="CC52" s="69">
        <v>0</v>
      </c>
      <c r="CD52" s="80">
        <v>0</v>
      </c>
      <c r="CE52" s="80">
        <v>0</v>
      </c>
      <c r="CF52" s="69">
        <v>0</v>
      </c>
      <c r="CG52" s="69">
        <v>0</v>
      </c>
      <c r="CH52" s="80">
        <v>-68877</v>
      </c>
      <c r="CI52" s="80">
        <v>0</v>
      </c>
      <c r="CJ52" s="69">
        <v>0</v>
      </c>
      <c r="CK52" s="69">
        <v>0</v>
      </c>
      <c r="CL52" s="80">
        <v>-50877</v>
      </c>
      <c r="CM52" s="80">
        <v>0</v>
      </c>
      <c r="CN52" s="67" t="s">
        <v>768</v>
      </c>
      <c r="CO52" s="67" t="s">
        <v>769</v>
      </c>
      <c r="CP52" s="67" t="s">
        <v>701</v>
      </c>
      <c r="CQ52" s="67" t="s">
        <v>701</v>
      </c>
      <c r="CR52" s="67" t="s">
        <v>701</v>
      </c>
      <c r="CS52" s="67" t="s">
        <v>701</v>
      </c>
      <c r="CT52" s="68">
        <v>45154</v>
      </c>
      <c r="CU52" s="67" t="s">
        <v>1005</v>
      </c>
      <c r="CV52" s="67" t="s">
        <v>1004</v>
      </c>
      <c r="CW52" s="68" t="s">
        <v>168</v>
      </c>
      <c r="CX52" s="68">
        <v>44319</v>
      </c>
      <c r="CY52" s="67" t="s">
        <v>1001</v>
      </c>
      <c r="CZ52" s="67" t="s">
        <v>1002</v>
      </c>
      <c r="DA52" s="67" t="s">
        <v>1015</v>
      </c>
      <c r="DB52" s="81">
        <v>12539660.43</v>
      </c>
      <c r="DC52" s="67"/>
      <c r="DD52" s="67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2:1477" s="69" customFormat="1">
      <c r="B53" s="67" t="s">
        <v>0</v>
      </c>
      <c r="C53" s="67" t="s">
        <v>259</v>
      </c>
      <c r="D53" s="67" t="s">
        <v>260</v>
      </c>
      <c r="E53" s="68">
        <v>43439</v>
      </c>
      <c r="F53" s="67" t="s">
        <v>1007</v>
      </c>
      <c r="G53" s="67" t="s">
        <v>1016</v>
      </c>
      <c r="H53" s="187">
        <v>1</v>
      </c>
      <c r="I53" s="69">
        <v>5</v>
      </c>
      <c r="J53" s="69">
        <v>300</v>
      </c>
      <c r="K53" s="69">
        <v>737</v>
      </c>
      <c r="L53" s="69">
        <v>737</v>
      </c>
      <c r="M53" s="186">
        <f t="shared" ref="M53:M98" si="15">IF(J53 = 0,0,(L53-AH53-AI53)/J53)</f>
        <v>1.8533333333333333</v>
      </c>
      <c r="N53" s="69">
        <f t="shared" ref="N53:N98" si="16">IF(G53&lt;&gt;"",IF(M53&lt;=1.2,1,0),0)</f>
        <v>0</v>
      </c>
      <c r="O53" s="69">
        <v>0</v>
      </c>
      <c r="P53" s="69">
        <v>0</v>
      </c>
      <c r="Q53" s="69">
        <v>0</v>
      </c>
      <c r="R53" s="69">
        <v>181</v>
      </c>
      <c r="S53" s="69">
        <v>256</v>
      </c>
      <c r="T53" s="190">
        <v>7294444</v>
      </c>
      <c r="U53" s="190">
        <v>68754</v>
      </c>
      <c r="V53" s="190">
        <v>7225690</v>
      </c>
      <c r="W53" s="190">
        <v>7636147</v>
      </c>
      <c r="X53" s="190">
        <v>7798283</v>
      </c>
      <c r="Y53" s="190">
        <v>0</v>
      </c>
      <c r="Z53" s="190">
        <v>0</v>
      </c>
      <c r="AA53" s="190">
        <v>0</v>
      </c>
      <c r="AB53" s="190">
        <v>7798283</v>
      </c>
      <c r="AC53" s="190">
        <v>7754246</v>
      </c>
      <c r="AD53" s="186">
        <f t="shared" ref="AD53:AD98" si="17">IF(V53=0,0,AC53/V53)</f>
        <v>1.0731495538834352</v>
      </c>
      <c r="AE53" s="69">
        <f t="shared" ref="AE53:AE98" si="18">IF(AD53 &lt;=1.1,1,0)</f>
        <v>1</v>
      </c>
      <c r="AF53" s="190">
        <v>-44037</v>
      </c>
      <c r="AG53" s="190">
        <v>341703</v>
      </c>
      <c r="AH53" s="69">
        <v>85</v>
      </c>
      <c r="AI53" s="69">
        <v>96</v>
      </c>
      <c r="AJ53" s="69">
        <v>0</v>
      </c>
      <c r="AK53" s="69">
        <v>27</v>
      </c>
      <c r="AL53" s="80">
        <v>92502</v>
      </c>
      <c r="AM53" s="80">
        <v>0</v>
      </c>
      <c r="AN53" s="69">
        <v>0</v>
      </c>
      <c r="AO53" s="69">
        <v>229</v>
      </c>
      <c r="AP53" s="80">
        <v>220039</v>
      </c>
      <c r="AQ53" s="80">
        <v>17548</v>
      </c>
      <c r="AR53" s="69">
        <v>0</v>
      </c>
      <c r="AS53" s="69">
        <v>0</v>
      </c>
      <c r="AT53" s="80">
        <v>0</v>
      </c>
      <c r="AU53" s="80">
        <v>0</v>
      </c>
      <c r="AV53" s="69">
        <v>0</v>
      </c>
      <c r="AW53" s="69">
        <v>0</v>
      </c>
      <c r="AX53" s="80">
        <v>0</v>
      </c>
      <c r="AY53" s="80">
        <v>0</v>
      </c>
      <c r="AZ53" s="69">
        <v>0</v>
      </c>
      <c r="BA53" s="69">
        <v>0</v>
      </c>
      <c r="BB53" s="80">
        <v>0</v>
      </c>
      <c r="BC53" s="80">
        <v>0</v>
      </c>
      <c r="BD53" s="69">
        <v>0</v>
      </c>
      <c r="BE53" s="69">
        <v>0</v>
      </c>
      <c r="BF53" s="80">
        <v>4989</v>
      </c>
      <c r="BG53" s="80">
        <v>0</v>
      </c>
      <c r="BH53" s="69">
        <v>0</v>
      </c>
      <c r="BI53" s="69">
        <v>0</v>
      </c>
      <c r="BJ53" s="80">
        <v>6525</v>
      </c>
      <c r="BK53" s="80">
        <v>0</v>
      </c>
      <c r="BL53" s="69">
        <v>0</v>
      </c>
      <c r="BM53" s="69">
        <v>0</v>
      </c>
      <c r="BN53" s="80">
        <v>0</v>
      </c>
      <c r="BO53" s="80">
        <v>0</v>
      </c>
      <c r="BP53" s="69">
        <v>0</v>
      </c>
      <c r="BQ53" s="69">
        <v>0</v>
      </c>
      <c r="BR53" s="80">
        <v>0</v>
      </c>
      <c r="BS53" s="80">
        <v>0</v>
      </c>
      <c r="BT53" s="69">
        <v>0</v>
      </c>
      <c r="BU53" s="69">
        <v>0</v>
      </c>
      <c r="BV53" s="80">
        <v>0</v>
      </c>
      <c r="BW53" s="80">
        <v>0</v>
      </c>
      <c r="BX53" s="69">
        <v>0</v>
      </c>
      <c r="BY53" s="69">
        <v>0</v>
      </c>
      <c r="BZ53" s="80">
        <v>6050</v>
      </c>
      <c r="CA53" s="80">
        <v>6050</v>
      </c>
      <c r="CB53" s="69">
        <v>0</v>
      </c>
      <c r="CC53" s="69">
        <v>0</v>
      </c>
      <c r="CD53" s="80">
        <v>0</v>
      </c>
      <c r="CE53" s="80">
        <v>0</v>
      </c>
      <c r="CF53" s="69">
        <v>0</v>
      </c>
      <c r="CG53" s="69">
        <v>0</v>
      </c>
      <c r="CH53" s="80">
        <v>0</v>
      </c>
      <c r="CI53" s="80">
        <v>0</v>
      </c>
      <c r="CJ53" s="69">
        <v>0</v>
      </c>
      <c r="CK53" s="69">
        <v>256</v>
      </c>
      <c r="CL53" s="80">
        <v>330105</v>
      </c>
      <c r="CM53" s="80">
        <v>23598</v>
      </c>
      <c r="CN53" s="67" t="s">
        <v>783</v>
      </c>
      <c r="CO53" s="67" t="s">
        <v>784</v>
      </c>
      <c r="CP53" s="67" t="s">
        <v>701</v>
      </c>
      <c r="CQ53" s="67" t="s">
        <v>701</v>
      </c>
      <c r="CR53" s="67" t="s">
        <v>701</v>
      </c>
      <c r="CS53" s="67" t="s">
        <v>701</v>
      </c>
      <c r="CT53" s="68">
        <v>45156</v>
      </c>
      <c r="CU53" s="67" t="s">
        <v>1005</v>
      </c>
      <c r="CV53" s="67" t="s">
        <v>1004</v>
      </c>
      <c r="CW53" s="68" t="s">
        <v>168</v>
      </c>
      <c r="CX53" s="68">
        <v>44364</v>
      </c>
      <c r="CY53" s="67" t="s">
        <v>1001</v>
      </c>
      <c r="CZ53" s="67" t="s">
        <v>1002</v>
      </c>
      <c r="DA53" s="67" t="s">
        <v>1017</v>
      </c>
      <c r="DB53" s="81">
        <v>7079691.7800000003</v>
      </c>
      <c r="DC53" s="67"/>
      <c r="DD53" s="67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2:1477" s="69" customFormat="1">
      <c r="B54" s="67" t="s">
        <v>0</v>
      </c>
      <c r="C54" s="67" t="s">
        <v>262</v>
      </c>
      <c r="D54" s="67" t="s">
        <v>263</v>
      </c>
      <c r="E54" s="68">
        <v>43733</v>
      </c>
      <c r="F54" s="67" t="s">
        <v>1005</v>
      </c>
      <c r="G54" s="67" t="s">
        <v>1008</v>
      </c>
      <c r="H54" s="187">
        <v>3</v>
      </c>
      <c r="I54" s="69">
        <v>10</v>
      </c>
      <c r="J54" s="69">
        <v>600</v>
      </c>
      <c r="K54" s="69">
        <v>1149</v>
      </c>
      <c r="L54" s="69">
        <v>1149</v>
      </c>
      <c r="M54" s="186">
        <f t="shared" si="15"/>
        <v>1.34</v>
      </c>
      <c r="N54" s="69">
        <f t="shared" si="16"/>
        <v>0</v>
      </c>
      <c r="O54" s="69">
        <v>0</v>
      </c>
      <c r="P54" s="69">
        <v>0</v>
      </c>
      <c r="Q54" s="69">
        <v>0</v>
      </c>
      <c r="R54" s="69">
        <v>265</v>
      </c>
      <c r="S54" s="69">
        <v>284</v>
      </c>
      <c r="T54" s="190">
        <v>11950705</v>
      </c>
      <c r="U54" s="190">
        <v>126323</v>
      </c>
      <c r="V54" s="190">
        <v>11824382</v>
      </c>
      <c r="W54" s="190">
        <v>12606239</v>
      </c>
      <c r="X54" s="190">
        <v>12535468</v>
      </c>
      <c r="Y54" s="190">
        <v>0</v>
      </c>
      <c r="Z54" s="190">
        <v>0</v>
      </c>
      <c r="AA54" s="190">
        <v>0</v>
      </c>
      <c r="AB54" s="190">
        <v>12535468</v>
      </c>
      <c r="AC54" s="190">
        <v>12707911</v>
      </c>
      <c r="AD54" s="186">
        <f t="shared" si="17"/>
        <v>1.0747209452468636</v>
      </c>
      <c r="AE54" s="69">
        <f t="shared" si="18"/>
        <v>1</v>
      </c>
      <c r="AF54" s="190">
        <v>309266</v>
      </c>
      <c r="AG54" s="190">
        <v>655533</v>
      </c>
      <c r="AH54" s="69">
        <v>237</v>
      </c>
      <c r="AI54" s="69">
        <v>108</v>
      </c>
      <c r="AJ54" s="69">
        <v>0</v>
      </c>
      <c r="AK54" s="69">
        <v>39</v>
      </c>
      <c r="AL54" s="80">
        <v>488108</v>
      </c>
      <c r="AM54" s="80">
        <v>0</v>
      </c>
      <c r="AN54" s="69">
        <v>0</v>
      </c>
      <c r="AO54" s="69">
        <v>59</v>
      </c>
      <c r="AP54" s="80">
        <v>227908</v>
      </c>
      <c r="AQ54" s="80">
        <v>0</v>
      </c>
      <c r="AR54" s="69">
        <v>0</v>
      </c>
      <c r="AS54" s="69">
        <v>0</v>
      </c>
      <c r="AT54" s="80">
        <v>0</v>
      </c>
      <c r="AU54" s="80">
        <v>0</v>
      </c>
      <c r="AV54" s="69">
        <v>0</v>
      </c>
      <c r="AW54" s="69">
        <v>0</v>
      </c>
      <c r="AX54" s="80">
        <v>0</v>
      </c>
      <c r="AY54" s="80">
        <v>0</v>
      </c>
      <c r="AZ54" s="69">
        <v>0</v>
      </c>
      <c r="BA54" s="69">
        <v>0</v>
      </c>
      <c r="BB54" s="80">
        <v>0</v>
      </c>
      <c r="BC54" s="80">
        <v>0</v>
      </c>
      <c r="BD54" s="69">
        <v>0</v>
      </c>
      <c r="BE54" s="69">
        <v>0</v>
      </c>
      <c r="BF54" s="80">
        <v>0</v>
      </c>
      <c r="BG54" s="80">
        <v>0</v>
      </c>
      <c r="BH54" s="69">
        <v>0</v>
      </c>
      <c r="BI54" s="69">
        <v>0</v>
      </c>
      <c r="BJ54" s="80">
        <v>5974</v>
      </c>
      <c r="BK54" s="80">
        <v>0</v>
      </c>
      <c r="BL54" s="69">
        <v>0</v>
      </c>
      <c r="BM54" s="69">
        <v>0</v>
      </c>
      <c r="BN54" s="80">
        <v>0</v>
      </c>
      <c r="BO54" s="80">
        <v>0</v>
      </c>
      <c r="BP54" s="69">
        <v>0</v>
      </c>
      <c r="BQ54" s="69">
        <v>80</v>
      </c>
      <c r="BR54" s="80">
        <v>4468</v>
      </c>
      <c r="BS54" s="80">
        <v>0</v>
      </c>
      <c r="BT54" s="69">
        <v>0</v>
      </c>
      <c r="BU54" s="69">
        <v>0</v>
      </c>
      <c r="BV54" s="80">
        <v>0</v>
      </c>
      <c r="BW54" s="80">
        <v>0</v>
      </c>
      <c r="BX54" s="69">
        <v>0</v>
      </c>
      <c r="BY54" s="69">
        <v>27</v>
      </c>
      <c r="BZ54" s="80">
        <v>0</v>
      </c>
      <c r="CA54" s="80">
        <v>0</v>
      </c>
      <c r="CB54" s="69">
        <v>0</v>
      </c>
      <c r="CC54" s="69">
        <v>0</v>
      </c>
      <c r="CD54" s="80">
        <v>0</v>
      </c>
      <c r="CE54" s="80">
        <v>0</v>
      </c>
      <c r="CF54" s="69">
        <v>0</v>
      </c>
      <c r="CG54" s="69">
        <v>0</v>
      </c>
      <c r="CH54" s="80">
        <v>0</v>
      </c>
      <c r="CI54" s="80">
        <v>0</v>
      </c>
      <c r="CJ54" s="69">
        <v>0</v>
      </c>
      <c r="CK54" s="69">
        <v>205</v>
      </c>
      <c r="CL54" s="80">
        <v>726457</v>
      </c>
      <c r="CM54" s="80">
        <v>0</v>
      </c>
      <c r="CN54" s="67" t="s">
        <v>785</v>
      </c>
      <c r="CO54" s="67" t="s">
        <v>786</v>
      </c>
      <c r="CP54" s="67" t="s">
        <v>701</v>
      </c>
      <c r="CQ54" s="67" t="s">
        <v>701</v>
      </c>
      <c r="CR54" s="67" t="s">
        <v>701</v>
      </c>
      <c r="CS54" s="67" t="s">
        <v>701</v>
      </c>
      <c r="CT54" s="68">
        <v>45197</v>
      </c>
      <c r="CU54" s="67" t="s">
        <v>1005</v>
      </c>
      <c r="CV54" s="67" t="s">
        <v>1004</v>
      </c>
      <c r="CW54" s="68" t="s">
        <v>168</v>
      </c>
      <c r="CX54" s="68">
        <v>44984</v>
      </c>
      <c r="CY54" s="67" t="s">
        <v>1003</v>
      </c>
      <c r="CZ54" s="67" t="s">
        <v>1009</v>
      </c>
      <c r="DA54" s="67" t="s">
        <v>554</v>
      </c>
      <c r="DB54" s="81">
        <v>11844644.470000001</v>
      </c>
      <c r="DC54" s="67"/>
      <c r="DD54" s="67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</row>
    <row r="55" spans="2:1477" s="69" customFormat="1">
      <c r="B55" s="67" t="s">
        <v>0</v>
      </c>
      <c r="C55" s="67" t="s">
        <v>264</v>
      </c>
      <c r="D55" s="67" t="s">
        <v>265</v>
      </c>
      <c r="E55" s="68">
        <v>43971</v>
      </c>
      <c r="F55" s="67" t="s">
        <v>1001</v>
      </c>
      <c r="G55" s="67" t="s">
        <v>1008</v>
      </c>
      <c r="H55" s="187">
        <v>1</v>
      </c>
      <c r="I55" s="69">
        <v>1</v>
      </c>
      <c r="J55" s="69">
        <v>400</v>
      </c>
      <c r="K55" s="69">
        <v>665</v>
      </c>
      <c r="L55" s="69">
        <v>665</v>
      </c>
      <c r="M55" s="186">
        <f t="shared" si="15"/>
        <v>1.2725</v>
      </c>
      <c r="N55" s="69">
        <f t="shared" si="16"/>
        <v>0</v>
      </c>
      <c r="O55" s="69">
        <v>0</v>
      </c>
      <c r="P55" s="69">
        <v>0</v>
      </c>
      <c r="Q55" s="69">
        <v>0</v>
      </c>
      <c r="R55" s="69">
        <v>265</v>
      </c>
      <c r="S55" s="69">
        <v>0</v>
      </c>
      <c r="T55" s="190">
        <v>8709827</v>
      </c>
      <c r="U55" s="190">
        <v>101684</v>
      </c>
      <c r="V55" s="190">
        <v>8608142</v>
      </c>
      <c r="W55" s="190">
        <v>8796925</v>
      </c>
      <c r="X55" s="190">
        <v>9184283</v>
      </c>
      <c r="Y55" s="190">
        <v>0</v>
      </c>
      <c r="Z55" s="190">
        <v>0</v>
      </c>
      <c r="AA55" s="190">
        <v>0</v>
      </c>
      <c r="AB55" s="190">
        <v>9184283</v>
      </c>
      <c r="AC55" s="190">
        <v>9416582</v>
      </c>
      <c r="AD55" s="186">
        <f t="shared" si="17"/>
        <v>1.093915736984822</v>
      </c>
      <c r="AE55" s="69">
        <f t="shared" si="18"/>
        <v>1</v>
      </c>
      <c r="AF55" s="190">
        <v>329791</v>
      </c>
      <c r="AG55" s="190">
        <v>87098</v>
      </c>
      <c r="AH55" s="69">
        <v>104</v>
      </c>
      <c r="AI55" s="69">
        <v>52</v>
      </c>
      <c r="AJ55" s="69">
        <v>20</v>
      </c>
      <c r="AK55" s="69">
        <v>0</v>
      </c>
      <c r="AL55" s="80">
        <v>34375</v>
      </c>
      <c r="AM55" s="80">
        <v>0</v>
      </c>
      <c r="AN55" s="69">
        <v>0</v>
      </c>
      <c r="AO55" s="69">
        <v>0</v>
      </c>
      <c r="AP55" s="80">
        <v>29391</v>
      </c>
      <c r="AQ55" s="80">
        <v>13548</v>
      </c>
      <c r="AR55" s="69">
        <v>0</v>
      </c>
      <c r="AS55" s="69">
        <v>0</v>
      </c>
      <c r="AT55" s="80">
        <v>0</v>
      </c>
      <c r="AU55" s="80">
        <v>0</v>
      </c>
      <c r="AV55" s="69">
        <v>0</v>
      </c>
      <c r="AW55" s="69">
        <v>0</v>
      </c>
      <c r="AX55" s="80">
        <v>0</v>
      </c>
      <c r="AY55" s="80">
        <v>0</v>
      </c>
      <c r="AZ55" s="69">
        <v>0</v>
      </c>
      <c r="BA55" s="69">
        <v>0</v>
      </c>
      <c r="BB55" s="80">
        <v>0</v>
      </c>
      <c r="BC55" s="80">
        <v>0</v>
      </c>
      <c r="BD55" s="69">
        <v>0</v>
      </c>
      <c r="BE55" s="69">
        <v>0</v>
      </c>
      <c r="BF55" s="80">
        <v>0</v>
      </c>
      <c r="BG55" s="80">
        <v>0</v>
      </c>
      <c r="BH55" s="69">
        <v>0</v>
      </c>
      <c r="BI55" s="69">
        <v>0</v>
      </c>
      <c r="BJ55" s="80">
        <v>89615</v>
      </c>
      <c r="BK55" s="80">
        <v>67137</v>
      </c>
      <c r="BL55" s="69">
        <v>0</v>
      </c>
      <c r="BM55" s="69">
        <v>0</v>
      </c>
      <c r="BN55" s="80">
        <v>0</v>
      </c>
      <c r="BO55" s="80">
        <v>0</v>
      </c>
      <c r="BP55" s="69">
        <v>0</v>
      </c>
      <c r="BQ55" s="69">
        <v>0</v>
      </c>
      <c r="BR55" s="80">
        <v>3173</v>
      </c>
      <c r="BS55" s="80">
        <v>872</v>
      </c>
      <c r="BT55" s="69">
        <v>0</v>
      </c>
      <c r="BU55" s="69">
        <v>0</v>
      </c>
      <c r="BV55" s="80">
        <v>0</v>
      </c>
      <c r="BW55" s="80">
        <v>0</v>
      </c>
      <c r="BX55" s="69">
        <v>0</v>
      </c>
      <c r="BY55" s="69">
        <v>0</v>
      </c>
      <c r="BZ55" s="80">
        <v>0</v>
      </c>
      <c r="CA55" s="80">
        <v>0</v>
      </c>
      <c r="CB55" s="69">
        <v>89</v>
      </c>
      <c r="CC55" s="69">
        <v>0</v>
      </c>
      <c r="CD55" s="80">
        <v>0</v>
      </c>
      <c r="CE55" s="80">
        <v>0</v>
      </c>
      <c r="CF55" s="69">
        <v>0</v>
      </c>
      <c r="CG55" s="69">
        <v>0</v>
      </c>
      <c r="CH55" s="80">
        <v>0</v>
      </c>
      <c r="CI55" s="80">
        <v>0</v>
      </c>
      <c r="CJ55" s="69">
        <v>109</v>
      </c>
      <c r="CK55" s="69">
        <v>0</v>
      </c>
      <c r="CL55" s="80">
        <v>156554</v>
      </c>
      <c r="CM55" s="80">
        <v>81556</v>
      </c>
      <c r="CN55" s="67" t="s">
        <v>787</v>
      </c>
      <c r="CO55" s="67" t="s">
        <v>788</v>
      </c>
      <c r="CP55" s="67" t="s">
        <v>701</v>
      </c>
      <c r="CQ55" s="67" t="s">
        <v>701</v>
      </c>
      <c r="CR55" s="67" t="s">
        <v>701</v>
      </c>
      <c r="CS55" s="67" t="s">
        <v>701</v>
      </c>
      <c r="CT55" s="68">
        <v>45247</v>
      </c>
      <c r="CU55" s="67" t="s">
        <v>1007</v>
      </c>
      <c r="CV55" s="67" t="s">
        <v>1004</v>
      </c>
      <c r="CW55" s="68" t="s">
        <v>168</v>
      </c>
      <c r="CX55" s="68">
        <v>44787</v>
      </c>
      <c r="CY55" s="67" t="s">
        <v>1005</v>
      </c>
      <c r="CZ55" s="67" t="s">
        <v>1009</v>
      </c>
      <c r="DA55" s="67" t="s">
        <v>554</v>
      </c>
      <c r="DB55" s="81">
        <v>10240284.6</v>
      </c>
      <c r="DC55" s="67"/>
      <c r="DD55" s="67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</row>
    <row r="56" spans="2:1477" s="69" customFormat="1">
      <c r="B56" s="67" t="s">
        <v>0</v>
      </c>
      <c r="C56" s="67" t="s">
        <v>555</v>
      </c>
      <c r="D56" s="67" t="s">
        <v>556</v>
      </c>
      <c r="E56" s="68">
        <v>43887</v>
      </c>
      <c r="F56" s="67" t="s">
        <v>1003</v>
      </c>
      <c r="G56" s="67" t="s">
        <v>1008</v>
      </c>
      <c r="H56" s="187">
        <v>1</v>
      </c>
      <c r="I56" s="69">
        <v>0</v>
      </c>
      <c r="J56" s="69">
        <v>280</v>
      </c>
      <c r="K56" s="69">
        <v>461</v>
      </c>
      <c r="L56" s="69">
        <v>461</v>
      </c>
      <c r="M56" s="186">
        <f t="shared" si="15"/>
        <v>1.2321428571428572</v>
      </c>
      <c r="N56" s="69">
        <f t="shared" si="16"/>
        <v>0</v>
      </c>
      <c r="O56" s="69">
        <v>0</v>
      </c>
      <c r="P56" s="69">
        <v>0</v>
      </c>
      <c r="Q56" s="69">
        <v>0</v>
      </c>
      <c r="R56" s="69">
        <v>116</v>
      </c>
      <c r="S56" s="69">
        <v>65</v>
      </c>
      <c r="T56" s="190">
        <v>6913040</v>
      </c>
      <c r="U56" s="190">
        <v>75958</v>
      </c>
      <c r="V56" s="190">
        <v>6837082</v>
      </c>
      <c r="W56" s="190">
        <v>6913040</v>
      </c>
      <c r="X56" s="190">
        <v>6429139</v>
      </c>
      <c r="Y56" s="190">
        <v>0</v>
      </c>
      <c r="Z56" s="190">
        <v>0</v>
      </c>
      <c r="AA56" s="190">
        <v>0</v>
      </c>
      <c r="AB56" s="190">
        <v>6429139</v>
      </c>
      <c r="AC56" s="190">
        <v>6454714</v>
      </c>
      <c r="AD56" s="186">
        <f t="shared" si="17"/>
        <v>0.94407438728978244</v>
      </c>
      <c r="AE56" s="69">
        <f t="shared" si="18"/>
        <v>1</v>
      </c>
      <c r="AF56" s="190">
        <v>25575</v>
      </c>
      <c r="AG56" s="190">
        <v>0</v>
      </c>
      <c r="AH56" s="69">
        <v>81</v>
      </c>
      <c r="AI56" s="69">
        <v>35</v>
      </c>
      <c r="AJ56" s="69">
        <v>0</v>
      </c>
      <c r="AK56" s="69">
        <v>0</v>
      </c>
      <c r="AL56" s="80">
        <v>2836</v>
      </c>
      <c r="AM56" s="80">
        <v>0</v>
      </c>
      <c r="AN56" s="69">
        <v>0</v>
      </c>
      <c r="AO56" s="69">
        <v>1</v>
      </c>
      <c r="AP56" s="80">
        <v>16654</v>
      </c>
      <c r="AQ56" s="80">
        <v>0</v>
      </c>
      <c r="AR56" s="69">
        <v>0</v>
      </c>
      <c r="AS56" s="69">
        <v>0</v>
      </c>
      <c r="AT56" s="80">
        <v>0</v>
      </c>
      <c r="AU56" s="80">
        <v>0</v>
      </c>
      <c r="AV56" s="69">
        <v>0</v>
      </c>
      <c r="AW56" s="69">
        <v>0</v>
      </c>
      <c r="AX56" s="80">
        <v>0</v>
      </c>
      <c r="AY56" s="80">
        <v>0</v>
      </c>
      <c r="AZ56" s="69">
        <v>0</v>
      </c>
      <c r="BA56" s="69">
        <v>0</v>
      </c>
      <c r="BB56" s="80">
        <v>0</v>
      </c>
      <c r="BC56" s="80">
        <v>0</v>
      </c>
      <c r="BD56" s="69">
        <v>0</v>
      </c>
      <c r="BE56" s="69">
        <v>0</v>
      </c>
      <c r="BF56" s="80">
        <v>0</v>
      </c>
      <c r="BG56" s="80">
        <v>0</v>
      </c>
      <c r="BH56" s="69">
        <v>0</v>
      </c>
      <c r="BI56" s="69">
        <v>0</v>
      </c>
      <c r="BJ56" s="80">
        <v>0</v>
      </c>
      <c r="BK56" s="80">
        <v>0</v>
      </c>
      <c r="BL56" s="69">
        <v>0</v>
      </c>
      <c r="BM56" s="69">
        <v>0</v>
      </c>
      <c r="BN56" s="80">
        <v>0</v>
      </c>
      <c r="BO56" s="80">
        <v>0</v>
      </c>
      <c r="BP56" s="69">
        <v>0</v>
      </c>
      <c r="BQ56" s="69">
        <v>0</v>
      </c>
      <c r="BR56" s="80">
        <v>0</v>
      </c>
      <c r="BS56" s="80">
        <v>0</v>
      </c>
      <c r="BT56" s="69">
        <v>0</v>
      </c>
      <c r="BU56" s="69">
        <v>0</v>
      </c>
      <c r="BV56" s="80">
        <v>0</v>
      </c>
      <c r="BW56" s="80">
        <v>0</v>
      </c>
      <c r="BX56" s="69">
        <v>0</v>
      </c>
      <c r="BY56" s="69">
        <v>64</v>
      </c>
      <c r="BZ56" s="80">
        <v>0</v>
      </c>
      <c r="CA56" s="80">
        <v>0</v>
      </c>
      <c r="CB56" s="69">
        <v>0</v>
      </c>
      <c r="CC56" s="69">
        <v>0</v>
      </c>
      <c r="CD56" s="80">
        <v>0</v>
      </c>
      <c r="CE56" s="80">
        <v>0</v>
      </c>
      <c r="CF56" s="69">
        <v>0</v>
      </c>
      <c r="CG56" s="69">
        <v>0</v>
      </c>
      <c r="CH56" s="80">
        <v>0</v>
      </c>
      <c r="CI56" s="80">
        <v>0</v>
      </c>
      <c r="CJ56" s="69">
        <v>0</v>
      </c>
      <c r="CK56" s="69">
        <v>65</v>
      </c>
      <c r="CL56" s="80">
        <v>19491</v>
      </c>
      <c r="CM56" s="80">
        <v>0</v>
      </c>
      <c r="CN56" s="67" t="s">
        <v>768</v>
      </c>
      <c r="CO56" s="67" t="s">
        <v>769</v>
      </c>
      <c r="CP56" s="67" t="s">
        <v>701</v>
      </c>
      <c r="CQ56" s="67" t="s">
        <v>701</v>
      </c>
      <c r="CR56" s="67" t="s">
        <v>701</v>
      </c>
      <c r="CS56" s="67" t="s">
        <v>701</v>
      </c>
      <c r="CT56" s="68">
        <v>45296</v>
      </c>
      <c r="CU56" s="67" t="s">
        <v>1003</v>
      </c>
      <c r="CV56" s="67" t="s">
        <v>1004</v>
      </c>
      <c r="CW56" s="68" t="s">
        <v>168</v>
      </c>
      <c r="CX56" s="68">
        <v>44424</v>
      </c>
      <c r="CY56" s="67" t="s">
        <v>1005</v>
      </c>
      <c r="CZ56" s="67" t="s">
        <v>1010</v>
      </c>
      <c r="DA56" s="67" t="s">
        <v>1017</v>
      </c>
      <c r="DB56" s="81">
        <v>7673392.0499999998</v>
      </c>
      <c r="DC56" s="67"/>
      <c r="DD56" s="67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</row>
    <row r="57" spans="2:1477" s="69" customFormat="1">
      <c r="B57" s="67" t="s">
        <v>0</v>
      </c>
      <c r="C57" s="67" t="s">
        <v>266</v>
      </c>
      <c r="D57" s="67" t="s">
        <v>267</v>
      </c>
      <c r="E57" s="68">
        <v>43971</v>
      </c>
      <c r="F57" s="67" t="s">
        <v>1001</v>
      </c>
      <c r="G57" s="67" t="s">
        <v>1008</v>
      </c>
      <c r="H57" s="187">
        <v>4</v>
      </c>
      <c r="I57" s="69">
        <v>3</v>
      </c>
      <c r="J57" s="69">
        <v>850</v>
      </c>
      <c r="K57" s="69">
        <v>1193</v>
      </c>
      <c r="L57" s="69">
        <v>1193</v>
      </c>
      <c r="M57" s="186">
        <f t="shared" si="15"/>
        <v>1.108235294117647</v>
      </c>
      <c r="N57" s="69">
        <f t="shared" si="16"/>
        <v>1</v>
      </c>
      <c r="O57" s="69">
        <v>0</v>
      </c>
      <c r="P57" s="69">
        <v>0</v>
      </c>
      <c r="Q57" s="69">
        <v>0</v>
      </c>
      <c r="R57" s="69">
        <v>334</v>
      </c>
      <c r="S57" s="69">
        <v>9</v>
      </c>
      <c r="T57" s="190">
        <v>10836000</v>
      </c>
      <c r="U57" s="190">
        <v>86543</v>
      </c>
      <c r="V57" s="190">
        <v>10749457</v>
      </c>
      <c r="W57" s="190">
        <v>11135538</v>
      </c>
      <c r="X57" s="190">
        <v>11386435</v>
      </c>
      <c r="Y57" s="190">
        <v>0</v>
      </c>
      <c r="Z57" s="190">
        <v>0</v>
      </c>
      <c r="AA57" s="190">
        <v>0</v>
      </c>
      <c r="AB57" s="190">
        <v>11386435</v>
      </c>
      <c r="AC57" s="190">
        <v>11424606</v>
      </c>
      <c r="AD57" s="186">
        <f t="shared" si="17"/>
        <v>1.0628077306602557</v>
      </c>
      <c r="AE57" s="69">
        <f t="shared" si="18"/>
        <v>1</v>
      </c>
      <c r="AF57" s="190">
        <v>521916</v>
      </c>
      <c r="AG57" s="190">
        <v>299538</v>
      </c>
      <c r="AH57" s="69">
        <v>143</v>
      </c>
      <c r="AI57" s="69">
        <v>108</v>
      </c>
      <c r="AJ57" s="69">
        <v>0</v>
      </c>
      <c r="AK57" s="69">
        <v>0</v>
      </c>
      <c r="AL57" s="80">
        <v>0</v>
      </c>
      <c r="AM57" s="80">
        <v>0</v>
      </c>
      <c r="AN57" s="69">
        <v>8</v>
      </c>
      <c r="AO57" s="69">
        <v>0</v>
      </c>
      <c r="AP57" s="80">
        <v>130911</v>
      </c>
      <c r="AQ57" s="80">
        <v>0</v>
      </c>
      <c r="AR57" s="69">
        <v>0</v>
      </c>
      <c r="AS57" s="69">
        <v>0</v>
      </c>
      <c r="AT57" s="80">
        <v>0</v>
      </c>
      <c r="AU57" s="80">
        <v>0</v>
      </c>
      <c r="AV57" s="69">
        <v>0</v>
      </c>
      <c r="AW57" s="69">
        <v>0</v>
      </c>
      <c r="AX57" s="80">
        <v>0</v>
      </c>
      <c r="AY57" s="80">
        <v>0</v>
      </c>
      <c r="AZ57" s="69">
        <v>0</v>
      </c>
      <c r="BA57" s="69">
        <v>0</v>
      </c>
      <c r="BB57" s="80">
        <v>0</v>
      </c>
      <c r="BC57" s="80">
        <v>0</v>
      </c>
      <c r="BD57" s="69">
        <v>0</v>
      </c>
      <c r="BE57" s="69">
        <v>0</v>
      </c>
      <c r="BF57" s="80">
        <v>0</v>
      </c>
      <c r="BG57" s="80">
        <v>0</v>
      </c>
      <c r="BH57" s="69">
        <v>0</v>
      </c>
      <c r="BI57" s="69">
        <v>0</v>
      </c>
      <c r="BJ57" s="80">
        <v>0</v>
      </c>
      <c r="BK57" s="80">
        <v>0</v>
      </c>
      <c r="BL57" s="69">
        <v>0</v>
      </c>
      <c r="BM57" s="69">
        <v>0</v>
      </c>
      <c r="BN57" s="80">
        <v>0</v>
      </c>
      <c r="BO57" s="80">
        <v>0</v>
      </c>
      <c r="BP57" s="69">
        <v>105</v>
      </c>
      <c r="BQ57" s="69">
        <v>0</v>
      </c>
      <c r="BR57" s="80">
        <v>168628</v>
      </c>
      <c r="BS57" s="80">
        <v>57676</v>
      </c>
      <c r="BT57" s="69">
        <v>0</v>
      </c>
      <c r="BU57" s="69">
        <v>0</v>
      </c>
      <c r="BV57" s="80">
        <v>0</v>
      </c>
      <c r="BW57" s="80">
        <v>0</v>
      </c>
      <c r="BX57" s="69">
        <v>0</v>
      </c>
      <c r="BY57" s="69">
        <v>0</v>
      </c>
      <c r="BZ57" s="80">
        <v>0</v>
      </c>
      <c r="CA57" s="80">
        <v>0</v>
      </c>
      <c r="CB57" s="69">
        <v>0</v>
      </c>
      <c r="CC57" s="69">
        <v>0</v>
      </c>
      <c r="CD57" s="80">
        <v>0</v>
      </c>
      <c r="CE57" s="80">
        <v>0</v>
      </c>
      <c r="CF57" s="69">
        <v>0</v>
      </c>
      <c r="CG57" s="69">
        <v>0</v>
      </c>
      <c r="CH57" s="80">
        <v>0</v>
      </c>
      <c r="CI57" s="80">
        <v>0</v>
      </c>
      <c r="CJ57" s="69">
        <v>113</v>
      </c>
      <c r="CK57" s="69">
        <v>0</v>
      </c>
      <c r="CL57" s="80">
        <v>299538</v>
      </c>
      <c r="CM57" s="80">
        <v>57676</v>
      </c>
      <c r="CN57" s="67" t="s">
        <v>771</v>
      </c>
      <c r="CO57" s="67" t="s">
        <v>772</v>
      </c>
      <c r="CP57" s="67" t="s">
        <v>701</v>
      </c>
      <c r="CQ57" s="67" t="s">
        <v>701</v>
      </c>
      <c r="CR57" s="67" t="s">
        <v>701</v>
      </c>
      <c r="CS57" s="67" t="s">
        <v>701</v>
      </c>
      <c r="CT57" s="68">
        <v>45385</v>
      </c>
      <c r="CU57" s="67" t="s">
        <v>1001</v>
      </c>
      <c r="CV57" s="67" t="s">
        <v>1004</v>
      </c>
      <c r="CW57" s="68" t="s">
        <v>168</v>
      </c>
      <c r="CX57" s="68">
        <v>45266</v>
      </c>
      <c r="CY57" s="67" t="s">
        <v>1007</v>
      </c>
      <c r="CZ57" s="67" t="s">
        <v>1004</v>
      </c>
      <c r="DA57" s="67" t="s">
        <v>554</v>
      </c>
      <c r="DB57" s="81">
        <v>8768180.1600000001</v>
      </c>
      <c r="DC57" s="67"/>
      <c r="DD57" s="6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</row>
    <row r="58" spans="2:1477" s="69" customFormat="1">
      <c r="B58" s="67" t="s">
        <v>0</v>
      </c>
      <c r="C58" s="67" t="s">
        <v>268</v>
      </c>
      <c r="D58" s="67" t="s">
        <v>269</v>
      </c>
      <c r="E58" s="68">
        <v>44041</v>
      </c>
      <c r="F58" s="67" t="s">
        <v>1005</v>
      </c>
      <c r="G58" s="67" t="s">
        <v>1002</v>
      </c>
      <c r="H58" s="187">
        <v>1</v>
      </c>
      <c r="I58" s="69">
        <v>2</v>
      </c>
      <c r="J58" s="69">
        <v>250</v>
      </c>
      <c r="K58" s="69">
        <v>376</v>
      </c>
      <c r="L58" s="69">
        <v>373</v>
      </c>
      <c r="M58" s="186">
        <f t="shared" si="15"/>
        <v>1.1679999999999999</v>
      </c>
      <c r="N58" s="69">
        <f t="shared" si="16"/>
        <v>1</v>
      </c>
      <c r="O58" s="69">
        <v>3</v>
      </c>
      <c r="P58" s="69">
        <v>0</v>
      </c>
      <c r="Q58" s="69">
        <v>0</v>
      </c>
      <c r="R58" s="69">
        <v>81</v>
      </c>
      <c r="S58" s="69">
        <v>45</v>
      </c>
      <c r="T58" s="190">
        <v>13904803</v>
      </c>
      <c r="U58" s="190">
        <v>145464</v>
      </c>
      <c r="V58" s="190">
        <v>13759339</v>
      </c>
      <c r="W58" s="190">
        <v>14427901</v>
      </c>
      <c r="X58" s="190">
        <v>14501738</v>
      </c>
      <c r="Y58" s="190">
        <v>0</v>
      </c>
      <c r="Z58" s="190">
        <v>0</v>
      </c>
      <c r="AA58" s="190">
        <v>0</v>
      </c>
      <c r="AB58" s="190">
        <v>14501738</v>
      </c>
      <c r="AC58" s="190">
        <v>14430355</v>
      </c>
      <c r="AD58" s="186">
        <f t="shared" si="17"/>
        <v>1.0487680403833353</v>
      </c>
      <c r="AE58" s="69">
        <f t="shared" si="18"/>
        <v>1</v>
      </c>
      <c r="AF58" s="190">
        <v>-71383</v>
      </c>
      <c r="AG58" s="190">
        <v>523099</v>
      </c>
      <c r="AH58" s="69">
        <v>59</v>
      </c>
      <c r="AI58" s="69">
        <v>22</v>
      </c>
      <c r="AJ58" s="69">
        <v>0</v>
      </c>
      <c r="AK58" s="69">
        <v>45</v>
      </c>
      <c r="AL58" s="80">
        <v>523099</v>
      </c>
      <c r="AM58" s="80">
        <v>0</v>
      </c>
      <c r="AN58" s="69">
        <v>0</v>
      </c>
      <c r="AO58" s="69">
        <v>0</v>
      </c>
      <c r="AP58" s="80">
        <v>0</v>
      </c>
      <c r="AQ58" s="80">
        <v>0</v>
      </c>
      <c r="AR58" s="69">
        <v>0</v>
      </c>
      <c r="AS58" s="69">
        <v>0</v>
      </c>
      <c r="AT58" s="80">
        <v>0</v>
      </c>
      <c r="AU58" s="80">
        <v>0</v>
      </c>
      <c r="AV58" s="69">
        <v>0</v>
      </c>
      <c r="AW58" s="69">
        <v>0</v>
      </c>
      <c r="AX58" s="80">
        <v>0</v>
      </c>
      <c r="AY58" s="80">
        <v>0</v>
      </c>
      <c r="AZ58" s="69">
        <v>0</v>
      </c>
      <c r="BA58" s="69">
        <v>0</v>
      </c>
      <c r="BB58" s="80">
        <v>0</v>
      </c>
      <c r="BC58" s="80">
        <v>0</v>
      </c>
      <c r="BD58" s="69">
        <v>0</v>
      </c>
      <c r="BE58" s="69">
        <v>0</v>
      </c>
      <c r="BF58" s="80">
        <v>0</v>
      </c>
      <c r="BG58" s="80">
        <v>0</v>
      </c>
      <c r="BH58" s="69">
        <v>0</v>
      </c>
      <c r="BI58" s="69">
        <v>0</v>
      </c>
      <c r="BJ58" s="80">
        <v>0</v>
      </c>
      <c r="BK58" s="80">
        <v>0</v>
      </c>
      <c r="BL58" s="69">
        <v>0</v>
      </c>
      <c r="BM58" s="69">
        <v>0</v>
      </c>
      <c r="BN58" s="80">
        <v>0</v>
      </c>
      <c r="BO58" s="80">
        <v>0</v>
      </c>
      <c r="BP58" s="69">
        <v>0</v>
      </c>
      <c r="BQ58" s="69">
        <v>0</v>
      </c>
      <c r="BR58" s="80">
        <v>0</v>
      </c>
      <c r="BS58" s="80">
        <v>0</v>
      </c>
      <c r="BT58" s="69">
        <v>0</v>
      </c>
      <c r="BU58" s="69">
        <v>0</v>
      </c>
      <c r="BV58" s="80">
        <v>0</v>
      </c>
      <c r="BW58" s="80">
        <v>0</v>
      </c>
      <c r="BX58" s="69">
        <v>0</v>
      </c>
      <c r="BY58" s="69">
        <v>0</v>
      </c>
      <c r="BZ58" s="80">
        <v>0</v>
      </c>
      <c r="CA58" s="80">
        <v>0</v>
      </c>
      <c r="CB58" s="69">
        <v>0</v>
      </c>
      <c r="CC58" s="69">
        <v>0</v>
      </c>
      <c r="CD58" s="80">
        <v>0</v>
      </c>
      <c r="CE58" s="80">
        <v>0</v>
      </c>
      <c r="CF58" s="69">
        <v>0</v>
      </c>
      <c r="CG58" s="69">
        <v>0</v>
      </c>
      <c r="CH58" s="80">
        <v>0</v>
      </c>
      <c r="CI58" s="80">
        <v>0</v>
      </c>
      <c r="CJ58" s="69">
        <v>0</v>
      </c>
      <c r="CK58" s="69">
        <v>45</v>
      </c>
      <c r="CL58" s="80">
        <v>523099</v>
      </c>
      <c r="CM58" s="80">
        <v>0</v>
      </c>
      <c r="CN58" s="67" t="s">
        <v>768</v>
      </c>
      <c r="CO58" s="67" t="s">
        <v>769</v>
      </c>
      <c r="CP58" s="67" t="s">
        <v>701</v>
      </c>
      <c r="CQ58" s="67" t="s">
        <v>701</v>
      </c>
      <c r="CR58" s="67" t="s">
        <v>701</v>
      </c>
      <c r="CS58" s="67" t="s">
        <v>701</v>
      </c>
      <c r="CT58" s="68">
        <v>45246</v>
      </c>
      <c r="CU58" s="67" t="s">
        <v>1007</v>
      </c>
      <c r="CV58" s="67" t="s">
        <v>1004</v>
      </c>
      <c r="CW58" s="68" t="s">
        <v>168</v>
      </c>
      <c r="CX58" s="68">
        <v>44454</v>
      </c>
      <c r="CY58" s="67" t="s">
        <v>1005</v>
      </c>
      <c r="CZ58" s="67" t="s">
        <v>1010</v>
      </c>
      <c r="DA58" s="67" t="s">
        <v>1015</v>
      </c>
      <c r="DB58" s="81">
        <v>14722615.57</v>
      </c>
      <c r="DC58" s="67"/>
      <c r="DD58" s="67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</row>
    <row r="59" spans="2:1477" s="69" customFormat="1">
      <c r="B59" s="67" t="s">
        <v>0</v>
      </c>
      <c r="C59" s="67" t="s">
        <v>557</v>
      </c>
      <c r="D59" s="67" t="s">
        <v>558</v>
      </c>
      <c r="E59" s="68">
        <v>44153</v>
      </c>
      <c r="F59" s="67" t="s">
        <v>1007</v>
      </c>
      <c r="G59" s="67" t="s">
        <v>1002</v>
      </c>
      <c r="H59" s="187">
        <v>1</v>
      </c>
      <c r="I59" s="69">
        <v>0</v>
      </c>
      <c r="J59" s="69">
        <v>240</v>
      </c>
      <c r="K59" s="69">
        <v>516</v>
      </c>
      <c r="L59" s="69">
        <v>513</v>
      </c>
      <c r="M59" s="186">
        <f t="shared" si="15"/>
        <v>1.2208333333333334</v>
      </c>
      <c r="N59" s="69">
        <f t="shared" si="16"/>
        <v>0</v>
      </c>
      <c r="O59" s="69">
        <v>3</v>
      </c>
      <c r="P59" s="69">
        <v>0</v>
      </c>
      <c r="Q59" s="69">
        <v>0</v>
      </c>
      <c r="R59" s="69">
        <v>220</v>
      </c>
      <c r="S59" s="69">
        <v>56</v>
      </c>
      <c r="T59" s="190">
        <v>7945667</v>
      </c>
      <c r="U59" s="190">
        <v>68632</v>
      </c>
      <c r="V59" s="190">
        <v>7877035</v>
      </c>
      <c r="W59" s="190">
        <v>7945667</v>
      </c>
      <c r="X59" s="190">
        <v>8114839</v>
      </c>
      <c r="Y59" s="190">
        <v>0</v>
      </c>
      <c r="Z59" s="190">
        <v>0</v>
      </c>
      <c r="AA59" s="190">
        <v>0</v>
      </c>
      <c r="AB59" s="190">
        <v>8114839</v>
      </c>
      <c r="AC59" s="190">
        <v>8571019</v>
      </c>
      <c r="AD59" s="186">
        <f t="shared" si="17"/>
        <v>1.0881021856574207</v>
      </c>
      <c r="AE59" s="69">
        <f t="shared" si="18"/>
        <v>1</v>
      </c>
      <c r="AF59" s="190">
        <v>459557</v>
      </c>
      <c r="AG59" s="190">
        <v>0</v>
      </c>
      <c r="AH59" s="69">
        <v>196</v>
      </c>
      <c r="AI59" s="69">
        <v>24</v>
      </c>
      <c r="AJ59" s="69">
        <v>0</v>
      </c>
      <c r="AK59" s="69">
        <v>0</v>
      </c>
      <c r="AL59" s="80">
        <v>0</v>
      </c>
      <c r="AM59" s="80">
        <v>0</v>
      </c>
      <c r="AN59" s="69">
        <v>0</v>
      </c>
      <c r="AO59" s="69">
        <v>3</v>
      </c>
      <c r="AP59" s="80">
        <v>0</v>
      </c>
      <c r="AQ59" s="80">
        <v>0</v>
      </c>
      <c r="AR59" s="69">
        <v>0</v>
      </c>
      <c r="AS59" s="69">
        <v>0</v>
      </c>
      <c r="AT59" s="80">
        <v>0</v>
      </c>
      <c r="AU59" s="80">
        <v>0</v>
      </c>
      <c r="AV59" s="69">
        <v>0</v>
      </c>
      <c r="AW59" s="69">
        <v>0</v>
      </c>
      <c r="AX59" s="80">
        <v>0</v>
      </c>
      <c r="AY59" s="80">
        <v>0</v>
      </c>
      <c r="AZ59" s="69">
        <v>0</v>
      </c>
      <c r="BA59" s="69">
        <v>0</v>
      </c>
      <c r="BB59" s="80">
        <v>0</v>
      </c>
      <c r="BC59" s="80">
        <v>0</v>
      </c>
      <c r="BD59" s="69">
        <v>0</v>
      </c>
      <c r="BE59" s="69">
        <v>0</v>
      </c>
      <c r="BF59" s="80">
        <v>0</v>
      </c>
      <c r="BG59" s="80">
        <v>0</v>
      </c>
      <c r="BH59" s="69">
        <v>0</v>
      </c>
      <c r="BI59" s="69">
        <v>0</v>
      </c>
      <c r="BJ59" s="80">
        <v>0</v>
      </c>
      <c r="BK59" s="80">
        <v>0</v>
      </c>
      <c r="BL59" s="69">
        <v>0</v>
      </c>
      <c r="BM59" s="69">
        <v>0</v>
      </c>
      <c r="BN59" s="80">
        <v>0</v>
      </c>
      <c r="BO59" s="80">
        <v>0</v>
      </c>
      <c r="BP59" s="69">
        <v>0</v>
      </c>
      <c r="BQ59" s="69">
        <v>0</v>
      </c>
      <c r="BR59" s="80">
        <v>0</v>
      </c>
      <c r="BS59" s="80">
        <v>0</v>
      </c>
      <c r="BT59" s="69">
        <v>0</v>
      </c>
      <c r="BU59" s="69">
        <v>0</v>
      </c>
      <c r="BV59" s="80">
        <v>0</v>
      </c>
      <c r="BW59" s="80">
        <v>0</v>
      </c>
      <c r="BX59" s="69">
        <v>0</v>
      </c>
      <c r="BY59" s="69">
        <v>0</v>
      </c>
      <c r="BZ59" s="80">
        <v>0</v>
      </c>
      <c r="CA59" s="80">
        <v>0</v>
      </c>
      <c r="CB59" s="69">
        <v>0</v>
      </c>
      <c r="CC59" s="69">
        <v>53</v>
      </c>
      <c r="CD59" s="80">
        <v>0</v>
      </c>
      <c r="CE59" s="80">
        <v>0</v>
      </c>
      <c r="CF59" s="69">
        <v>0</v>
      </c>
      <c r="CG59" s="69">
        <v>0</v>
      </c>
      <c r="CH59" s="80">
        <v>0</v>
      </c>
      <c r="CI59" s="80">
        <v>0</v>
      </c>
      <c r="CJ59" s="69">
        <v>0</v>
      </c>
      <c r="CK59" s="69">
        <v>56</v>
      </c>
      <c r="CL59" s="80">
        <v>0</v>
      </c>
      <c r="CM59" s="80">
        <v>0</v>
      </c>
      <c r="CN59" s="67" t="s">
        <v>768</v>
      </c>
      <c r="CO59" s="67" t="s">
        <v>769</v>
      </c>
      <c r="CP59" s="67" t="s">
        <v>701</v>
      </c>
      <c r="CQ59" s="67" t="s">
        <v>701</v>
      </c>
      <c r="CR59" s="67" t="s">
        <v>701</v>
      </c>
      <c r="CS59" s="67" t="s">
        <v>701</v>
      </c>
      <c r="CT59" s="68">
        <v>45246</v>
      </c>
      <c r="CU59" s="67" t="s">
        <v>1007</v>
      </c>
      <c r="CV59" s="67" t="s">
        <v>1004</v>
      </c>
      <c r="CW59" s="68" t="s">
        <v>168</v>
      </c>
      <c r="CX59" s="68">
        <v>44749</v>
      </c>
      <c r="CY59" s="67" t="s">
        <v>1005</v>
      </c>
      <c r="CZ59" s="67" t="s">
        <v>1009</v>
      </c>
      <c r="DA59" s="67" t="s">
        <v>1015</v>
      </c>
      <c r="DB59" s="81">
        <v>6919711.5599999996</v>
      </c>
      <c r="DC59" s="67"/>
      <c r="DD59" s="67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</row>
    <row r="60" spans="2:1477" s="69" customFormat="1">
      <c r="B60" s="67" t="s">
        <v>0</v>
      </c>
      <c r="C60" s="67" t="s">
        <v>270</v>
      </c>
      <c r="D60" s="67" t="s">
        <v>271</v>
      </c>
      <c r="E60" s="68">
        <v>44286</v>
      </c>
      <c r="F60" s="67" t="s">
        <v>1003</v>
      </c>
      <c r="G60" s="67" t="s">
        <v>1002</v>
      </c>
      <c r="H60" s="187">
        <v>2</v>
      </c>
      <c r="I60" s="69">
        <v>2</v>
      </c>
      <c r="J60" s="69">
        <v>200</v>
      </c>
      <c r="K60" s="69">
        <v>703</v>
      </c>
      <c r="L60" s="69">
        <v>703</v>
      </c>
      <c r="M60" s="186">
        <f t="shared" si="15"/>
        <v>2.5350000000000001</v>
      </c>
      <c r="N60" s="69">
        <f t="shared" si="16"/>
        <v>0</v>
      </c>
      <c r="O60" s="69">
        <v>0</v>
      </c>
      <c r="P60" s="69">
        <v>0</v>
      </c>
      <c r="Q60" s="69">
        <v>0</v>
      </c>
      <c r="R60" s="69">
        <v>67</v>
      </c>
      <c r="S60" s="69">
        <v>436</v>
      </c>
      <c r="T60" s="190">
        <v>1882079</v>
      </c>
      <c r="U60" s="190">
        <v>50000</v>
      </c>
      <c r="V60" s="190">
        <v>1832079</v>
      </c>
      <c r="W60" s="190">
        <v>1993425</v>
      </c>
      <c r="X60" s="190">
        <v>1914819</v>
      </c>
      <c r="Y60" s="190">
        <v>0</v>
      </c>
      <c r="Z60" s="190">
        <v>0</v>
      </c>
      <c r="AA60" s="190">
        <v>0</v>
      </c>
      <c r="AB60" s="190">
        <v>1914819</v>
      </c>
      <c r="AC60" s="190">
        <v>1920086</v>
      </c>
      <c r="AD60" s="186">
        <f t="shared" si="17"/>
        <v>1.0480366840076218</v>
      </c>
      <c r="AE60" s="69">
        <f t="shared" si="18"/>
        <v>1</v>
      </c>
      <c r="AF60" s="190">
        <v>5267</v>
      </c>
      <c r="AG60" s="190">
        <v>111345</v>
      </c>
      <c r="AH60" s="69">
        <v>142</v>
      </c>
      <c r="AI60" s="69">
        <v>54</v>
      </c>
      <c r="AJ60" s="69">
        <v>0</v>
      </c>
      <c r="AK60" s="69">
        <v>265</v>
      </c>
      <c r="AL60" s="80">
        <v>118838</v>
      </c>
      <c r="AM60" s="80">
        <v>51945</v>
      </c>
      <c r="AN60" s="69">
        <v>0</v>
      </c>
      <c r="AO60" s="69">
        <v>0</v>
      </c>
      <c r="AP60" s="80">
        <v>0</v>
      </c>
      <c r="AQ60" s="80">
        <v>0</v>
      </c>
      <c r="AR60" s="69">
        <v>0</v>
      </c>
      <c r="AS60" s="69">
        <v>0</v>
      </c>
      <c r="AT60" s="80">
        <v>0</v>
      </c>
      <c r="AU60" s="80">
        <v>0</v>
      </c>
      <c r="AV60" s="69">
        <v>0</v>
      </c>
      <c r="AW60" s="69">
        <v>0</v>
      </c>
      <c r="AX60" s="80">
        <v>0</v>
      </c>
      <c r="AY60" s="80">
        <v>0</v>
      </c>
      <c r="AZ60" s="69">
        <v>0</v>
      </c>
      <c r="BA60" s="69">
        <v>0</v>
      </c>
      <c r="BB60" s="80">
        <v>0</v>
      </c>
      <c r="BC60" s="80">
        <v>0</v>
      </c>
      <c r="BD60" s="69">
        <v>0</v>
      </c>
      <c r="BE60" s="69">
        <v>0</v>
      </c>
      <c r="BF60" s="80">
        <v>0</v>
      </c>
      <c r="BG60" s="80">
        <v>0</v>
      </c>
      <c r="BH60" s="69">
        <v>0</v>
      </c>
      <c r="BI60" s="69">
        <v>0</v>
      </c>
      <c r="BJ60" s="80">
        <v>0</v>
      </c>
      <c r="BK60" s="80">
        <v>0</v>
      </c>
      <c r="BL60" s="69">
        <v>0</v>
      </c>
      <c r="BM60" s="69">
        <v>0</v>
      </c>
      <c r="BN60" s="80">
        <v>0</v>
      </c>
      <c r="BO60" s="80">
        <v>0</v>
      </c>
      <c r="BP60" s="69">
        <v>0</v>
      </c>
      <c r="BQ60" s="69">
        <v>99</v>
      </c>
      <c r="BR60" s="80">
        <v>0</v>
      </c>
      <c r="BS60" s="80">
        <v>0</v>
      </c>
      <c r="BT60" s="69">
        <v>0</v>
      </c>
      <c r="BU60" s="69">
        <v>0</v>
      </c>
      <c r="BV60" s="80">
        <v>0</v>
      </c>
      <c r="BW60" s="80">
        <v>0</v>
      </c>
      <c r="BX60" s="69">
        <v>0</v>
      </c>
      <c r="BY60" s="69">
        <v>0</v>
      </c>
      <c r="BZ60" s="80">
        <v>0</v>
      </c>
      <c r="CA60" s="80">
        <v>0</v>
      </c>
      <c r="CB60" s="69">
        <v>0</v>
      </c>
      <c r="CC60" s="69">
        <v>0</v>
      </c>
      <c r="CD60" s="80">
        <v>0</v>
      </c>
      <c r="CE60" s="80">
        <v>0</v>
      </c>
      <c r="CF60" s="69">
        <v>0</v>
      </c>
      <c r="CG60" s="69">
        <v>0</v>
      </c>
      <c r="CH60" s="80">
        <v>0</v>
      </c>
      <c r="CI60" s="80">
        <v>0</v>
      </c>
      <c r="CJ60" s="69">
        <v>0</v>
      </c>
      <c r="CK60" s="69">
        <v>364</v>
      </c>
      <c r="CL60" s="80">
        <v>118838</v>
      </c>
      <c r="CM60" s="80">
        <v>51945</v>
      </c>
      <c r="CN60" s="67" t="s">
        <v>789</v>
      </c>
      <c r="CO60" s="67" t="s">
        <v>790</v>
      </c>
      <c r="CP60" s="67" t="s">
        <v>701</v>
      </c>
      <c r="CQ60" s="67" t="s">
        <v>701</v>
      </c>
      <c r="CR60" s="67" t="s">
        <v>701</v>
      </c>
      <c r="CS60" s="67" t="s">
        <v>701</v>
      </c>
      <c r="CT60" s="68">
        <v>45343</v>
      </c>
      <c r="CU60" s="67" t="s">
        <v>1003</v>
      </c>
      <c r="CV60" s="67" t="s">
        <v>1004</v>
      </c>
      <c r="CW60" s="68" t="s">
        <v>168</v>
      </c>
      <c r="CX60" s="68">
        <v>45266</v>
      </c>
      <c r="CY60" s="67" t="s">
        <v>1007</v>
      </c>
      <c r="CZ60" s="67" t="s">
        <v>1004</v>
      </c>
      <c r="DA60" s="67" t="s">
        <v>554</v>
      </c>
      <c r="DB60" s="81">
        <v>1441903.37</v>
      </c>
      <c r="DC60" s="67"/>
      <c r="DD60" s="67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</row>
    <row r="61" spans="2:1477" s="69" customFormat="1">
      <c r="B61" s="67" t="s">
        <v>0</v>
      </c>
      <c r="C61" s="67" t="s">
        <v>559</v>
      </c>
      <c r="D61" s="67" t="s">
        <v>560</v>
      </c>
      <c r="E61" s="68">
        <v>44244</v>
      </c>
      <c r="F61" s="67" t="s">
        <v>1003</v>
      </c>
      <c r="G61" s="67" t="s">
        <v>1002</v>
      </c>
      <c r="H61" s="187">
        <v>1</v>
      </c>
      <c r="I61" s="69">
        <v>0</v>
      </c>
      <c r="J61" s="69">
        <v>180</v>
      </c>
      <c r="K61" s="69">
        <v>523</v>
      </c>
      <c r="L61" s="69">
        <v>523</v>
      </c>
      <c r="M61" s="186">
        <f t="shared" si="15"/>
        <v>2.2000000000000002</v>
      </c>
      <c r="N61" s="69">
        <f t="shared" si="16"/>
        <v>0</v>
      </c>
      <c r="O61" s="69">
        <v>0</v>
      </c>
      <c r="P61" s="69">
        <v>0</v>
      </c>
      <c r="Q61" s="69">
        <v>0</v>
      </c>
      <c r="R61" s="69">
        <v>29</v>
      </c>
      <c r="S61" s="69">
        <v>314</v>
      </c>
      <c r="T61" s="190">
        <v>1262262</v>
      </c>
      <c r="U61" s="190">
        <v>50000</v>
      </c>
      <c r="V61" s="190">
        <v>1212262</v>
      </c>
      <c r="W61" s="190">
        <v>1262262</v>
      </c>
      <c r="X61" s="190">
        <v>1249368</v>
      </c>
      <c r="Y61" s="190">
        <v>0</v>
      </c>
      <c r="Z61" s="190">
        <v>0</v>
      </c>
      <c r="AA61" s="190">
        <v>0</v>
      </c>
      <c r="AB61" s="190">
        <v>1249368</v>
      </c>
      <c r="AC61" s="190">
        <v>1249498</v>
      </c>
      <c r="AD61" s="186">
        <f t="shared" si="17"/>
        <v>1.0307161323212308</v>
      </c>
      <c r="AE61" s="69">
        <f t="shared" si="18"/>
        <v>1</v>
      </c>
      <c r="AF61" s="190">
        <v>130</v>
      </c>
      <c r="AG61" s="190">
        <v>0</v>
      </c>
      <c r="AH61" s="69">
        <v>103</v>
      </c>
      <c r="AI61" s="69">
        <v>24</v>
      </c>
      <c r="AJ61" s="69">
        <v>0</v>
      </c>
      <c r="AK61" s="69">
        <v>216</v>
      </c>
      <c r="AL61" s="80">
        <v>0</v>
      </c>
      <c r="AM61" s="80">
        <v>0</v>
      </c>
      <c r="AN61" s="69">
        <v>0</v>
      </c>
      <c r="AO61" s="69">
        <v>0</v>
      </c>
      <c r="AP61" s="80">
        <v>0</v>
      </c>
      <c r="AQ61" s="80">
        <v>0</v>
      </c>
      <c r="AR61" s="69">
        <v>0</v>
      </c>
      <c r="AS61" s="69">
        <v>0</v>
      </c>
      <c r="AT61" s="80">
        <v>0</v>
      </c>
      <c r="AU61" s="80">
        <v>0</v>
      </c>
      <c r="AV61" s="69">
        <v>0</v>
      </c>
      <c r="AW61" s="69">
        <v>0</v>
      </c>
      <c r="AX61" s="80">
        <v>0</v>
      </c>
      <c r="AY61" s="80">
        <v>0</v>
      </c>
      <c r="AZ61" s="69">
        <v>0</v>
      </c>
      <c r="BA61" s="69">
        <v>0</v>
      </c>
      <c r="BB61" s="80">
        <v>0</v>
      </c>
      <c r="BC61" s="80">
        <v>0</v>
      </c>
      <c r="BD61" s="69">
        <v>0</v>
      </c>
      <c r="BE61" s="69">
        <v>0</v>
      </c>
      <c r="BF61" s="80">
        <v>0</v>
      </c>
      <c r="BG61" s="80">
        <v>0</v>
      </c>
      <c r="BH61" s="69">
        <v>0</v>
      </c>
      <c r="BI61" s="69">
        <v>0</v>
      </c>
      <c r="BJ61" s="80">
        <v>0</v>
      </c>
      <c r="BK61" s="80">
        <v>0</v>
      </c>
      <c r="BL61" s="69">
        <v>0</v>
      </c>
      <c r="BM61" s="69">
        <v>0</v>
      </c>
      <c r="BN61" s="80">
        <v>0</v>
      </c>
      <c r="BO61" s="80">
        <v>0</v>
      </c>
      <c r="BP61" s="69">
        <v>0</v>
      </c>
      <c r="BQ61" s="69">
        <v>98</v>
      </c>
      <c r="BR61" s="80">
        <v>0</v>
      </c>
      <c r="BS61" s="80">
        <v>0</v>
      </c>
      <c r="BT61" s="69">
        <v>0</v>
      </c>
      <c r="BU61" s="69">
        <v>0</v>
      </c>
      <c r="BV61" s="80">
        <v>0</v>
      </c>
      <c r="BW61" s="80">
        <v>0</v>
      </c>
      <c r="BX61" s="69">
        <v>0</v>
      </c>
      <c r="BY61" s="69">
        <v>0</v>
      </c>
      <c r="BZ61" s="80">
        <v>0</v>
      </c>
      <c r="CA61" s="80">
        <v>0</v>
      </c>
      <c r="CB61" s="69">
        <v>0</v>
      </c>
      <c r="CC61" s="69">
        <v>0</v>
      </c>
      <c r="CD61" s="80">
        <v>0</v>
      </c>
      <c r="CE61" s="80">
        <v>0</v>
      </c>
      <c r="CF61" s="69">
        <v>0</v>
      </c>
      <c r="CG61" s="69">
        <v>0</v>
      </c>
      <c r="CH61" s="80">
        <v>0</v>
      </c>
      <c r="CI61" s="80">
        <v>0</v>
      </c>
      <c r="CJ61" s="69">
        <v>0</v>
      </c>
      <c r="CK61" s="69">
        <v>314</v>
      </c>
      <c r="CL61" s="80">
        <v>0</v>
      </c>
      <c r="CM61" s="80">
        <v>0</v>
      </c>
      <c r="CN61" s="67" t="s">
        <v>755</v>
      </c>
      <c r="CO61" s="67" t="s">
        <v>756</v>
      </c>
      <c r="CP61" s="67" t="s">
        <v>701</v>
      </c>
      <c r="CQ61" s="67" t="s">
        <v>701</v>
      </c>
      <c r="CR61" s="67" t="s">
        <v>701</v>
      </c>
      <c r="CS61" s="67" t="s">
        <v>701</v>
      </c>
      <c r="CT61" s="68">
        <v>45156</v>
      </c>
      <c r="CU61" s="67" t="s">
        <v>1005</v>
      </c>
      <c r="CV61" s="67" t="s">
        <v>1004</v>
      </c>
      <c r="CW61" s="68" t="s">
        <v>168</v>
      </c>
      <c r="CX61" s="68">
        <v>44918</v>
      </c>
      <c r="CY61" s="67" t="s">
        <v>1007</v>
      </c>
      <c r="CZ61" s="67" t="s">
        <v>1009</v>
      </c>
      <c r="DA61" s="67" t="s">
        <v>554</v>
      </c>
      <c r="DB61" s="81">
        <v>1338362.8899999999</v>
      </c>
      <c r="DC61" s="67"/>
      <c r="DD61" s="67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2:1477" s="69" customFormat="1">
      <c r="B62" s="67" t="s">
        <v>0</v>
      </c>
      <c r="C62" s="67" t="s">
        <v>272</v>
      </c>
      <c r="D62" s="67" t="s">
        <v>273</v>
      </c>
      <c r="E62" s="68">
        <v>44342</v>
      </c>
      <c r="F62" s="67" t="s">
        <v>1001</v>
      </c>
      <c r="G62" s="67" t="s">
        <v>1002</v>
      </c>
      <c r="H62" s="187">
        <v>2</v>
      </c>
      <c r="I62" s="69">
        <v>3</v>
      </c>
      <c r="J62" s="69">
        <v>325</v>
      </c>
      <c r="K62" s="69">
        <v>487</v>
      </c>
      <c r="L62" s="69">
        <v>487</v>
      </c>
      <c r="M62" s="186">
        <f t="shared" si="15"/>
        <v>1.2461538461538462</v>
      </c>
      <c r="N62" s="69">
        <f t="shared" si="16"/>
        <v>0</v>
      </c>
      <c r="O62" s="69">
        <v>0</v>
      </c>
      <c r="P62" s="69">
        <v>0</v>
      </c>
      <c r="Q62" s="69">
        <v>0</v>
      </c>
      <c r="R62" s="69">
        <v>162</v>
      </c>
      <c r="S62" s="69">
        <v>0</v>
      </c>
      <c r="T62" s="190">
        <v>4633748</v>
      </c>
      <c r="U62" s="190">
        <v>75000</v>
      </c>
      <c r="V62" s="190">
        <v>4558748</v>
      </c>
      <c r="W62" s="190">
        <v>3852057</v>
      </c>
      <c r="X62" s="190">
        <v>3929376</v>
      </c>
      <c r="Y62" s="190">
        <v>0</v>
      </c>
      <c r="Z62" s="190">
        <v>0</v>
      </c>
      <c r="AA62" s="190">
        <v>0</v>
      </c>
      <c r="AB62" s="190">
        <v>3929376</v>
      </c>
      <c r="AC62" s="190">
        <v>4154909</v>
      </c>
      <c r="AD62" s="186">
        <f t="shared" si="17"/>
        <v>0.91141449362851379</v>
      </c>
      <c r="AE62" s="69">
        <f t="shared" si="18"/>
        <v>1</v>
      </c>
      <c r="AF62" s="190">
        <v>225533</v>
      </c>
      <c r="AG62" s="190">
        <v>-781691</v>
      </c>
      <c r="AH62" s="69">
        <v>40</v>
      </c>
      <c r="AI62" s="69">
        <v>42</v>
      </c>
      <c r="AJ62" s="69">
        <v>30</v>
      </c>
      <c r="AK62" s="69">
        <v>0</v>
      </c>
      <c r="AL62" s="80">
        <v>-739805</v>
      </c>
      <c r="AM62" s="80">
        <v>0</v>
      </c>
      <c r="AN62" s="69">
        <v>0</v>
      </c>
      <c r="AO62" s="69">
        <v>0</v>
      </c>
      <c r="AP62" s="80">
        <v>7067</v>
      </c>
      <c r="AQ62" s="80">
        <v>0</v>
      </c>
      <c r="AR62" s="69">
        <v>0</v>
      </c>
      <c r="AS62" s="69">
        <v>0</v>
      </c>
      <c r="AT62" s="80">
        <v>0</v>
      </c>
      <c r="AU62" s="80">
        <v>0</v>
      </c>
      <c r="AV62" s="69">
        <v>0</v>
      </c>
      <c r="AW62" s="69">
        <v>0</v>
      </c>
      <c r="AX62" s="80">
        <v>0</v>
      </c>
      <c r="AY62" s="80">
        <v>0</v>
      </c>
      <c r="AZ62" s="69">
        <v>0</v>
      </c>
      <c r="BA62" s="69">
        <v>0</v>
      </c>
      <c r="BB62" s="80">
        <v>0</v>
      </c>
      <c r="BC62" s="80">
        <v>0</v>
      </c>
      <c r="BD62" s="69">
        <v>0</v>
      </c>
      <c r="BE62" s="69">
        <v>0</v>
      </c>
      <c r="BF62" s="80">
        <v>0</v>
      </c>
      <c r="BG62" s="80">
        <v>0</v>
      </c>
      <c r="BH62" s="69">
        <v>0</v>
      </c>
      <c r="BI62" s="69">
        <v>0</v>
      </c>
      <c r="BJ62" s="80">
        <v>0</v>
      </c>
      <c r="BK62" s="80">
        <v>0</v>
      </c>
      <c r="BL62" s="69">
        <v>0</v>
      </c>
      <c r="BM62" s="69">
        <v>0</v>
      </c>
      <c r="BN62" s="80">
        <v>0</v>
      </c>
      <c r="BO62" s="80">
        <v>0</v>
      </c>
      <c r="BP62" s="69">
        <v>0</v>
      </c>
      <c r="BQ62" s="69">
        <v>0</v>
      </c>
      <c r="BR62" s="80">
        <v>0</v>
      </c>
      <c r="BS62" s="80">
        <v>0</v>
      </c>
      <c r="BT62" s="69">
        <v>0</v>
      </c>
      <c r="BU62" s="69">
        <v>0</v>
      </c>
      <c r="BV62" s="80">
        <v>0</v>
      </c>
      <c r="BW62" s="80">
        <v>0</v>
      </c>
      <c r="BX62" s="69">
        <v>0</v>
      </c>
      <c r="BY62" s="69">
        <v>0</v>
      </c>
      <c r="BZ62" s="80">
        <v>0</v>
      </c>
      <c r="CA62" s="80">
        <v>0</v>
      </c>
      <c r="CB62" s="69">
        <v>0</v>
      </c>
      <c r="CC62" s="69">
        <v>0</v>
      </c>
      <c r="CD62" s="80">
        <v>0</v>
      </c>
      <c r="CE62" s="80">
        <v>0</v>
      </c>
      <c r="CF62" s="69">
        <v>0</v>
      </c>
      <c r="CG62" s="69">
        <v>0</v>
      </c>
      <c r="CH62" s="80">
        <v>0</v>
      </c>
      <c r="CI62" s="80">
        <v>0</v>
      </c>
      <c r="CJ62" s="69">
        <v>30</v>
      </c>
      <c r="CK62" s="69">
        <v>0</v>
      </c>
      <c r="CL62" s="80">
        <v>-732738</v>
      </c>
      <c r="CM62" s="80">
        <v>0</v>
      </c>
      <c r="CN62" s="67" t="s">
        <v>787</v>
      </c>
      <c r="CO62" s="67" t="s">
        <v>788</v>
      </c>
      <c r="CP62" s="67" t="s">
        <v>701</v>
      </c>
      <c r="CQ62" s="67" t="s">
        <v>701</v>
      </c>
      <c r="CR62" s="67" t="s">
        <v>701</v>
      </c>
      <c r="CS62" s="67" t="s">
        <v>701</v>
      </c>
      <c r="CT62" s="68">
        <v>45125</v>
      </c>
      <c r="CU62" s="67" t="s">
        <v>1005</v>
      </c>
      <c r="CV62" s="67" t="s">
        <v>1004</v>
      </c>
      <c r="CW62" s="68" t="s">
        <v>168</v>
      </c>
      <c r="CX62" s="68">
        <v>44932</v>
      </c>
      <c r="CY62" s="67" t="s">
        <v>1003</v>
      </c>
      <c r="CZ62" s="67" t="s">
        <v>1009</v>
      </c>
      <c r="DA62" s="67" t="s">
        <v>554</v>
      </c>
      <c r="DB62" s="81">
        <v>4540382.58</v>
      </c>
      <c r="DC62" s="67"/>
      <c r="DD62" s="67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</row>
    <row r="63" spans="2:1477" s="69" customFormat="1">
      <c r="B63" s="67" t="s">
        <v>0</v>
      </c>
      <c r="C63" s="67" t="s">
        <v>274</v>
      </c>
      <c r="D63" s="67" t="s">
        <v>275</v>
      </c>
      <c r="E63" s="68">
        <v>44468</v>
      </c>
      <c r="F63" s="67" t="s">
        <v>1005</v>
      </c>
      <c r="G63" s="67" t="s">
        <v>1010</v>
      </c>
      <c r="H63" s="187">
        <v>1</v>
      </c>
      <c r="I63" s="69">
        <v>1</v>
      </c>
      <c r="J63" s="69">
        <v>150</v>
      </c>
      <c r="K63" s="69">
        <v>289</v>
      </c>
      <c r="L63" s="69">
        <v>271</v>
      </c>
      <c r="M63" s="186">
        <f t="shared" si="15"/>
        <v>1.2266666666666666</v>
      </c>
      <c r="N63" s="69">
        <f t="shared" si="16"/>
        <v>0</v>
      </c>
      <c r="O63" s="69">
        <v>18</v>
      </c>
      <c r="P63" s="69">
        <v>0</v>
      </c>
      <c r="Q63" s="69">
        <v>0</v>
      </c>
      <c r="R63" s="69">
        <v>118</v>
      </c>
      <c r="S63" s="69">
        <v>21</v>
      </c>
      <c r="T63" s="190">
        <v>4876894</v>
      </c>
      <c r="U63" s="190">
        <v>52518</v>
      </c>
      <c r="V63" s="190">
        <v>4824376</v>
      </c>
      <c r="W63" s="190">
        <v>4984966</v>
      </c>
      <c r="X63" s="190">
        <v>5022406</v>
      </c>
      <c r="Y63" s="190">
        <v>0</v>
      </c>
      <c r="Z63" s="190">
        <v>0</v>
      </c>
      <c r="AA63" s="190">
        <v>0</v>
      </c>
      <c r="AB63" s="190">
        <v>5022406</v>
      </c>
      <c r="AC63" s="190">
        <v>5415141</v>
      </c>
      <c r="AD63" s="186">
        <f t="shared" si="17"/>
        <v>1.1224541785300317</v>
      </c>
      <c r="AE63" s="69">
        <f t="shared" si="18"/>
        <v>0</v>
      </c>
      <c r="AF63" s="190">
        <v>392735</v>
      </c>
      <c r="AG63" s="190">
        <v>108073</v>
      </c>
      <c r="AH63" s="69">
        <v>77</v>
      </c>
      <c r="AI63" s="69">
        <v>10</v>
      </c>
      <c r="AJ63" s="69">
        <v>0</v>
      </c>
      <c r="AK63" s="69">
        <v>21</v>
      </c>
      <c r="AL63" s="80">
        <v>141356</v>
      </c>
      <c r="AM63" s="80">
        <v>0</v>
      </c>
      <c r="AN63" s="69">
        <v>0</v>
      </c>
      <c r="AO63" s="69">
        <v>0</v>
      </c>
      <c r="AP63" s="80">
        <v>0</v>
      </c>
      <c r="AQ63" s="80">
        <v>0</v>
      </c>
      <c r="AR63" s="69">
        <v>0</v>
      </c>
      <c r="AS63" s="69">
        <v>0</v>
      </c>
      <c r="AT63" s="80">
        <v>0</v>
      </c>
      <c r="AU63" s="80">
        <v>0</v>
      </c>
      <c r="AV63" s="69">
        <v>0</v>
      </c>
      <c r="AW63" s="69">
        <v>0</v>
      </c>
      <c r="AX63" s="80">
        <v>0</v>
      </c>
      <c r="AY63" s="80">
        <v>0</v>
      </c>
      <c r="AZ63" s="69">
        <v>0</v>
      </c>
      <c r="BA63" s="69">
        <v>0</v>
      </c>
      <c r="BB63" s="80">
        <v>0</v>
      </c>
      <c r="BC63" s="80">
        <v>0</v>
      </c>
      <c r="BD63" s="69">
        <v>0</v>
      </c>
      <c r="BE63" s="69">
        <v>0</v>
      </c>
      <c r="BF63" s="80">
        <v>0</v>
      </c>
      <c r="BG63" s="80">
        <v>0</v>
      </c>
      <c r="BH63" s="69">
        <v>0</v>
      </c>
      <c r="BI63" s="69">
        <v>0</v>
      </c>
      <c r="BJ63" s="80">
        <v>0</v>
      </c>
      <c r="BK63" s="80">
        <v>0</v>
      </c>
      <c r="BL63" s="69">
        <v>0</v>
      </c>
      <c r="BM63" s="69">
        <v>0</v>
      </c>
      <c r="BN63" s="80">
        <v>0</v>
      </c>
      <c r="BO63" s="80">
        <v>0</v>
      </c>
      <c r="BP63" s="69">
        <v>0</v>
      </c>
      <c r="BQ63" s="69">
        <v>0</v>
      </c>
      <c r="BR63" s="80">
        <v>0</v>
      </c>
      <c r="BS63" s="80">
        <v>0</v>
      </c>
      <c r="BT63" s="69">
        <v>0</v>
      </c>
      <c r="BU63" s="69">
        <v>0</v>
      </c>
      <c r="BV63" s="80">
        <v>0</v>
      </c>
      <c r="BW63" s="80">
        <v>0</v>
      </c>
      <c r="BX63" s="69">
        <v>0</v>
      </c>
      <c r="BY63" s="69">
        <v>0</v>
      </c>
      <c r="BZ63" s="80">
        <v>0</v>
      </c>
      <c r="CA63" s="80">
        <v>0</v>
      </c>
      <c r="CB63" s="69">
        <v>31</v>
      </c>
      <c r="CC63" s="69">
        <v>0</v>
      </c>
      <c r="CD63" s="80">
        <v>0</v>
      </c>
      <c r="CE63" s="80">
        <v>0</v>
      </c>
      <c r="CF63" s="69">
        <v>0</v>
      </c>
      <c r="CG63" s="69">
        <v>0</v>
      </c>
      <c r="CH63" s="80">
        <v>0</v>
      </c>
      <c r="CI63" s="80">
        <v>0</v>
      </c>
      <c r="CJ63" s="69">
        <v>31</v>
      </c>
      <c r="CK63" s="69">
        <v>21</v>
      </c>
      <c r="CL63" s="80">
        <v>141356</v>
      </c>
      <c r="CM63" s="80">
        <v>0</v>
      </c>
      <c r="CN63" s="67" t="s">
        <v>708</v>
      </c>
      <c r="CO63" s="67" t="s">
        <v>709</v>
      </c>
      <c r="CP63" s="67" t="s">
        <v>701</v>
      </c>
      <c r="CQ63" s="67" t="s">
        <v>701</v>
      </c>
      <c r="CR63" s="67" t="s">
        <v>701</v>
      </c>
      <c r="CS63" s="67" t="s">
        <v>701</v>
      </c>
      <c r="CT63" s="68">
        <v>45169</v>
      </c>
      <c r="CU63" s="67" t="s">
        <v>1005</v>
      </c>
      <c r="CV63" s="67" t="s">
        <v>1004</v>
      </c>
      <c r="CW63" s="68" t="s">
        <v>168</v>
      </c>
      <c r="CX63" s="68">
        <v>44847</v>
      </c>
      <c r="CY63" s="67" t="s">
        <v>1007</v>
      </c>
      <c r="CZ63" s="67" t="s">
        <v>1009</v>
      </c>
      <c r="DA63" s="67" t="s">
        <v>1018</v>
      </c>
      <c r="DB63" s="81">
        <v>5483810.9400000004</v>
      </c>
      <c r="DC63" s="67"/>
      <c r="DD63" s="67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</row>
    <row r="64" spans="2:1477" s="69" customFormat="1">
      <c r="B64" s="67" t="s">
        <v>0</v>
      </c>
      <c r="C64" s="67" t="s">
        <v>561</v>
      </c>
      <c r="D64" s="67" t="s">
        <v>562</v>
      </c>
      <c r="E64" s="68">
        <v>44468</v>
      </c>
      <c r="F64" s="67" t="s">
        <v>1005</v>
      </c>
      <c r="G64" s="67" t="s">
        <v>1010</v>
      </c>
      <c r="H64" s="187">
        <v>1</v>
      </c>
      <c r="I64" s="69">
        <v>0</v>
      </c>
      <c r="J64" s="69">
        <v>250</v>
      </c>
      <c r="K64" s="69">
        <v>488</v>
      </c>
      <c r="L64" s="69">
        <v>483</v>
      </c>
      <c r="M64" s="186">
        <f t="shared" si="15"/>
        <v>0.98799999999999999</v>
      </c>
      <c r="N64" s="69">
        <f t="shared" si="16"/>
        <v>1</v>
      </c>
      <c r="O64" s="69">
        <v>5</v>
      </c>
      <c r="P64" s="69">
        <v>0</v>
      </c>
      <c r="Q64" s="69">
        <v>0</v>
      </c>
      <c r="R64" s="69">
        <v>236</v>
      </c>
      <c r="S64" s="69">
        <v>2</v>
      </c>
      <c r="T64" s="190">
        <v>9173879</v>
      </c>
      <c r="U64" s="190">
        <v>91638</v>
      </c>
      <c r="V64" s="190">
        <v>9082241</v>
      </c>
      <c r="W64" s="190">
        <v>9173879</v>
      </c>
      <c r="X64" s="190">
        <v>9342688</v>
      </c>
      <c r="Y64" s="190">
        <v>0</v>
      </c>
      <c r="Z64" s="190">
        <v>0</v>
      </c>
      <c r="AA64" s="190">
        <v>0</v>
      </c>
      <c r="AB64" s="190">
        <v>9342688</v>
      </c>
      <c r="AC64" s="190">
        <v>9910699</v>
      </c>
      <c r="AD64" s="186">
        <f t="shared" si="17"/>
        <v>1.0912173548356623</v>
      </c>
      <c r="AE64" s="69">
        <f t="shared" si="18"/>
        <v>1</v>
      </c>
      <c r="AF64" s="190">
        <v>568010</v>
      </c>
      <c r="AG64" s="190">
        <v>0</v>
      </c>
      <c r="AH64" s="69">
        <v>205</v>
      </c>
      <c r="AI64" s="69">
        <v>31</v>
      </c>
      <c r="AJ64" s="69">
        <v>28</v>
      </c>
      <c r="AK64" s="69">
        <v>0</v>
      </c>
      <c r="AL64" s="80">
        <v>0</v>
      </c>
      <c r="AM64" s="80">
        <v>0</v>
      </c>
      <c r="AN64" s="69">
        <v>0</v>
      </c>
      <c r="AO64" s="69">
        <v>0</v>
      </c>
      <c r="AP64" s="80">
        <v>12476</v>
      </c>
      <c r="AQ64" s="80">
        <v>0</v>
      </c>
      <c r="AR64" s="69">
        <v>0</v>
      </c>
      <c r="AS64" s="69">
        <v>0</v>
      </c>
      <c r="AT64" s="80">
        <v>0</v>
      </c>
      <c r="AU64" s="80">
        <v>0</v>
      </c>
      <c r="AV64" s="69">
        <v>0</v>
      </c>
      <c r="AW64" s="69">
        <v>0</v>
      </c>
      <c r="AX64" s="80">
        <v>0</v>
      </c>
      <c r="AY64" s="80">
        <v>0</v>
      </c>
      <c r="AZ64" s="69">
        <v>0</v>
      </c>
      <c r="BA64" s="69">
        <v>0</v>
      </c>
      <c r="BB64" s="80">
        <v>0</v>
      </c>
      <c r="BC64" s="80">
        <v>0</v>
      </c>
      <c r="BD64" s="69">
        <v>0</v>
      </c>
      <c r="BE64" s="69">
        <v>0</v>
      </c>
      <c r="BF64" s="80">
        <v>0</v>
      </c>
      <c r="BG64" s="80">
        <v>0</v>
      </c>
      <c r="BH64" s="69">
        <v>0</v>
      </c>
      <c r="BI64" s="69">
        <v>2</v>
      </c>
      <c r="BJ64" s="80">
        <v>0</v>
      </c>
      <c r="BK64" s="80">
        <v>0</v>
      </c>
      <c r="BL64" s="69">
        <v>0</v>
      </c>
      <c r="BM64" s="69">
        <v>0</v>
      </c>
      <c r="BN64" s="80">
        <v>0</v>
      </c>
      <c r="BO64" s="80">
        <v>0</v>
      </c>
      <c r="BP64" s="69">
        <v>120</v>
      </c>
      <c r="BQ64" s="69">
        <v>0</v>
      </c>
      <c r="BR64" s="80">
        <v>0</v>
      </c>
      <c r="BS64" s="80">
        <v>0</v>
      </c>
      <c r="BT64" s="69">
        <v>0</v>
      </c>
      <c r="BU64" s="69">
        <v>0</v>
      </c>
      <c r="BV64" s="80">
        <v>0</v>
      </c>
      <c r="BW64" s="80">
        <v>0</v>
      </c>
      <c r="BX64" s="69">
        <v>0</v>
      </c>
      <c r="BY64" s="69">
        <v>0</v>
      </c>
      <c r="BZ64" s="80">
        <v>0</v>
      </c>
      <c r="CA64" s="80">
        <v>0</v>
      </c>
      <c r="CB64" s="69">
        <v>0</v>
      </c>
      <c r="CC64" s="69">
        <v>0</v>
      </c>
      <c r="CD64" s="80">
        <v>0</v>
      </c>
      <c r="CE64" s="80">
        <v>0</v>
      </c>
      <c r="CF64" s="69">
        <v>0</v>
      </c>
      <c r="CG64" s="69">
        <v>0</v>
      </c>
      <c r="CH64" s="80">
        <v>0</v>
      </c>
      <c r="CI64" s="80">
        <v>0</v>
      </c>
      <c r="CJ64" s="69">
        <v>148</v>
      </c>
      <c r="CK64" s="69">
        <v>2</v>
      </c>
      <c r="CL64" s="80">
        <v>12476</v>
      </c>
      <c r="CM64" s="80">
        <v>0</v>
      </c>
      <c r="CN64" s="67" t="s">
        <v>768</v>
      </c>
      <c r="CO64" s="67" t="s">
        <v>769</v>
      </c>
      <c r="CP64" s="67" t="s">
        <v>701</v>
      </c>
      <c r="CQ64" s="67" t="s">
        <v>701</v>
      </c>
      <c r="CR64" s="67" t="s">
        <v>701</v>
      </c>
      <c r="CS64" s="67" t="s">
        <v>701</v>
      </c>
      <c r="CT64" s="68">
        <v>45233</v>
      </c>
      <c r="CU64" s="67" t="s">
        <v>1007</v>
      </c>
      <c r="CV64" s="67" t="s">
        <v>1004</v>
      </c>
      <c r="CW64" s="68" t="s">
        <v>168</v>
      </c>
      <c r="CX64" s="68">
        <v>45106</v>
      </c>
      <c r="CY64" s="67" t="s">
        <v>1001</v>
      </c>
      <c r="CZ64" s="67" t="s">
        <v>1009</v>
      </c>
      <c r="DA64" s="67" t="s">
        <v>1015</v>
      </c>
      <c r="DB64" s="81">
        <v>9935885.5800000001</v>
      </c>
      <c r="DC64" s="67"/>
      <c r="DD64" s="67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</row>
    <row r="65" spans="2:1477" s="69" customFormat="1">
      <c r="B65" s="67" t="s">
        <v>0</v>
      </c>
      <c r="C65" s="67" t="s">
        <v>276</v>
      </c>
      <c r="D65" s="67" t="s">
        <v>277</v>
      </c>
      <c r="E65" s="68">
        <v>44496</v>
      </c>
      <c r="F65" s="67" t="s">
        <v>1007</v>
      </c>
      <c r="G65" s="67" t="s">
        <v>1010</v>
      </c>
      <c r="H65" s="187">
        <v>1</v>
      </c>
      <c r="I65" s="69">
        <v>2</v>
      </c>
      <c r="J65" s="69">
        <v>250</v>
      </c>
      <c r="K65" s="69">
        <v>455</v>
      </c>
      <c r="L65" s="69">
        <v>453</v>
      </c>
      <c r="M65" s="186">
        <f t="shared" si="15"/>
        <v>1.052</v>
      </c>
      <c r="N65" s="69">
        <f t="shared" si="16"/>
        <v>1</v>
      </c>
      <c r="O65" s="69">
        <v>2</v>
      </c>
      <c r="P65" s="69">
        <v>0</v>
      </c>
      <c r="Q65" s="69">
        <v>0</v>
      </c>
      <c r="R65" s="69">
        <v>190</v>
      </c>
      <c r="S65" s="69">
        <v>15</v>
      </c>
      <c r="T65" s="190">
        <v>3471681</v>
      </c>
      <c r="U65" s="190">
        <v>50000</v>
      </c>
      <c r="V65" s="190">
        <v>3421681</v>
      </c>
      <c r="W65" s="190">
        <v>3603585</v>
      </c>
      <c r="X65" s="190">
        <v>3475517</v>
      </c>
      <c r="Y65" s="190">
        <v>0</v>
      </c>
      <c r="Z65" s="190">
        <v>0</v>
      </c>
      <c r="AA65" s="190">
        <v>0</v>
      </c>
      <c r="AB65" s="190">
        <v>3475517</v>
      </c>
      <c r="AC65" s="190">
        <v>3614982</v>
      </c>
      <c r="AD65" s="186">
        <f t="shared" si="17"/>
        <v>1.0564929927716815</v>
      </c>
      <c r="AE65" s="69">
        <f t="shared" si="18"/>
        <v>1</v>
      </c>
      <c r="AF65" s="190">
        <v>141674</v>
      </c>
      <c r="AG65" s="190">
        <v>131904</v>
      </c>
      <c r="AH65" s="69">
        <v>166</v>
      </c>
      <c r="AI65" s="69">
        <v>24</v>
      </c>
      <c r="AJ65" s="69">
        <v>0</v>
      </c>
      <c r="AK65" s="69">
        <v>0</v>
      </c>
      <c r="AL65" s="80">
        <v>34801</v>
      </c>
      <c r="AM65" s="80">
        <v>0</v>
      </c>
      <c r="AN65" s="69">
        <v>0</v>
      </c>
      <c r="AO65" s="69">
        <v>15</v>
      </c>
      <c r="AP65" s="80">
        <v>132601</v>
      </c>
      <c r="AQ65" s="80">
        <v>0</v>
      </c>
      <c r="AR65" s="69">
        <v>0</v>
      </c>
      <c r="AS65" s="69">
        <v>0</v>
      </c>
      <c r="AT65" s="80">
        <v>0</v>
      </c>
      <c r="AU65" s="80">
        <v>0</v>
      </c>
      <c r="AV65" s="69">
        <v>0</v>
      </c>
      <c r="AW65" s="69">
        <v>0</v>
      </c>
      <c r="AX65" s="80">
        <v>0</v>
      </c>
      <c r="AY65" s="80">
        <v>0</v>
      </c>
      <c r="AZ65" s="69">
        <v>0</v>
      </c>
      <c r="BA65" s="69">
        <v>0</v>
      </c>
      <c r="BB65" s="80">
        <v>0</v>
      </c>
      <c r="BC65" s="80">
        <v>0</v>
      </c>
      <c r="BD65" s="69">
        <v>0</v>
      </c>
      <c r="BE65" s="69">
        <v>0</v>
      </c>
      <c r="BF65" s="80">
        <v>0</v>
      </c>
      <c r="BG65" s="80">
        <v>0</v>
      </c>
      <c r="BH65" s="69">
        <v>0</v>
      </c>
      <c r="BI65" s="69">
        <v>0</v>
      </c>
      <c r="BJ65" s="80">
        <v>0</v>
      </c>
      <c r="BK65" s="80">
        <v>0</v>
      </c>
      <c r="BL65" s="69">
        <v>0</v>
      </c>
      <c r="BM65" s="69">
        <v>0</v>
      </c>
      <c r="BN65" s="80">
        <v>0</v>
      </c>
      <c r="BO65" s="80">
        <v>0</v>
      </c>
      <c r="BP65" s="69">
        <v>0</v>
      </c>
      <c r="BQ65" s="69">
        <v>0</v>
      </c>
      <c r="BR65" s="80">
        <v>2209</v>
      </c>
      <c r="BS65" s="80">
        <v>0</v>
      </c>
      <c r="BT65" s="69">
        <v>0</v>
      </c>
      <c r="BU65" s="69">
        <v>0</v>
      </c>
      <c r="BV65" s="80">
        <v>0</v>
      </c>
      <c r="BW65" s="80">
        <v>0</v>
      </c>
      <c r="BX65" s="69">
        <v>0</v>
      </c>
      <c r="BY65" s="69">
        <v>0</v>
      </c>
      <c r="BZ65" s="80">
        <v>0</v>
      </c>
      <c r="CA65" s="80">
        <v>0</v>
      </c>
      <c r="CB65" s="69">
        <v>60</v>
      </c>
      <c r="CC65" s="69">
        <v>0</v>
      </c>
      <c r="CD65" s="80">
        <v>0</v>
      </c>
      <c r="CE65" s="80">
        <v>0</v>
      </c>
      <c r="CF65" s="69">
        <v>0</v>
      </c>
      <c r="CG65" s="69">
        <v>0</v>
      </c>
      <c r="CH65" s="80">
        <v>0</v>
      </c>
      <c r="CI65" s="80">
        <v>0</v>
      </c>
      <c r="CJ65" s="69">
        <v>60</v>
      </c>
      <c r="CK65" s="69">
        <v>15</v>
      </c>
      <c r="CL65" s="80">
        <v>169611</v>
      </c>
      <c r="CM65" s="80">
        <v>0</v>
      </c>
      <c r="CN65" s="67" t="s">
        <v>791</v>
      </c>
      <c r="CO65" s="67" t="s">
        <v>792</v>
      </c>
      <c r="CP65" s="67" t="s">
        <v>701</v>
      </c>
      <c r="CQ65" s="67" t="s">
        <v>701</v>
      </c>
      <c r="CR65" s="67" t="s">
        <v>701</v>
      </c>
      <c r="CS65" s="67" t="s">
        <v>701</v>
      </c>
      <c r="CT65" s="68">
        <v>45156</v>
      </c>
      <c r="CU65" s="67" t="s">
        <v>1005</v>
      </c>
      <c r="CV65" s="67" t="s">
        <v>1004</v>
      </c>
      <c r="CW65" s="68" t="s">
        <v>168</v>
      </c>
      <c r="CX65" s="68">
        <v>45050</v>
      </c>
      <c r="CY65" s="67" t="s">
        <v>1001</v>
      </c>
      <c r="CZ65" s="67" t="s">
        <v>1009</v>
      </c>
      <c r="DA65" s="67" t="s">
        <v>1018</v>
      </c>
      <c r="DB65" s="81">
        <v>3836185.04</v>
      </c>
      <c r="DC65" s="67"/>
      <c r="DD65" s="67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</row>
    <row r="66" spans="2:1477" s="69" customFormat="1">
      <c r="B66" s="67" t="s">
        <v>0</v>
      </c>
      <c r="C66" s="67" t="s">
        <v>563</v>
      </c>
      <c r="D66" s="67" t="s">
        <v>564</v>
      </c>
      <c r="E66" s="68">
        <v>44538</v>
      </c>
      <c r="F66" s="67" t="s">
        <v>1007</v>
      </c>
      <c r="G66" s="67" t="s">
        <v>1010</v>
      </c>
      <c r="H66" s="187">
        <v>1</v>
      </c>
      <c r="I66" s="69">
        <v>0</v>
      </c>
      <c r="J66" s="69">
        <v>75</v>
      </c>
      <c r="K66" s="69">
        <v>125</v>
      </c>
      <c r="L66" s="69">
        <v>124</v>
      </c>
      <c r="M66" s="186">
        <f t="shared" si="15"/>
        <v>1.52</v>
      </c>
      <c r="N66" s="69">
        <f t="shared" si="16"/>
        <v>0</v>
      </c>
      <c r="O66" s="69">
        <v>1</v>
      </c>
      <c r="P66" s="69">
        <v>0</v>
      </c>
      <c r="Q66" s="69">
        <v>0</v>
      </c>
      <c r="R66" s="69">
        <v>10</v>
      </c>
      <c r="S66" s="69">
        <v>40</v>
      </c>
      <c r="T66" s="190">
        <v>698919</v>
      </c>
      <c r="U66" s="190">
        <v>27456</v>
      </c>
      <c r="V66" s="190">
        <v>671464</v>
      </c>
      <c r="W66" s="190">
        <v>698919</v>
      </c>
      <c r="X66" s="190">
        <v>656099</v>
      </c>
      <c r="Y66" s="190">
        <v>0</v>
      </c>
      <c r="Z66" s="190">
        <v>0</v>
      </c>
      <c r="AA66" s="190">
        <v>0</v>
      </c>
      <c r="AB66" s="190">
        <v>656099</v>
      </c>
      <c r="AC66" s="190">
        <v>656099</v>
      </c>
      <c r="AD66" s="186">
        <f t="shared" si="17"/>
        <v>0.97711716488151268</v>
      </c>
      <c r="AE66" s="69">
        <f t="shared" si="18"/>
        <v>1</v>
      </c>
      <c r="AF66" s="190">
        <v>0</v>
      </c>
      <c r="AG66" s="190">
        <v>0</v>
      </c>
      <c r="AH66" s="69">
        <v>7</v>
      </c>
      <c r="AI66" s="69">
        <v>3</v>
      </c>
      <c r="AJ66" s="69">
        <v>0</v>
      </c>
      <c r="AK66" s="69">
        <v>0</v>
      </c>
      <c r="AL66" s="80">
        <v>0</v>
      </c>
      <c r="AM66" s="80">
        <v>0</v>
      </c>
      <c r="AN66" s="69">
        <v>0</v>
      </c>
      <c r="AO66" s="69">
        <v>0</v>
      </c>
      <c r="AP66" s="80">
        <v>0</v>
      </c>
      <c r="AQ66" s="80">
        <v>0</v>
      </c>
      <c r="AR66" s="69">
        <v>0</v>
      </c>
      <c r="AS66" s="69">
        <v>0</v>
      </c>
      <c r="AT66" s="80">
        <v>0</v>
      </c>
      <c r="AU66" s="80">
        <v>0</v>
      </c>
      <c r="AV66" s="69">
        <v>0</v>
      </c>
      <c r="AW66" s="69">
        <v>0</v>
      </c>
      <c r="AX66" s="80">
        <v>0</v>
      </c>
      <c r="AY66" s="80">
        <v>0</v>
      </c>
      <c r="AZ66" s="69">
        <v>0</v>
      </c>
      <c r="BA66" s="69">
        <v>0</v>
      </c>
      <c r="BB66" s="80">
        <v>0</v>
      </c>
      <c r="BC66" s="80">
        <v>0</v>
      </c>
      <c r="BD66" s="69">
        <v>0</v>
      </c>
      <c r="BE66" s="69">
        <v>0</v>
      </c>
      <c r="BF66" s="80">
        <v>0</v>
      </c>
      <c r="BG66" s="80">
        <v>0</v>
      </c>
      <c r="BH66" s="69">
        <v>0</v>
      </c>
      <c r="BI66" s="69">
        <v>0</v>
      </c>
      <c r="BJ66" s="80">
        <v>0</v>
      </c>
      <c r="BK66" s="80">
        <v>0</v>
      </c>
      <c r="BL66" s="69">
        <v>0</v>
      </c>
      <c r="BM66" s="69">
        <v>0</v>
      </c>
      <c r="BN66" s="80">
        <v>0</v>
      </c>
      <c r="BO66" s="80">
        <v>0</v>
      </c>
      <c r="BP66" s="69">
        <v>0</v>
      </c>
      <c r="BQ66" s="69">
        <v>0</v>
      </c>
      <c r="BR66" s="80">
        <v>0</v>
      </c>
      <c r="BS66" s="80">
        <v>0</v>
      </c>
      <c r="BT66" s="69">
        <v>0</v>
      </c>
      <c r="BU66" s="69">
        <v>0</v>
      </c>
      <c r="BV66" s="80">
        <v>0</v>
      </c>
      <c r="BW66" s="80">
        <v>0</v>
      </c>
      <c r="BX66" s="69">
        <v>0</v>
      </c>
      <c r="BY66" s="69">
        <v>0</v>
      </c>
      <c r="BZ66" s="80">
        <v>0</v>
      </c>
      <c r="CA66" s="80">
        <v>0</v>
      </c>
      <c r="CB66" s="69">
        <v>0</v>
      </c>
      <c r="CC66" s="69">
        <v>40</v>
      </c>
      <c r="CD66" s="80">
        <v>0</v>
      </c>
      <c r="CE66" s="80">
        <v>0</v>
      </c>
      <c r="CF66" s="69">
        <v>0</v>
      </c>
      <c r="CG66" s="69">
        <v>0</v>
      </c>
      <c r="CH66" s="80">
        <v>0</v>
      </c>
      <c r="CI66" s="80">
        <v>0</v>
      </c>
      <c r="CJ66" s="69">
        <v>0</v>
      </c>
      <c r="CK66" s="69">
        <v>40</v>
      </c>
      <c r="CL66" s="80">
        <v>0</v>
      </c>
      <c r="CM66" s="80">
        <v>0</v>
      </c>
      <c r="CN66" s="67" t="s">
        <v>768</v>
      </c>
      <c r="CO66" s="67" t="s">
        <v>769</v>
      </c>
      <c r="CP66" s="67" t="s">
        <v>701</v>
      </c>
      <c r="CQ66" s="67" t="s">
        <v>701</v>
      </c>
      <c r="CR66" s="67" t="s">
        <v>701</v>
      </c>
      <c r="CS66" s="67" t="s">
        <v>701</v>
      </c>
      <c r="CT66" s="68">
        <v>45152</v>
      </c>
      <c r="CU66" s="67" t="s">
        <v>1005</v>
      </c>
      <c r="CV66" s="67" t="s">
        <v>1004</v>
      </c>
      <c r="CW66" s="68" t="s">
        <v>168</v>
      </c>
      <c r="CX66" s="68">
        <v>44740</v>
      </c>
      <c r="CY66" s="67" t="s">
        <v>1001</v>
      </c>
      <c r="CZ66" s="67" t="s">
        <v>1010</v>
      </c>
      <c r="DA66" s="67" t="s">
        <v>1015</v>
      </c>
      <c r="DB66" s="81">
        <v>629198.54</v>
      </c>
      <c r="DC66" s="67"/>
      <c r="DD66" s="67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</row>
    <row r="67" spans="2:1477" s="69" customFormat="1">
      <c r="B67" s="67" t="s">
        <v>0</v>
      </c>
      <c r="C67" s="67" t="s">
        <v>793</v>
      </c>
      <c r="D67" s="67" t="s">
        <v>1019</v>
      </c>
      <c r="E67" s="68">
        <v>44678</v>
      </c>
      <c r="F67" s="67" t="s">
        <v>1001</v>
      </c>
      <c r="G67" s="67" t="s">
        <v>1010</v>
      </c>
      <c r="H67" s="187">
        <v>1</v>
      </c>
      <c r="I67" s="69">
        <v>0</v>
      </c>
      <c r="J67" s="69">
        <v>220</v>
      </c>
      <c r="K67" s="69">
        <v>264</v>
      </c>
      <c r="L67" s="69">
        <v>264</v>
      </c>
      <c r="M67" s="186">
        <f t="shared" si="15"/>
        <v>1</v>
      </c>
      <c r="N67" s="69">
        <f t="shared" si="16"/>
        <v>1</v>
      </c>
      <c r="O67" s="69">
        <v>0</v>
      </c>
      <c r="P67" s="69">
        <v>0</v>
      </c>
      <c r="Q67" s="69">
        <v>0</v>
      </c>
      <c r="R67" s="69">
        <v>44</v>
      </c>
      <c r="S67" s="69">
        <v>0</v>
      </c>
      <c r="T67" s="190">
        <v>8657266</v>
      </c>
      <c r="U67" s="190">
        <v>87492</v>
      </c>
      <c r="V67" s="190">
        <v>8569774</v>
      </c>
      <c r="W67" s="190">
        <v>8657266</v>
      </c>
      <c r="X67" s="190">
        <v>8107793</v>
      </c>
      <c r="Y67" s="190">
        <v>0</v>
      </c>
      <c r="Z67" s="190">
        <v>0</v>
      </c>
      <c r="AA67" s="190">
        <v>0</v>
      </c>
      <c r="AB67" s="190">
        <v>8107793</v>
      </c>
      <c r="AC67" s="190">
        <v>8099899</v>
      </c>
      <c r="AD67" s="186">
        <f t="shared" si="17"/>
        <v>0.94517066611091494</v>
      </c>
      <c r="AE67" s="69">
        <f t="shared" si="18"/>
        <v>1</v>
      </c>
      <c r="AF67" s="190">
        <v>-7895</v>
      </c>
      <c r="AG67" s="190">
        <v>0</v>
      </c>
      <c r="AH67" s="69">
        <v>23</v>
      </c>
      <c r="AI67" s="69">
        <v>21</v>
      </c>
      <c r="AJ67" s="69">
        <v>0</v>
      </c>
      <c r="AK67" s="69">
        <v>0</v>
      </c>
      <c r="AL67" s="80">
        <v>0</v>
      </c>
      <c r="AM67" s="80">
        <v>0</v>
      </c>
      <c r="AN67" s="69">
        <v>0</v>
      </c>
      <c r="AO67" s="69">
        <v>0</v>
      </c>
      <c r="AP67" s="80">
        <v>0</v>
      </c>
      <c r="AQ67" s="80">
        <v>0</v>
      </c>
      <c r="AR67" s="69">
        <v>0</v>
      </c>
      <c r="AS67" s="69">
        <v>0</v>
      </c>
      <c r="AT67" s="80">
        <v>0</v>
      </c>
      <c r="AU67" s="80">
        <v>0</v>
      </c>
      <c r="AV67" s="69">
        <v>0</v>
      </c>
      <c r="AW67" s="69">
        <v>0</v>
      </c>
      <c r="AX67" s="80">
        <v>0</v>
      </c>
      <c r="AY67" s="80">
        <v>0</v>
      </c>
      <c r="AZ67" s="69">
        <v>0</v>
      </c>
      <c r="BA67" s="69">
        <v>0</v>
      </c>
      <c r="BB67" s="80">
        <v>0</v>
      </c>
      <c r="BC67" s="80">
        <v>0</v>
      </c>
      <c r="BD67" s="69">
        <v>0</v>
      </c>
      <c r="BE67" s="69">
        <v>0</v>
      </c>
      <c r="BF67" s="80">
        <v>0</v>
      </c>
      <c r="BG67" s="80">
        <v>0</v>
      </c>
      <c r="BH67" s="69">
        <v>0</v>
      </c>
      <c r="BI67" s="69">
        <v>0</v>
      </c>
      <c r="BJ67" s="80">
        <v>0</v>
      </c>
      <c r="BK67" s="80">
        <v>0</v>
      </c>
      <c r="BL67" s="69">
        <v>0</v>
      </c>
      <c r="BM67" s="69">
        <v>0</v>
      </c>
      <c r="BN67" s="80">
        <v>0</v>
      </c>
      <c r="BO67" s="80">
        <v>0</v>
      </c>
      <c r="BP67" s="69">
        <v>0</v>
      </c>
      <c r="BQ67" s="69">
        <v>0</v>
      </c>
      <c r="BR67" s="80">
        <v>0</v>
      </c>
      <c r="BS67" s="80">
        <v>0</v>
      </c>
      <c r="BT67" s="69">
        <v>0</v>
      </c>
      <c r="BU67" s="69">
        <v>0</v>
      </c>
      <c r="BV67" s="80">
        <v>0</v>
      </c>
      <c r="BW67" s="80">
        <v>0</v>
      </c>
      <c r="BX67" s="69">
        <v>0</v>
      </c>
      <c r="BY67" s="69">
        <v>0</v>
      </c>
      <c r="BZ67" s="80">
        <v>0</v>
      </c>
      <c r="CA67" s="80">
        <v>0</v>
      </c>
      <c r="CB67" s="69">
        <v>0</v>
      </c>
      <c r="CC67" s="69">
        <v>0</v>
      </c>
      <c r="CD67" s="80">
        <v>0</v>
      </c>
      <c r="CE67" s="80">
        <v>0</v>
      </c>
      <c r="CF67" s="69">
        <v>0</v>
      </c>
      <c r="CG67" s="69">
        <v>0</v>
      </c>
      <c r="CH67" s="80">
        <v>0</v>
      </c>
      <c r="CI67" s="80">
        <v>0</v>
      </c>
      <c r="CJ67" s="69">
        <v>0</v>
      </c>
      <c r="CK67" s="69">
        <v>0</v>
      </c>
      <c r="CL67" s="80">
        <v>0</v>
      </c>
      <c r="CM67" s="80">
        <v>0</v>
      </c>
      <c r="CN67" s="67" t="s">
        <v>768</v>
      </c>
      <c r="CO67" s="67" t="s">
        <v>769</v>
      </c>
      <c r="CP67" s="67" t="s">
        <v>701</v>
      </c>
      <c r="CQ67" s="67" t="s">
        <v>701</v>
      </c>
      <c r="CR67" s="67" t="s">
        <v>701</v>
      </c>
      <c r="CS67" s="67" t="s">
        <v>701</v>
      </c>
      <c r="CT67" s="68">
        <v>45198</v>
      </c>
      <c r="CU67" s="67" t="s">
        <v>1005</v>
      </c>
      <c r="CV67" s="67" t="s">
        <v>1004</v>
      </c>
      <c r="CW67" s="68" t="s">
        <v>168</v>
      </c>
      <c r="CX67" s="68">
        <v>45051</v>
      </c>
      <c r="CY67" s="67" t="s">
        <v>1001</v>
      </c>
      <c r="CZ67" s="67" t="s">
        <v>1009</v>
      </c>
      <c r="DA67" s="67" t="s">
        <v>1015</v>
      </c>
      <c r="DB67" s="81">
        <v>10016766.939999999</v>
      </c>
      <c r="DC67" s="67"/>
      <c r="DD67" s="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</row>
    <row r="68" spans="2:1477" s="69" customFormat="1">
      <c r="B68" s="67" t="s">
        <v>0</v>
      </c>
      <c r="C68" s="67" t="s">
        <v>278</v>
      </c>
      <c r="D68" s="67" t="s">
        <v>279</v>
      </c>
      <c r="E68" s="68">
        <v>44615</v>
      </c>
      <c r="F68" s="67" t="s">
        <v>1003</v>
      </c>
      <c r="G68" s="67" t="s">
        <v>1010</v>
      </c>
      <c r="H68" s="187">
        <v>1</v>
      </c>
      <c r="I68" s="69">
        <v>1</v>
      </c>
      <c r="J68" s="69">
        <v>300</v>
      </c>
      <c r="K68" s="69">
        <v>388</v>
      </c>
      <c r="L68" s="69">
        <v>388</v>
      </c>
      <c r="M68" s="186">
        <f t="shared" si="15"/>
        <v>1.0766666666666667</v>
      </c>
      <c r="N68" s="69">
        <f t="shared" si="16"/>
        <v>1</v>
      </c>
      <c r="O68" s="69">
        <v>0</v>
      </c>
      <c r="P68" s="69">
        <v>0</v>
      </c>
      <c r="Q68" s="69">
        <v>0</v>
      </c>
      <c r="R68" s="69">
        <v>65</v>
      </c>
      <c r="S68" s="69">
        <v>23</v>
      </c>
      <c r="T68" s="190">
        <v>6658470</v>
      </c>
      <c r="U68" s="190">
        <v>60239</v>
      </c>
      <c r="V68" s="190">
        <v>6598231</v>
      </c>
      <c r="W68" s="190">
        <v>6939208</v>
      </c>
      <c r="X68" s="190">
        <v>6857539</v>
      </c>
      <c r="Y68" s="190">
        <v>0</v>
      </c>
      <c r="Z68" s="190">
        <v>0</v>
      </c>
      <c r="AA68" s="190">
        <v>0</v>
      </c>
      <c r="AB68" s="190">
        <v>6857539</v>
      </c>
      <c r="AC68" s="190">
        <v>7130536</v>
      </c>
      <c r="AD68" s="186">
        <f t="shared" si="17"/>
        <v>1.0806738957760043</v>
      </c>
      <c r="AE68" s="69">
        <f t="shared" si="18"/>
        <v>1</v>
      </c>
      <c r="AF68" s="190">
        <v>272997</v>
      </c>
      <c r="AG68" s="190">
        <v>280738</v>
      </c>
      <c r="AH68" s="69">
        <v>40</v>
      </c>
      <c r="AI68" s="69">
        <v>25</v>
      </c>
      <c r="AJ68" s="69">
        <v>0</v>
      </c>
      <c r="AK68" s="69">
        <v>0</v>
      </c>
      <c r="AL68" s="80">
        <v>1266</v>
      </c>
      <c r="AM68" s="80">
        <v>0</v>
      </c>
      <c r="AN68" s="69">
        <v>0</v>
      </c>
      <c r="AO68" s="69">
        <v>20</v>
      </c>
      <c r="AP68" s="80">
        <v>304513</v>
      </c>
      <c r="AQ68" s="80">
        <v>0</v>
      </c>
      <c r="AR68" s="69">
        <v>0</v>
      </c>
      <c r="AS68" s="69">
        <v>0</v>
      </c>
      <c r="AT68" s="80">
        <v>0</v>
      </c>
      <c r="AU68" s="80">
        <v>0</v>
      </c>
      <c r="AV68" s="69">
        <v>0</v>
      </c>
      <c r="AW68" s="69">
        <v>0</v>
      </c>
      <c r="AX68" s="80">
        <v>0</v>
      </c>
      <c r="AY68" s="80">
        <v>0</v>
      </c>
      <c r="AZ68" s="69">
        <v>0</v>
      </c>
      <c r="BA68" s="69">
        <v>0</v>
      </c>
      <c r="BB68" s="80">
        <v>0</v>
      </c>
      <c r="BC68" s="80">
        <v>0</v>
      </c>
      <c r="BD68" s="69">
        <v>0</v>
      </c>
      <c r="BE68" s="69">
        <v>0</v>
      </c>
      <c r="BF68" s="80">
        <v>0</v>
      </c>
      <c r="BG68" s="80">
        <v>0</v>
      </c>
      <c r="BH68" s="69">
        <v>0</v>
      </c>
      <c r="BI68" s="69">
        <v>0</v>
      </c>
      <c r="BJ68" s="80">
        <v>0</v>
      </c>
      <c r="BK68" s="80">
        <v>0</v>
      </c>
      <c r="BL68" s="69">
        <v>0</v>
      </c>
      <c r="BM68" s="69">
        <v>0</v>
      </c>
      <c r="BN68" s="80">
        <v>0</v>
      </c>
      <c r="BO68" s="80">
        <v>0</v>
      </c>
      <c r="BP68" s="69">
        <v>0</v>
      </c>
      <c r="BQ68" s="69">
        <v>0</v>
      </c>
      <c r="BR68" s="80">
        <v>0</v>
      </c>
      <c r="BS68" s="80">
        <v>0</v>
      </c>
      <c r="BT68" s="69">
        <v>0</v>
      </c>
      <c r="BU68" s="69">
        <v>0</v>
      </c>
      <c r="BV68" s="80">
        <v>0</v>
      </c>
      <c r="BW68" s="80">
        <v>0</v>
      </c>
      <c r="BX68" s="69">
        <v>0</v>
      </c>
      <c r="BY68" s="69">
        <v>0</v>
      </c>
      <c r="BZ68" s="80">
        <v>0</v>
      </c>
      <c r="CA68" s="80">
        <v>0</v>
      </c>
      <c r="CB68" s="69">
        <v>0</v>
      </c>
      <c r="CC68" s="69">
        <v>0</v>
      </c>
      <c r="CD68" s="80">
        <v>0</v>
      </c>
      <c r="CE68" s="80">
        <v>0</v>
      </c>
      <c r="CF68" s="69">
        <v>0</v>
      </c>
      <c r="CG68" s="69">
        <v>0</v>
      </c>
      <c r="CH68" s="80">
        <v>0</v>
      </c>
      <c r="CI68" s="80">
        <v>0</v>
      </c>
      <c r="CJ68" s="69">
        <v>0</v>
      </c>
      <c r="CK68" s="69">
        <v>20</v>
      </c>
      <c r="CL68" s="80">
        <v>305779</v>
      </c>
      <c r="CM68" s="80">
        <v>0</v>
      </c>
      <c r="CN68" s="67" t="s">
        <v>768</v>
      </c>
      <c r="CO68" s="67" t="s">
        <v>769</v>
      </c>
      <c r="CP68" s="67" t="s">
        <v>701</v>
      </c>
      <c r="CQ68" s="67" t="s">
        <v>701</v>
      </c>
      <c r="CR68" s="67" t="s">
        <v>701</v>
      </c>
      <c r="CS68" s="67" t="s">
        <v>701</v>
      </c>
      <c r="CT68" s="68">
        <v>45296</v>
      </c>
      <c r="CU68" s="67" t="s">
        <v>1003</v>
      </c>
      <c r="CV68" s="67" t="s">
        <v>1004</v>
      </c>
      <c r="CW68" s="68" t="s">
        <v>168</v>
      </c>
      <c r="CX68" s="68">
        <v>45105</v>
      </c>
      <c r="CY68" s="67" t="s">
        <v>1001</v>
      </c>
      <c r="CZ68" s="67" t="s">
        <v>1009</v>
      </c>
      <c r="DA68" s="67" t="s">
        <v>1017</v>
      </c>
      <c r="DB68" s="81">
        <v>7633373.3600000003</v>
      </c>
      <c r="DC68" s="67"/>
      <c r="DD68" s="67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</row>
    <row r="69" spans="2:1477" s="69" customFormat="1">
      <c r="B69" s="67" t="s">
        <v>0</v>
      </c>
      <c r="C69" s="67" t="s">
        <v>565</v>
      </c>
      <c r="D69" s="67" t="s">
        <v>566</v>
      </c>
      <c r="E69" s="68">
        <v>44678</v>
      </c>
      <c r="F69" s="67" t="s">
        <v>1001</v>
      </c>
      <c r="G69" s="67" t="s">
        <v>1010</v>
      </c>
      <c r="H69" s="187">
        <v>1</v>
      </c>
      <c r="I69" s="69">
        <v>0</v>
      </c>
      <c r="J69" s="69">
        <v>150</v>
      </c>
      <c r="K69" s="69">
        <v>227</v>
      </c>
      <c r="L69" s="69">
        <v>224</v>
      </c>
      <c r="M69" s="186">
        <f t="shared" si="15"/>
        <v>1.1733333333333333</v>
      </c>
      <c r="N69" s="69">
        <f t="shared" si="16"/>
        <v>1</v>
      </c>
      <c r="O69" s="69">
        <v>3</v>
      </c>
      <c r="P69" s="69">
        <v>0</v>
      </c>
      <c r="Q69" s="69">
        <v>0</v>
      </c>
      <c r="R69" s="69">
        <v>48</v>
      </c>
      <c r="S69" s="69">
        <v>29</v>
      </c>
      <c r="T69" s="190">
        <v>1047740</v>
      </c>
      <c r="U69" s="190">
        <v>50000</v>
      </c>
      <c r="V69" s="190">
        <v>997740</v>
      </c>
      <c r="W69" s="190">
        <v>1047740</v>
      </c>
      <c r="X69" s="190">
        <v>1004140</v>
      </c>
      <c r="Y69" s="190">
        <v>0</v>
      </c>
      <c r="Z69" s="190">
        <v>0</v>
      </c>
      <c r="AA69" s="190">
        <v>0</v>
      </c>
      <c r="AB69" s="190">
        <v>1004140</v>
      </c>
      <c r="AC69" s="190">
        <v>1004137</v>
      </c>
      <c r="AD69" s="186">
        <f t="shared" si="17"/>
        <v>1.0064114899673262</v>
      </c>
      <c r="AE69" s="69">
        <f t="shared" si="18"/>
        <v>1</v>
      </c>
      <c r="AF69" s="190">
        <v>-3</v>
      </c>
      <c r="AG69" s="190">
        <v>0</v>
      </c>
      <c r="AH69" s="69">
        <v>28</v>
      </c>
      <c r="AI69" s="69">
        <v>20</v>
      </c>
      <c r="AJ69" s="69">
        <v>0</v>
      </c>
      <c r="AK69" s="69">
        <v>0</v>
      </c>
      <c r="AL69" s="80">
        <v>0</v>
      </c>
      <c r="AM69" s="80">
        <v>0</v>
      </c>
      <c r="AN69" s="69">
        <v>0</v>
      </c>
      <c r="AO69" s="69">
        <v>0</v>
      </c>
      <c r="AP69" s="80">
        <v>0</v>
      </c>
      <c r="AQ69" s="80">
        <v>0</v>
      </c>
      <c r="AR69" s="69">
        <v>0</v>
      </c>
      <c r="AS69" s="69">
        <v>0</v>
      </c>
      <c r="AT69" s="80">
        <v>0</v>
      </c>
      <c r="AU69" s="80">
        <v>0</v>
      </c>
      <c r="AV69" s="69">
        <v>0</v>
      </c>
      <c r="AW69" s="69">
        <v>0</v>
      </c>
      <c r="AX69" s="80">
        <v>0</v>
      </c>
      <c r="AY69" s="80">
        <v>0</v>
      </c>
      <c r="AZ69" s="69">
        <v>0</v>
      </c>
      <c r="BA69" s="69">
        <v>0</v>
      </c>
      <c r="BB69" s="80">
        <v>0</v>
      </c>
      <c r="BC69" s="80">
        <v>0</v>
      </c>
      <c r="BD69" s="69">
        <v>0</v>
      </c>
      <c r="BE69" s="69">
        <v>0</v>
      </c>
      <c r="BF69" s="80">
        <v>0</v>
      </c>
      <c r="BG69" s="80">
        <v>0</v>
      </c>
      <c r="BH69" s="69">
        <v>0</v>
      </c>
      <c r="BI69" s="69">
        <v>0</v>
      </c>
      <c r="BJ69" s="80">
        <v>0</v>
      </c>
      <c r="BK69" s="80">
        <v>0</v>
      </c>
      <c r="BL69" s="69">
        <v>0</v>
      </c>
      <c r="BM69" s="69">
        <v>0</v>
      </c>
      <c r="BN69" s="80">
        <v>0</v>
      </c>
      <c r="BO69" s="80">
        <v>0</v>
      </c>
      <c r="BP69" s="69">
        <v>0</v>
      </c>
      <c r="BQ69" s="69">
        <v>0</v>
      </c>
      <c r="BR69" s="80">
        <v>0</v>
      </c>
      <c r="BS69" s="80">
        <v>0</v>
      </c>
      <c r="BT69" s="69">
        <v>0</v>
      </c>
      <c r="BU69" s="69">
        <v>0</v>
      </c>
      <c r="BV69" s="80">
        <v>0</v>
      </c>
      <c r="BW69" s="80">
        <v>0</v>
      </c>
      <c r="BX69" s="69">
        <v>0</v>
      </c>
      <c r="BY69" s="69">
        <v>0</v>
      </c>
      <c r="BZ69" s="80">
        <v>0</v>
      </c>
      <c r="CA69" s="80">
        <v>0</v>
      </c>
      <c r="CB69" s="69">
        <v>0</v>
      </c>
      <c r="CC69" s="69">
        <v>0</v>
      </c>
      <c r="CD69" s="80">
        <v>0</v>
      </c>
      <c r="CE69" s="80">
        <v>0</v>
      </c>
      <c r="CF69" s="69">
        <v>0</v>
      </c>
      <c r="CG69" s="69">
        <v>0</v>
      </c>
      <c r="CH69" s="80">
        <v>0</v>
      </c>
      <c r="CI69" s="80">
        <v>0</v>
      </c>
      <c r="CJ69" s="69">
        <v>0</v>
      </c>
      <c r="CK69" s="69">
        <v>0</v>
      </c>
      <c r="CL69" s="80">
        <v>0</v>
      </c>
      <c r="CM69" s="80">
        <v>0</v>
      </c>
      <c r="CN69" s="67" t="s">
        <v>755</v>
      </c>
      <c r="CO69" s="67" t="s">
        <v>756</v>
      </c>
      <c r="CP69" s="67" t="s">
        <v>701</v>
      </c>
      <c r="CQ69" s="67" t="s">
        <v>701</v>
      </c>
      <c r="CR69" s="67" t="s">
        <v>701</v>
      </c>
      <c r="CS69" s="67" t="s">
        <v>701</v>
      </c>
      <c r="CT69" s="68">
        <v>45202</v>
      </c>
      <c r="CU69" s="67" t="s">
        <v>1007</v>
      </c>
      <c r="CV69" s="67" t="s">
        <v>1004</v>
      </c>
      <c r="CW69" s="68" t="s">
        <v>168</v>
      </c>
      <c r="CX69" s="68">
        <v>45078</v>
      </c>
      <c r="CY69" s="67" t="s">
        <v>1001</v>
      </c>
      <c r="CZ69" s="67" t="s">
        <v>1009</v>
      </c>
      <c r="DA69" s="67" t="s">
        <v>554</v>
      </c>
      <c r="DB69" s="81">
        <v>1984965.49</v>
      </c>
      <c r="DC69" s="67"/>
      <c r="DD69" s="67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</row>
    <row r="70" spans="2:1477" s="69" customFormat="1">
      <c r="B70" s="67" t="s">
        <v>0</v>
      </c>
      <c r="C70" s="67" t="s">
        <v>567</v>
      </c>
      <c r="D70" s="67" t="s">
        <v>568</v>
      </c>
      <c r="E70" s="68">
        <v>44573</v>
      </c>
      <c r="F70" s="67" t="s">
        <v>1003</v>
      </c>
      <c r="G70" s="67" t="s">
        <v>1010</v>
      </c>
      <c r="H70" s="187">
        <v>1</v>
      </c>
      <c r="I70" s="69">
        <v>0</v>
      </c>
      <c r="J70" s="69">
        <v>210</v>
      </c>
      <c r="K70" s="69">
        <v>235</v>
      </c>
      <c r="L70" s="69">
        <v>235</v>
      </c>
      <c r="M70" s="186">
        <f t="shared" si="15"/>
        <v>1</v>
      </c>
      <c r="N70" s="69">
        <f t="shared" si="16"/>
        <v>1</v>
      </c>
      <c r="O70" s="69">
        <v>0</v>
      </c>
      <c r="P70" s="69">
        <v>0</v>
      </c>
      <c r="Q70" s="69">
        <v>0</v>
      </c>
      <c r="R70" s="69">
        <v>25</v>
      </c>
      <c r="S70" s="69">
        <v>0</v>
      </c>
      <c r="T70" s="190">
        <v>6173212</v>
      </c>
      <c r="U70" s="190">
        <v>71171</v>
      </c>
      <c r="V70" s="190">
        <v>6102041</v>
      </c>
      <c r="W70" s="190">
        <v>6173212</v>
      </c>
      <c r="X70" s="190">
        <v>6149692</v>
      </c>
      <c r="Y70" s="190">
        <v>0</v>
      </c>
      <c r="Z70" s="190">
        <v>0</v>
      </c>
      <c r="AA70" s="190">
        <v>0</v>
      </c>
      <c r="AB70" s="190">
        <v>6149692</v>
      </c>
      <c r="AC70" s="190">
        <v>6808147</v>
      </c>
      <c r="AD70" s="186">
        <f t="shared" si="17"/>
        <v>1.1157163644098753</v>
      </c>
      <c r="AE70" s="69">
        <f t="shared" si="18"/>
        <v>0</v>
      </c>
      <c r="AF70" s="190">
        <v>658455</v>
      </c>
      <c r="AG70" s="190">
        <v>0</v>
      </c>
      <c r="AH70" s="69">
        <v>17</v>
      </c>
      <c r="AI70" s="69">
        <v>8</v>
      </c>
      <c r="AJ70" s="69">
        <v>0</v>
      </c>
      <c r="AK70" s="69">
        <v>0</v>
      </c>
      <c r="AL70" s="80">
        <v>0</v>
      </c>
      <c r="AM70" s="80">
        <v>0</v>
      </c>
      <c r="AN70" s="69">
        <v>0</v>
      </c>
      <c r="AO70" s="69">
        <v>0</v>
      </c>
      <c r="AP70" s="80">
        <v>37498</v>
      </c>
      <c r="AQ70" s="80">
        <v>0</v>
      </c>
      <c r="AR70" s="69">
        <v>0</v>
      </c>
      <c r="AS70" s="69">
        <v>0</v>
      </c>
      <c r="AT70" s="80">
        <v>0</v>
      </c>
      <c r="AU70" s="80">
        <v>0</v>
      </c>
      <c r="AV70" s="69">
        <v>0</v>
      </c>
      <c r="AW70" s="69">
        <v>0</v>
      </c>
      <c r="AX70" s="80">
        <v>0</v>
      </c>
      <c r="AY70" s="80">
        <v>0</v>
      </c>
      <c r="AZ70" s="69">
        <v>0</v>
      </c>
      <c r="BA70" s="69">
        <v>0</v>
      </c>
      <c r="BB70" s="80">
        <v>0</v>
      </c>
      <c r="BC70" s="80">
        <v>0</v>
      </c>
      <c r="BD70" s="69">
        <v>0</v>
      </c>
      <c r="BE70" s="69">
        <v>0</v>
      </c>
      <c r="BF70" s="80">
        <v>4127</v>
      </c>
      <c r="BG70" s="80">
        <v>0</v>
      </c>
      <c r="BH70" s="69">
        <v>0</v>
      </c>
      <c r="BI70" s="69">
        <v>0</v>
      </c>
      <c r="BJ70" s="80">
        <v>0</v>
      </c>
      <c r="BK70" s="80">
        <v>0</v>
      </c>
      <c r="BL70" s="69">
        <v>0</v>
      </c>
      <c r="BM70" s="69">
        <v>0</v>
      </c>
      <c r="BN70" s="80">
        <v>0</v>
      </c>
      <c r="BO70" s="80">
        <v>0</v>
      </c>
      <c r="BP70" s="69">
        <v>0</v>
      </c>
      <c r="BQ70" s="69">
        <v>0</v>
      </c>
      <c r="BR70" s="80">
        <v>0</v>
      </c>
      <c r="BS70" s="80">
        <v>0</v>
      </c>
      <c r="BT70" s="69">
        <v>0</v>
      </c>
      <c r="BU70" s="69">
        <v>0</v>
      </c>
      <c r="BV70" s="80">
        <v>0</v>
      </c>
      <c r="BW70" s="80">
        <v>0</v>
      </c>
      <c r="BX70" s="69">
        <v>0</v>
      </c>
      <c r="BY70" s="69">
        <v>0</v>
      </c>
      <c r="BZ70" s="80">
        <v>0</v>
      </c>
      <c r="CA70" s="80">
        <v>0</v>
      </c>
      <c r="CB70" s="69">
        <v>0</v>
      </c>
      <c r="CC70" s="69">
        <v>0</v>
      </c>
      <c r="CD70" s="80">
        <v>0</v>
      </c>
      <c r="CE70" s="80">
        <v>0</v>
      </c>
      <c r="CF70" s="69">
        <v>0</v>
      </c>
      <c r="CG70" s="69">
        <v>0</v>
      </c>
      <c r="CH70" s="80">
        <v>0</v>
      </c>
      <c r="CI70" s="80">
        <v>0</v>
      </c>
      <c r="CJ70" s="69">
        <v>0</v>
      </c>
      <c r="CK70" s="69">
        <v>0</v>
      </c>
      <c r="CL70" s="80">
        <v>41624</v>
      </c>
      <c r="CM70" s="80">
        <v>0</v>
      </c>
      <c r="CN70" s="67" t="s">
        <v>768</v>
      </c>
      <c r="CO70" s="67" t="s">
        <v>769</v>
      </c>
      <c r="CP70" s="67" t="s">
        <v>701</v>
      </c>
      <c r="CQ70" s="67" t="s">
        <v>701</v>
      </c>
      <c r="CR70" s="67" t="s">
        <v>701</v>
      </c>
      <c r="CS70" s="67" t="s">
        <v>701</v>
      </c>
      <c r="CT70" s="68">
        <v>45125</v>
      </c>
      <c r="CU70" s="67" t="s">
        <v>1005</v>
      </c>
      <c r="CV70" s="67" t="s">
        <v>1004</v>
      </c>
      <c r="CW70" s="68" t="s">
        <v>168</v>
      </c>
      <c r="CX70" s="68">
        <v>44888</v>
      </c>
      <c r="CY70" s="67" t="s">
        <v>1007</v>
      </c>
      <c r="CZ70" s="67" t="s">
        <v>1009</v>
      </c>
      <c r="DA70" s="67" t="s">
        <v>1017</v>
      </c>
      <c r="DB70" s="81">
        <v>7484487.7599999998</v>
      </c>
      <c r="DC70" s="67"/>
      <c r="DD70" s="67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</row>
    <row r="71" spans="2:1477" s="69" customFormat="1">
      <c r="B71" s="67" t="s">
        <v>0</v>
      </c>
      <c r="C71" s="67" t="s">
        <v>280</v>
      </c>
      <c r="D71" s="67" t="s">
        <v>281</v>
      </c>
      <c r="E71" s="68">
        <v>44587</v>
      </c>
      <c r="F71" s="67" t="s">
        <v>1003</v>
      </c>
      <c r="G71" s="67" t="s">
        <v>1010</v>
      </c>
      <c r="H71" s="187">
        <v>1</v>
      </c>
      <c r="I71" s="69">
        <v>2</v>
      </c>
      <c r="J71" s="69">
        <v>250</v>
      </c>
      <c r="K71" s="69">
        <v>442</v>
      </c>
      <c r="L71" s="69">
        <v>442</v>
      </c>
      <c r="M71" s="186">
        <f t="shared" si="15"/>
        <v>1</v>
      </c>
      <c r="N71" s="69">
        <f t="shared" si="16"/>
        <v>1</v>
      </c>
      <c r="O71" s="69">
        <v>0</v>
      </c>
      <c r="P71" s="69">
        <v>0</v>
      </c>
      <c r="Q71" s="69">
        <v>0</v>
      </c>
      <c r="R71" s="69">
        <v>192</v>
      </c>
      <c r="S71" s="69">
        <v>0</v>
      </c>
      <c r="T71" s="190">
        <v>9730642</v>
      </c>
      <c r="U71" s="190">
        <v>103892</v>
      </c>
      <c r="V71" s="190">
        <v>9626750</v>
      </c>
      <c r="W71" s="190">
        <v>9751076</v>
      </c>
      <c r="X71" s="190">
        <v>10241376</v>
      </c>
      <c r="Y71" s="190">
        <v>0</v>
      </c>
      <c r="Z71" s="190">
        <v>0</v>
      </c>
      <c r="AA71" s="190">
        <v>0</v>
      </c>
      <c r="AB71" s="190">
        <v>10241376</v>
      </c>
      <c r="AC71" s="190">
        <v>10650890</v>
      </c>
      <c r="AD71" s="186">
        <f t="shared" si="17"/>
        <v>1.1063848131508558</v>
      </c>
      <c r="AE71" s="69">
        <f t="shared" si="18"/>
        <v>0</v>
      </c>
      <c r="AF71" s="190">
        <v>409515</v>
      </c>
      <c r="AG71" s="190">
        <v>20434</v>
      </c>
      <c r="AH71" s="69">
        <v>166</v>
      </c>
      <c r="AI71" s="69">
        <v>26</v>
      </c>
      <c r="AJ71" s="69">
        <v>0</v>
      </c>
      <c r="AK71" s="69">
        <v>0</v>
      </c>
      <c r="AL71" s="80">
        <v>116950</v>
      </c>
      <c r="AM71" s="80">
        <v>0</v>
      </c>
      <c r="AN71" s="69">
        <v>0</v>
      </c>
      <c r="AO71" s="69">
        <v>0</v>
      </c>
      <c r="AP71" s="80">
        <v>0</v>
      </c>
      <c r="AQ71" s="80">
        <v>0</v>
      </c>
      <c r="AR71" s="69">
        <v>0</v>
      </c>
      <c r="AS71" s="69">
        <v>0</v>
      </c>
      <c r="AT71" s="80">
        <v>0</v>
      </c>
      <c r="AU71" s="80">
        <v>0</v>
      </c>
      <c r="AV71" s="69">
        <v>0</v>
      </c>
      <c r="AW71" s="69">
        <v>0</v>
      </c>
      <c r="AX71" s="80">
        <v>0</v>
      </c>
      <c r="AY71" s="80">
        <v>0</v>
      </c>
      <c r="AZ71" s="69">
        <v>0</v>
      </c>
      <c r="BA71" s="69">
        <v>0</v>
      </c>
      <c r="BB71" s="80">
        <v>0</v>
      </c>
      <c r="BC71" s="80">
        <v>0</v>
      </c>
      <c r="BD71" s="69">
        <v>0</v>
      </c>
      <c r="BE71" s="69">
        <v>0</v>
      </c>
      <c r="BF71" s="80">
        <v>0</v>
      </c>
      <c r="BG71" s="80">
        <v>0</v>
      </c>
      <c r="BH71" s="69">
        <v>0</v>
      </c>
      <c r="BI71" s="69">
        <v>0</v>
      </c>
      <c r="BJ71" s="80">
        <v>0</v>
      </c>
      <c r="BK71" s="80">
        <v>0</v>
      </c>
      <c r="BL71" s="69">
        <v>0</v>
      </c>
      <c r="BM71" s="69">
        <v>0</v>
      </c>
      <c r="BN71" s="80">
        <v>0</v>
      </c>
      <c r="BO71" s="80">
        <v>0</v>
      </c>
      <c r="BP71" s="69">
        <v>60</v>
      </c>
      <c r="BQ71" s="69">
        <v>0</v>
      </c>
      <c r="BR71" s="80">
        <v>0</v>
      </c>
      <c r="BS71" s="80">
        <v>0</v>
      </c>
      <c r="BT71" s="69">
        <v>0</v>
      </c>
      <c r="BU71" s="69">
        <v>0</v>
      </c>
      <c r="BV71" s="80">
        <v>0</v>
      </c>
      <c r="BW71" s="80">
        <v>0</v>
      </c>
      <c r="BX71" s="69">
        <v>0</v>
      </c>
      <c r="BY71" s="69">
        <v>0</v>
      </c>
      <c r="BZ71" s="80">
        <v>0</v>
      </c>
      <c r="CA71" s="80">
        <v>0</v>
      </c>
      <c r="CB71" s="69">
        <v>60</v>
      </c>
      <c r="CC71" s="69">
        <v>0</v>
      </c>
      <c r="CD71" s="80">
        <v>0</v>
      </c>
      <c r="CE71" s="80">
        <v>0</v>
      </c>
      <c r="CF71" s="69">
        <v>0</v>
      </c>
      <c r="CG71" s="69">
        <v>0</v>
      </c>
      <c r="CH71" s="80">
        <v>-27382</v>
      </c>
      <c r="CI71" s="80">
        <v>0</v>
      </c>
      <c r="CJ71" s="69">
        <v>120</v>
      </c>
      <c r="CK71" s="69">
        <v>0</v>
      </c>
      <c r="CL71" s="80">
        <v>89568</v>
      </c>
      <c r="CM71" s="80">
        <v>0</v>
      </c>
      <c r="CN71" s="67" t="s">
        <v>787</v>
      </c>
      <c r="CO71" s="67" t="s">
        <v>788</v>
      </c>
      <c r="CP71" s="67" t="s">
        <v>701</v>
      </c>
      <c r="CQ71" s="67" t="s">
        <v>701</v>
      </c>
      <c r="CR71" s="67" t="s">
        <v>701</v>
      </c>
      <c r="CS71" s="67" t="s">
        <v>701</v>
      </c>
      <c r="CT71" s="68">
        <v>45342</v>
      </c>
      <c r="CU71" s="67" t="s">
        <v>1003</v>
      </c>
      <c r="CV71" s="67" t="s">
        <v>1004</v>
      </c>
      <c r="CW71" s="68" t="s">
        <v>168</v>
      </c>
      <c r="CX71" s="68">
        <v>45166</v>
      </c>
      <c r="CY71" s="67" t="s">
        <v>1005</v>
      </c>
      <c r="CZ71" s="67" t="s">
        <v>1004</v>
      </c>
      <c r="DA71" s="67" t="s">
        <v>1018</v>
      </c>
      <c r="DB71" s="81">
        <v>11590621.810000001</v>
      </c>
      <c r="DC71" s="67"/>
      <c r="DD71" s="67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</row>
    <row r="72" spans="2:1477" s="69" customFormat="1">
      <c r="B72" s="67" t="s">
        <v>0</v>
      </c>
      <c r="C72" s="67" t="s">
        <v>282</v>
      </c>
      <c r="D72" s="67" t="s">
        <v>283</v>
      </c>
      <c r="E72" s="68">
        <v>44615</v>
      </c>
      <c r="F72" s="67" t="s">
        <v>1003</v>
      </c>
      <c r="G72" s="67" t="s">
        <v>1010</v>
      </c>
      <c r="H72" s="187">
        <v>2</v>
      </c>
      <c r="I72" s="69">
        <v>2</v>
      </c>
      <c r="J72" s="69">
        <v>210</v>
      </c>
      <c r="K72" s="69">
        <v>287</v>
      </c>
      <c r="L72" s="69">
        <v>287</v>
      </c>
      <c r="M72" s="186">
        <f t="shared" si="15"/>
        <v>1.1857142857142857</v>
      </c>
      <c r="N72" s="69">
        <f t="shared" si="16"/>
        <v>1</v>
      </c>
      <c r="O72" s="69">
        <v>0</v>
      </c>
      <c r="P72" s="69">
        <v>0</v>
      </c>
      <c r="Q72" s="69">
        <v>0</v>
      </c>
      <c r="R72" s="69">
        <v>72</v>
      </c>
      <c r="S72" s="69">
        <v>5</v>
      </c>
      <c r="T72" s="190">
        <v>4069827</v>
      </c>
      <c r="U72" s="190">
        <v>50000</v>
      </c>
      <c r="V72" s="190">
        <v>4019827</v>
      </c>
      <c r="W72" s="190">
        <v>4084043</v>
      </c>
      <c r="X72" s="190">
        <v>4107794</v>
      </c>
      <c r="Y72" s="190">
        <v>0</v>
      </c>
      <c r="Z72" s="190">
        <v>0</v>
      </c>
      <c r="AA72" s="190">
        <v>0</v>
      </c>
      <c r="AB72" s="190">
        <v>4107794</v>
      </c>
      <c r="AC72" s="190">
        <v>4236681</v>
      </c>
      <c r="AD72" s="186">
        <f t="shared" si="17"/>
        <v>1.0539461026556616</v>
      </c>
      <c r="AE72" s="69">
        <f t="shared" si="18"/>
        <v>1</v>
      </c>
      <c r="AF72" s="190">
        <v>130239</v>
      </c>
      <c r="AG72" s="190">
        <v>14216</v>
      </c>
      <c r="AH72" s="69">
        <v>19</v>
      </c>
      <c r="AI72" s="69">
        <v>19</v>
      </c>
      <c r="AJ72" s="69">
        <v>0</v>
      </c>
      <c r="AK72" s="69">
        <v>0</v>
      </c>
      <c r="AL72" s="80">
        <v>0</v>
      </c>
      <c r="AM72" s="80">
        <v>0</v>
      </c>
      <c r="AN72" s="69">
        <v>34</v>
      </c>
      <c r="AO72" s="69">
        <v>0</v>
      </c>
      <c r="AP72" s="80">
        <v>12864</v>
      </c>
      <c r="AQ72" s="80">
        <v>0</v>
      </c>
      <c r="AR72" s="69">
        <v>0</v>
      </c>
      <c r="AS72" s="69">
        <v>0</v>
      </c>
      <c r="AT72" s="80">
        <v>0</v>
      </c>
      <c r="AU72" s="80">
        <v>0</v>
      </c>
      <c r="AV72" s="69">
        <v>0</v>
      </c>
      <c r="AW72" s="69">
        <v>0</v>
      </c>
      <c r="AX72" s="80">
        <v>0</v>
      </c>
      <c r="AY72" s="80">
        <v>0</v>
      </c>
      <c r="AZ72" s="69">
        <v>0</v>
      </c>
      <c r="BA72" s="69">
        <v>0</v>
      </c>
      <c r="BB72" s="80">
        <v>0</v>
      </c>
      <c r="BC72" s="80">
        <v>0</v>
      </c>
      <c r="BD72" s="69">
        <v>0</v>
      </c>
      <c r="BE72" s="69">
        <v>0</v>
      </c>
      <c r="BF72" s="80">
        <v>0</v>
      </c>
      <c r="BG72" s="80">
        <v>0</v>
      </c>
      <c r="BH72" s="69">
        <v>0</v>
      </c>
      <c r="BI72" s="69">
        <v>0</v>
      </c>
      <c r="BJ72" s="80">
        <v>0</v>
      </c>
      <c r="BK72" s="80">
        <v>0</v>
      </c>
      <c r="BL72" s="69">
        <v>0</v>
      </c>
      <c r="BM72" s="69">
        <v>0</v>
      </c>
      <c r="BN72" s="80">
        <v>0</v>
      </c>
      <c r="BO72" s="80">
        <v>0</v>
      </c>
      <c r="BP72" s="69">
        <v>0</v>
      </c>
      <c r="BQ72" s="69">
        <v>0</v>
      </c>
      <c r="BR72" s="80">
        <v>1352</v>
      </c>
      <c r="BS72" s="80">
        <v>0</v>
      </c>
      <c r="BT72" s="69">
        <v>0</v>
      </c>
      <c r="BU72" s="69">
        <v>0</v>
      </c>
      <c r="BV72" s="80">
        <v>0</v>
      </c>
      <c r="BW72" s="80">
        <v>0</v>
      </c>
      <c r="BX72" s="69">
        <v>0</v>
      </c>
      <c r="BY72" s="69">
        <v>0</v>
      </c>
      <c r="BZ72" s="80">
        <v>0</v>
      </c>
      <c r="CA72" s="80">
        <v>0</v>
      </c>
      <c r="CB72" s="69">
        <v>0</v>
      </c>
      <c r="CC72" s="69">
        <v>0</v>
      </c>
      <c r="CD72" s="80">
        <v>0</v>
      </c>
      <c r="CE72" s="80">
        <v>0</v>
      </c>
      <c r="CF72" s="69">
        <v>0</v>
      </c>
      <c r="CG72" s="69">
        <v>0</v>
      </c>
      <c r="CH72" s="80">
        <v>0</v>
      </c>
      <c r="CI72" s="80">
        <v>0</v>
      </c>
      <c r="CJ72" s="69">
        <v>34</v>
      </c>
      <c r="CK72" s="69">
        <v>0</v>
      </c>
      <c r="CL72" s="80">
        <v>14216</v>
      </c>
      <c r="CM72" s="80">
        <v>0</v>
      </c>
      <c r="CN72" s="67" t="s">
        <v>708</v>
      </c>
      <c r="CO72" s="67" t="s">
        <v>709</v>
      </c>
      <c r="CP72" s="67" t="s">
        <v>701</v>
      </c>
      <c r="CQ72" s="67" t="s">
        <v>701</v>
      </c>
      <c r="CR72" s="67" t="s">
        <v>701</v>
      </c>
      <c r="CS72" s="67" t="s">
        <v>701</v>
      </c>
      <c r="CT72" s="68">
        <v>45201</v>
      </c>
      <c r="CU72" s="67" t="s">
        <v>1007</v>
      </c>
      <c r="CV72" s="67" t="s">
        <v>1004</v>
      </c>
      <c r="CW72" s="68" t="s">
        <v>168</v>
      </c>
      <c r="CX72" s="68">
        <v>45033</v>
      </c>
      <c r="CY72" s="67" t="s">
        <v>1001</v>
      </c>
      <c r="CZ72" s="67" t="s">
        <v>1009</v>
      </c>
      <c r="DA72" s="67" t="s">
        <v>554</v>
      </c>
      <c r="DB72" s="81">
        <v>5072861.67</v>
      </c>
      <c r="DC72" s="67"/>
      <c r="DD72" s="67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</row>
    <row r="73" spans="2:1477" s="69" customFormat="1">
      <c r="B73" s="67" t="s">
        <v>0</v>
      </c>
      <c r="C73" s="67" t="s">
        <v>569</v>
      </c>
      <c r="D73" s="67" t="s">
        <v>570</v>
      </c>
      <c r="E73" s="68">
        <v>44496</v>
      </c>
      <c r="F73" s="67" t="s">
        <v>1007</v>
      </c>
      <c r="G73" s="67" t="s">
        <v>1010</v>
      </c>
      <c r="H73" s="187">
        <v>1</v>
      </c>
      <c r="I73" s="69">
        <v>0</v>
      </c>
      <c r="J73" s="69">
        <v>180</v>
      </c>
      <c r="K73" s="69">
        <v>262</v>
      </c>
      <c r="L73" s="69">
        <v>260</v>
      </c>
      <c r="M73" s="186">
        <f t="shared" si="15"/>
        <v>1.1388888888888888</v>
      </c>
      <c r="N73" s="69">
        <f t="shared" si="16"/>
        <v>1</v>
      </c>
      <c r="O73" s="69">
        <v>2</v>
      </c>
      <c r="P73" s="69">
        <v>0</v>
      </c>
      <c r="Q73" s="69">
        <v>0</v>
      </c>
      <c r="R73" s="69">
        <v>55</v>
      </c>
      <c r="S73" s="69">
        <v>27</v>
      </c>
      <c r="T73" s="190">
        <v>1371850</v>
      </c>
      <c r="U73" s="190">
        <v>50000</v>
      </c>
      <c r="V73" s="190">
        <v>1321850</v>
      </c>
      <c r="W73" s="190">
        <v>1371850</v>
      </c>
      <c r="X73" s="190">
        <v>1320562</v>
      </c>
      <c r="Y73" s="190">
        <v>0</v>
      </c>
      <c r="Z73" s="190">
        <v>0</v>
      </c>
      <c r="AA73" s="190">
        <v>0</v>
      </c>
      <c r="AB73" s="190">
        <v>1320562</v>
      </c>
      <c r="AC73" s="190">
        <v>1320562</v>
      </c>
      <c r="AD73" s="186">
        <f t="shared" si="17"/>
        <v>0.99902560804932483</v>
      </c>
      <c r="AE73" s="69">
        <f t="shared" si="18"/>
        <v>1</v>
      </c>
      <c r="AF73" s="190">
        <v>0</v>
      </c>
      <c r="AG73" s="190">
        <v>0</v>
      </c>
      <c r="AH73" s="69">
        <v>29</v>
      </c>
      <c r="AI73" s="69">
        <v>26</v>
      </c>
      <c r="AJ73" s="69">
        <v>0</v>
      </c>
      <c r="AK73" s="69">
        <v>0</v>
      </c>
      <c r="AL73" s="80">
        <v>0</v>
      </c>
      <c r="AM73" s="80">
        <v>0</v>
      </c>
      <c r="AN73" s="69">
        <v>0</v>
      </c>
      <c r="AO73" s="69">
        <v>0</v>
      </c>
      <c r="AP73" s="80">
        <v>0</v>
      </c>
      <c r="AQ73" s="80">
        <v>0</v>
      </c>
      <c r="AR73" s="69">
        <v>0</v>
      </c>
      <c r="AS73" s="69">
        <v>0</v>
      </c>
      <c r="AT73" s="80">
        <v>0</v>
      </c>
      <c r="AU73" s="80">
        <v>0</v>
      </c>
      <c r="AV73" s="69">
        <v>0</v>
      </c>
      <c r="AW73" s="69">
        <v>0</v>
      </c>
      <c r="AX73" s="80">
        <v>0</v>
      </c>
      <c r="AY73" s="80">
        <v>0</v>
      </c>
      <c r="AZ73" s="69">
        <v>0</v>
      </c>
      <c r="BA73" s="69">
        <v>0</v>
      </c>
      <c r="BB73" s="80">
        <v>0</v>
      </c>
      <c r="BC73" s="80">
        <v>0</v>
      </c>
      <c r="BD73" s="69">
        <v>0</v>
      </c>
      <c r="BE73" s="69">
        <v>0</v>
      </c>
      <c r="BF73" s="80">
        <v>0</v>
      </c>
      <c r="BG73" s="80">
        <v>0</v>
      </c>
      <c r="BH73" s="69">
        <v>0</v>
      </c>
      <c r="BI73" s="69">
        <v>0</v>
      </c>
      <c r="BJ73" s="80">
        <v>0</v>
      </c>
      <c r="BK73" s="80">
        <v>0</v>
      </c>
      <c r="BL73" s="69">
        <v>0</v>
      </c>
      <c r="BM73" s="69">
        <v>0</v>
      </c>
      <c r="BN73" s="80">
        <v>0</v>
      </c>
      <c r="BO73" s="80">
        <v>0</v>
      </c>
      <c r="BP73" s="69">
        <v>0</v>
      </c>
      <c r="BQ73" s="69">
        <v>0</v>
      </c>
      <c r="BR73" s="80">
        <v>0</v>
      </c>
      <c r="BS73" s="80">
        <v>0</v>
      </c>
      <c r="BT73" s="69">
        <v>0</v>
      </c>
      <c r="BU73" s="69">
        <v>0</v>
      </c>
      <c r="BV73" s="80">
        <v>0</v>
      </c>
      <c r="BW73" s="80">
        <v>0</v>
      </c>
      <c r="BX73" s="69">
        <v>0</v>
      </c>
      <c r="BY73" s="69">
        <v>0</v>
      </c>
      <c r="BZ73" s="80">
        <v>0</v>
      </c>
      <c r="CA73" s="80">
        <v>0</v>
      </c>
      <c r="CB73" s="69">
        <v>0</v>
      </c>
      <c r="CC73" s="69">
        <v>0</v>
      </c>
      <c r="CD73" s="80">
        <v>0</v>
      </c>
      <c r="CE73" s="80">
        <v>0</v>
      </c>
      <c r="CF73" s="69">
        <v>0</v>
      </c>
      <c r="CG73" s="69">
        <v>0</v>
      </c>
      <c r="CH73" s="80">
        <v>0</v>
      </c>
      <c r="CI73" s="80">
        <v>0</v>
      </c>
      <c r="CJ73" s="69">
        <v>0</v>
      </c>
      <c r="CK73" s="69">
        <v>0</v>
      </c>
      <c r="CL73" s="80">
        <v>0</v>
      </c>
      <c r="CM73" s="80">
        <v>0</v>
      </c>
      <c r="CN73" s="67" t="s">
        <v>755</v>
      </c>
      <c r="CO73" s="67" t="s">
        <v>756</v>
      </c>
      <c r="CP73" s="67" t="s">
        <v>701</v>
      </c>
      <c r="CQ73" s="67" t="s">
        <v>701</v>
      </c>
      <c r="CR73" s="67" t="s">
        <v>701</v>
      </c>
      <c r="CS73" s="67" t="s">
        <v>701</v>
      </c>
      <c r="CT73" s="68">
        <v>45167</v>
      </c>
      <c r="CU73" s="67" t="s">
        <v>1005</v>
      </c>
      <c r="CV73" s="67" t="s">
        <v>1004</v>
      </c>
      <c r="CW73" s="68" t="s">
        <v>168</v>
      </c>
      <c r="CX73" s="68">
        <v>44945</v>
      </c>
      <c r="CY73" s="67" t="s">
        <v>1003</v>
      </c>
      <c r="CZ73" s="67" t="s">
        <v>1009</v>
      </c>
      <c r="DA73" s="67" t="s">
        <v>554</v>
      </c>
      <c r="DB73" s="81">
        <v>1352767.24</v>
      </c>
      <c r="DC73" s="67"/>
      <c r="DD73" s="67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</row>
    <row r="74" spans="2:1477" s="69" customFormat="1">
      <c r="B74" s="67" t="s">
        <v>0</v>
      </c>
      <c r="C74" s="67" t="s">
        <v>284</v>
      </c>
      <c r="D74" s="67" t="s">
        <v>285</v>
      </c>
      <c r="E74" s="68">
        <v>44706</v>
      </c>
      <c r="F74" s="67" t="s">
        <v>1001</v>
      </c>
      <c r="G74" s="67" t="s">
        <v>1010</v>
      </c>
      <c r="H74" s="187">
        <v>1</v>
      </c>
      <c r="I74" s="69">
        <v>1</v>
      </c>
      <c r="J74" s="69">
        <v>100</v>
      </c>
      <c r="K74" s="69">
        <v>303</v>
      </c>
      <c r="L74" s="69">
        <v>303</v>
      </c>
      <c r="M74" s="186">
        <f t="shared" si="15"/>
        <v>2.5499999999999998</v>
      </c>
      <c r="N74" s="69">
        <f t="shared" si="16"/>
        <v>0</v>
      </c>
      <c r="O74" s="69">
        <v>0</v>
      </c>
      <c r="P74" s="69">
        <v>0</v>
      </c>
      <c r="Q74" s="69">
        <v>0</v>
      </c>
      <c r="R74" s="69">
        <v>67</v>
      </c>
      <c r="S74" s="69">
        <v>136</v>
      </c>
      <c r="T74" s="190">
        <v>917218</v>
      </c>
      <c r="U74" s="190">
        <v>36854</v>
      </c>
      <c r="V74" s="190">
        <v>880364</v>
      </c>
      <c r="W74" s="190">
        <v>984061</v>
      </c>
      <c r="X74" s="190">
        <v>1118191</v>
      </c>
      <c r="Y74" s="190">
        <v>0</v>
      </c>
      <c r="Z74" s="190">
        <v>0</v>
      </c>
      <c r="AA74" s="190">
        <v>0</v>
      </c>
      <c r="AB74" s="190">
        <v>1118191</v>
      </c>
      <c r="AC74" s="190">
        <v>1118191</v>
      </c>
      <c r="AD74" s="186">
        <f t="shared" si="17"/>
        <v>1.2701462122485698</v>
      </c>
      <c r="AE74" s="69">
        <f t="shared" si="18"/>
        <v>0</v>
      </c>
      <c r="AF74" s="190">
        <v>0</v>
      </c>
      <c r="AG74" s="190">
        <v>66843</v>
      </c>
      <c r="AH74" s="69">
        <v>22</v>
      </c>
      <c r="AI74" s="69">
        <v>26</v>
      </c>
      <c r="AJ74" s="69">
        <v>0</v>
      </c>
      <c r="AK74" s="69">
        <v>30</v>
      </c>
      <c r="AL74" s="80">
        <v>23646</v>
      </c>
      <c r="AM74" s="80">
        <v>0</v>
      </c>
      <c r="AN74" s="69">
        <v>0</v>
      </c>
      <c r="AO74" s="69">
        <v>50</v>
      </c>
      <c r="AP74" s="80">
        <v>66843</v>
      </c>
      <c r="AQ74" s="80">
        <v>66843</v>
      </c>
      <c r="AR74" s="69">
        <v>0</v>
      </c>
      <c r="AS74" s="69">
        <v>0</v>
      </c>
      <c r="AT74" s="80">
        <v>0</v>
      </c>
      <c r="AU74" s="80">
        <v>0</v>
      </c>
      <c r="AV74" s="69">
        <v>0</v>
      </c>
      <c r="AW74" s="69">
        <v>0</v>
      </c>
      <c r="AX74" s="80">
        <v>0</v>
      </c>
      <c r="AY74" s="80">
        <v>0</v>
      </c>
      <c r="AZ74" s="69">
        <v>0</v>
      </c>
      <c r="BA74" s="69">
        <v>0</v>
      </c>
      <c r="BB74" s="80">
        <v>0</v>
      </c>
      <c r="BC74" s="80">
        <v>0</v>
      </c>
      <c r="BD74" s="69">
        <v>0</v>
      </c>
      <c r="BE74" s="69">
        <v>0</v>
      </c>
      <c r="BF74" s="80">
        <v>0</v>
      </c>
      <c r="BG74" s="80">
        <v>0</v>
      </c>
      <c r="BH74" s="69">
        <v>0</v>
      </c>
      <c r="BI74" s="69">
        <v>0</v>
      </c>
      <c r="BJ74" s="80">
        <v>0</v>
      </c>
      <c r="BK74" s="80">
        <v>0</v>
      </c>
      <c r="BL74" s="69">
        <v>0</v>
      </c>
      <c r="BM74" s="69">
        <v>0</v>
      </c>
      <c r="BN74" s="80">
        <v>0</v>
      </c>
      <c r="BO74" s="80">
        <v>0</v>
      </c>
      <c r="BP74" s="69">
        <v>0</v>
      </c>
      <c r="BQ74" s="69">
        <v>0</v>
      </c>
      <c r="BR74" s="80">
        <v>0</v>
      </c>
      <c r="BS74" s="80">
        <v>0</v>
      </c>
      <c r="BT74" s="69">
        <v>0</v>
      </c>
      <c r="BU74" s="69">
        <v>0</v>
      </c>
      <c r="BV74" s="80">
        <v>0</v>
      </c>
      <c r="BW74" s="80">
        <v>0</v>
      </c>
      <c r="BX74" s="69">
        <v>0</v>
      </c>
      <c r="BY74" s="69">
        <v>0</v>
      </c>
      <c r="BZ74" s="80">
        <v>0</v>
      </c>
      <c r="CA74" s="80">
        <v>0</v>
      </c>
      <c r="CB74" s="69">
        <v>0</v>
      </c>
      <c r="CC74" s="69">
        <v>0</v>
      </c>
      <c r="CD74" s="80">
        <v>0</v>
      </c>
      <c r="CE74" s="80">
        <v>0</v>
      </c>
      <c r="CF74" s="69">
        <v>0</v>
      </c>
      <c r="CG74" s="69">
        <v>0</v>
      </c>
      <c r="CH74" s="80">
        <v>0</v>
      </c>
      <c r="CI74" s="80">
        <v>0</v>
      </c>
      <c r="CJ74" s="69">
        <v>0</v>
      </c>
      <c r="CK74" s="69">
        <v>80</v>
      </c>
      <c r="CL74" s="80">
        <v>90489</v>
      </c>
      <c r="CM74" s="80">
        <v>66843</v>
      </c>
      <c r="CN74" s="67" t="s">
        <v>789</v>
      </c>
      <c r="CO74" s="67" t="s">
        <v>790</v>
      </c>
      <c r="CP74" s="67" t="s">
        <v>701</v>
      </c>
      <c r="CQ74" s="67" t="s">
        <v>701</v>
      </c>
      <c r="CR74" s="67" t="s">
        <v>701</v>
      </c>
      <c r="CS74" s="67" t="s">
        <v>701</v>
      </c>
      <c r="CT74" s="68">
        <v>45434</v>
      </c>
      <c r="CU74" s="67" t="s">
        <v>1001</v>
      </c>
      <c r="CV74" s="67" t="s">
        <v>1004</v>
      </c>
      <c r="CW74" s="68" t="s">
        <v>168</v>
      </c>
      <c r="CX74" s="68">
        <v>45302</v>
      </c>
      <c r="CY74" s="67" t="s">
        <v>1003</v>
      </c>
      <c r="CZ74" s="67" t="s">
        <v>1004</v>
      </c>
      <c r="DA74" s="67" t="s">
        <v>554</v>
      </c>
      <c r="DB74" s="81">
        <v>862998.91</v>
      </c>
      <c r="DC74" s="67"/>
      <c r="DD74" s="67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</row>
    <row r="75" spans="2:1477" s="69" customFormat="1">
      <c r="B75" s="67" t="s">
        <v>0</v>
      </c>
      <c r="C75" s="67" t="s">
        <v>286</v>
      </c>
      <c r="D75" s="67" t="s">
        <v>287</v>
      </c>
      <c r="E75" s="68">
        <v>44573</v>
      </c>
      <c r="F75" s="67" t="s">
        <v>1003</v>
      </c>
      <c r="G75" s="67" t="s">
        <v>1010</v>
      </c>
      <c r="H75" s="187">
        <v>2</v>
      </c>
      <c r="I75" s="69">
        <v>1</v>
      </c>
      <c r="J75" s="69">
        <v>300</v>
      </c>
      <c r="K75" s="69">
        <v>413</v>
      </c>
      <c r="L75" s="69">
        <v>418</v>
      </c>
      <c r="M75" s="186">
        <f t="shared" si="15"/>
        <v>1.0166666666666666</v>
      </c>
      <c r="N75" s="69">
        <f t="shared" si="16"/>
        <v>1</v>
      </c>
      <c r="O75" s="69">
        <v>-5</v>
      </c>
      <c r="P75" s="69">
        <v>5</v>
      </c>
      <c r="Q75" s="69">
        <v>0</v>
      </c>
      <c r="R75" s="69">
        <v>113</v>
      </c>
      <c r="S75" s="69">
        <v>0</v>
      </c>
      <c r="T75" s="190">
        <v>9551621</v>
      </c>
      <c r="U75" s="190">
        <v>106078</v>
      </c>
      <c r="V75" s="190">
        <v>9445543</v>
      </c>
      <c r="W75" s="190">
        <v>9552942</v>
      </c>
      <c r="X75" s="190">
        <v>9869457</v>
      </c>
      <c r="Y75" s="190">
        <v>-18930</v>
      </c>
      <c r="Z75" s="190">
        <v>0</v>
      </c>
      <c r="AA75" s="190">
        <v>-18930</v>
      </c>
      <c r="AB75" s="190">
        <v>9850527</v>
      </c>
      <c r="AC75" s="190">
        <v>10484168</v>
      </c>
      <c r="AD75" s="186">
        <f t="shared" si="17"/>
        <v>1.1099592686201312</v>
      </c>
      <c r="AE75" s="69">
        <f t="shared" si="18"/>
        <v>0</v>
      </c>
      <c r="AF75" s="190">
        <v>634962</v>
      </c>
      <c r="AG75" s="190">
        <v>1321</v>
      </c>
      <c r="AH75" s="69">
        <v>83</v>
      </c>
      <c r="AI75" s="69">
        <v>30</v>
      </c>
      <c r="AJ75" s="69">
        <v>0</v>
      </c>
      <c r="AK75" s="69">
        <v>0</v>
      </c>
      <c r="AL75" s="80">
        <v>0</v>
      </c>
      <c r="AM75" s="80">
        <v>0</v>
      </c>
      <c r="AN75" s="69">
        <v>0</v>
      </c>
      <c r="AO75" s="69">
        <v>0</v>
      </c>
      <c r="AP75" s="80">
        <v>1184</v>
      </c>
      <c r="AQ75" s="80">
        <v>0</v>
      </c>
      <c r="AR75" s="69">
        <v>0</v>
      </c>
      <c r="AS75" s="69">
        <v>0</v>
      </c>
      <c r="AT75" s="80">
        <v>0</v>
      </c>
      <c r="AU75" s="80">
        <v>0</v>
      </c>
      <c r="AV75" s="69">
        <v>0</v>
      </c>
      <c r="AW75" s="69">
        <v>0</v>
      </c>
      <c r="AX75" s="80">
        <v>0</v>
      </c>
      <c r="AY75" s="80">
        <v>0</v>
      </c>
      <c r="AZ75" s="69">
        <v>0</v>
      </c>
      <c r="BA75" s="69">
        <v>0</v>
      </c>
      <c r="BB75" s="80">
        <v>0</v>
      </c>
      <c r="BC75" s="80">
        <v>0</v>
      </c>
      <c r="BD75" s="69">
        <v>0</v>
      </c>
      <c r="BE75" s="69">
        <v>0</v>
      </c>
      <c r="BF75" s="80">
        <v>0</v>
      </c>
      <c r="BG75" s="80">
        <v>0</v>
      </c>
      <c r="BH75" s="69">
        <v>0</v>
      </c>
      <c r="BI75" s="69">
        <v>0</v>
      </c>
      <c r="BJ75" s="80">
        <v>0</v>
      </c>
      <c r="BK75" s="80">
        <v>0</v>
      </c>
      <c r="BL75" s="69">
        <v>0</v>
      </c>
      <c r="BM75" s="69">
        <v>0</v>
      </c>
      <c r="BN75" s="80">
        <v>0</v>
      </c>
      <c r="BO75" s="80">
        <v>0</v>
      </c>
      <c r="BP75" s="69">
        <v>60</v>
      </c>
      <c r="BQ75" s="69">
        <v>0</v>
      </c>
      <c r="BR75" s="80">
        <v>1321</v>
      </c>
      <c r="BS75" s="80">
        <v>0</v>
      </c>
      <c r="BT75" s="69">
        <v>0</v>
      </c>
      <c r="BU75" s="69">
        <v>0</v>
      </c>
      <c r="BV75" s="80">
        <v>0</v>
      </c>
      <c r="BW75" s="80">
        <v>0</v>
      </c>
      <c r="BX75" s="69">
        <v>0</v>
      </c>
      <c r="BY75" s="69">
        <v>0</v>
      </c>
      <c r="BZ75" s="80">
        <v>0</v>
      </c>
      <c r="CA75" s="80">
        <v>0</v>
      </c>
      <c r="CB75" s="69">
        <v>0</v>
      </c>
      <c r="CC75" s="69">
        <v>0</v>
      </c>
      <c r="CD75" s="80">
        <v>0</v>
      </c>
      <c r="CE75" s="80">
        <v>0</v>
      </c>
      <c r="CF75" s="69">
        <v>0</v>
      </c>
      <c r="CG75" s="69">
        <v>0</v>
      </c>
      <c r="CH75" s="80">
        <v>0</v>
      </c>
      <c r="CI75" s="80">
        <v>0</v>
      </c>
      <c r="CJ75" s="69">
        <v>60</v>
      </c>
      <c r="CK75" s="69">
        <v>0</v>
      </c>
      <c r="CL75" s="80">
        <v>2504</v>
      </c>
      <c r="CM75" s="80">
        <v>0</v>
      </c>
      <c r="CN75" s="67" t="s">
        <v>787</v>
      </c>
      <c r="CO75" s="67" t="s">
        <v>788</v>
      </c>
      <c r="CP75" s="67" t="s">
        <v>701</v>
      </c>
      <c r="CQ75" s="67" t="s">
        <v>701</v>
      </c>
      <c r="CR75" s="67" t="s">
        <v>701</v>
      </c>
      <c r="CS75" s="67" t="s">
        <v>701</v>
      </c>
      <c r="CT75" s="68">
        <v>45232</v>
      </c>
      <c r="CU75" s="67" t="s">
        <v>1007</v>
      </c>
      <c r="CV75" s="67" t="s">
        <v>1004</v>
      </c>
      <c r="CW75" s="68" t="s">
        <v>168</v>
      </c>
      <c r="CX75" s="68">
        <v>45071</v>
      </c>
      <c r="CY75" s="67" t="s">
        <v>1001</v>
      </c>
      <c r="CZ75" s="67" t="s">
        <v>1009</v>
      </c>
      <c r="DA75" s="67" t="s">
        <v>554</v>
      </c>
      <c r="DB75" s="81">
        <v>11919284.18</v>
      </c>
      <c r="DC75" s="67"/>
      <c r="DD75" s="67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</row>
    <row r="76" spans="2:1477" s="69" customFormat="1">
      <c r="B76" s="67" t="s">
        <v>0</v>
      </c>
      <c r="C76" s="67" t="s">
        <v>571</v>
      </c>
      <c r="D76" s="67" t="s">
        <v>572</v>
      </c>
      <c r="E76" s="68">
        <v>44650</v>
      </c>
      <c r="F76" s="67" t="s">
        <v>1003</v>
      </c>
      <c r="G76" s="67" t="s">
        <v>1010</v>
      </c>
      <c r="H76" s="187">
        <v>2</v>
      </c>
      <c r="I76" s="69">
        <v>0</v>
      </c>
      <c r="J76" s="69">
        <v>197</v>
      </c>
      <c r="K76" s="69">
        <v>390</v>
      </c>
      <c r="L76" s="69">
        <v>390</v>
      </c>
      <c r="M76" s="186">
        <f t="shared" si="15"/>
        <v>1.0761421319796953</v>
      </c>
      <c r="N76" s="69">
        <f t="shared" si="16"/>
        <v>1</v>
      </c>
      <c r="O76" s="69">
        <v>0</v>
      </c>
      <c r="P76" s="69">
        <v>0</v>
      </c>
      <c r="Q76" s="69">
        <v>0</v>
      </c>
      <c r="R76" s="69">
        <v>178</v>
      </c>
      <c r="S76" s="69">
        <v>15</v>
      </c>
      <c r="T76" s="190">
        <v>8536881</v>
      </c>
      <c r="U76" s="190">
        <v>91154</v>
      </c>
      <c r="V76" s="190">
        <v>8445727</v>
      </c>
      <c r="W76" s="190">
        <v>8536881</v>
      </c>
      <c r="X76" s="190">
        <v>9157134</v>
      </c>
      <c r="Y76" s="190">
        <v>0</v>
      </c>
      <c r="Z76" s="190">
        <v>0</v>
      </c>
      <c r="AA76" s="190">
        <v>0</v>
      </c>
      <c r="AB76" s="190">
        <v>9157134</v>
      </c>
      <c r="AC76" s="190">
        <v>9260550</v>
      </c>
      <c r="AD76" s="186">
        <f t="shared" si="17"/>
        <v>1.0964775442066739</v>
      </c>
      <c r="AE76" s="69">
        <f t="shared" si="18"/>
        <v>1</v>
      </c>
      <c r="AF76" s="190">
        <v>103416</v>
      </c>
      <c r="AG76" s="190">
        <v>0</v>
      </c>
      <c r="AH76" s="69">
        <v>156</v>
      </c>
      <c r="AI76" s="69">
        <v>22</v>
      </c>
      <c r="AJ76" s="69">
        <v>0</v>
      </c>
      <c r="AK76" s="69">
        <v>1</v>
      </c>
      <c r="AL76" s="80">
        <v>23794</v>
      </c>
      <c r="AM76" s="80">
        <v>0</v>
      </c>
      <c r="AN76" s="69">
        <v>0</v>
      </c>
      <c r="AO76" s="69">
        <v>14</v>
      </c>
      <c r="AP76" s="80">
        <v>12482</v>
      </c>
      <c r="AQ76" s="80">
        <v>0</v>
      </c>
      <c r="AR76" s="69">
        <v>0</v>
      </c>
      <c r="AS76" s="69">
        <v>0</v>
      </c>
      <c r="AT76" s="80">
        <v>0</v>
      </c>
      <c r="AU76" s="80">
        <v>0</v>
      </c>
      <c r="AV76" s="69">
        <v>0</v>
      </c>
      <c r="AW76" s="69">
        <v>0</v>
      </c>
      <c r="AX76" s="80">
        <v>0</v>
      </c>
      <c r="AY76" s="80">
        <v>0</v>
      </c>
      <c r="AZ76" s="69">
        <v>0</v>
      </c>
      <c r="BA76" s="69">
        <v>0</v>
      </c>
      <c r="BB76" s="80">
        <v>0</v>
      </c>
      <c r="BC76" s="80">
        <v>0</v>
      </c>
      <c r="BD76" s="69">
        <v>0</v>
      </c>
      <c r="BE76" s="69">
        <v>0</v>
      </c>
      <c r="BF76" s="80">
        <v>0</v>
      </c>
      <c r="BG76" s="80">
        <v>0</v>
      </c>
      <c r="BH76" s="69">
        <v>0</v>
      </c>
      <c r="BI76" s="69">
        <v>0</v>
      </c>
      <c r="BJ76" s="80">
        <v>0</v>
      </c>
      <c r="BK76" s="80">
        <v>0</v>
      </c>
      <c r="BL76" s="69">
        <v>0</v>
      </c>
      <c r="BM76" s="69">
        <v>0</v>
      </c>
      <c r="BN76" s="80">
        <v>0</v>
      </c>
      <c r="BO76" s="80">
        <v>0</v>
      </c>
      <c r="BP76" s="69">
        <v>145</v>
      </c>
      <c r="BQ76" s="69">
        <v>0</v>
      </c>
      <c r="BR76" s="80">
        <v>0</v>
      </c>
      <c r="BS76" s="80">
        <v>0</v>
      </c>
      <c r="BT76" s="69">
        <v>0</v>
      </c>
      <c r="BU76" s="69">
        <v>0</v>
      </c>
      <c r="BV76" s="80">
        <v>0</v>
      </c>
      <c r="BW76" s="80">
        <v>0</v>
      </c>
      <c r="BX76" s="69">
        <v>0</v>
      </c>
      <c r="BY76" s="69">
        <v>0</v>
      </c>
      <c r="BZ76" s="80">
        <v>0</v>
      </c>
      <c r="CA76" s="80">
        <v>0</v>
      </c>
      <c r="CB76" s="69">
        <v>0</v>
      </c>
      <c r="CC76" s="69">
        <v>0</v>
      </c>
      <c r="CD76" s="80">
        <v>0</v>
      </c>
      <c r="CE76" s="80">
        <v>0</v>
      </c>
      <c r="CF76" s="69">
        <v>0</v>
      </c>
      <c r="CG76" s="69">
        <v>0</v>
      </c>
      <c r="CH76" s="80">
        <v>0</v>
      </c>
      <c r="CI76" s="80">
        <v>0</v>
      </c>
      <c r="CJ76" s="69">
        <v>145</v>
      </c>
      <c r="CK76" s="69">
        <v>15</v>
      </c>
      <c r="CL76" s="80">
        <v>36276</v>
      </c>
      <c r="CM76" s="80">
        <v>0</v>
      </c>
      <c r="CN76" s="67" t="s">
        <v>768</v>
      </c>
      <c r="CO76" s="67" t="s">
        <v>769</v>
      </c>
      <c r="CP76" s="67" t="s">
        <v>701</v>
      </c>
      <c r="CQ76" s="67" t="s">
        <v>701</v>
      </c>
      <c r="CR76" s="67" t="s">
        <v>701</v>
      </c>
      <c r="CS76" s="67" t="s">
        <v>701</v>
      </c>
      <c r="CT76" s="68">
        <v>45303</v>
      </c>
      <c r="CU76" s="67" t="s">
        <v>1003</v>
      </c>
      <c r="CV76" s="67" t="s">
        <v>1004</v>
      </c>
      <c r="CW76" s="68" t="s">
        <v>168</v>
      </c>
      <c r="CX76" s="68">
        <v>45169</v>
      </c>
      <c r="CY76" s="67" t="s">
        <v>1005</v>
      </c>
      <c r="CZ76" s="67" t="s">
        <v>1004</v>
      </c>
      <c r="DA76" s="67" t="s">
        <v>1015</v>
      </c>
      <c r="DB76" s="81">
        <v>10386871.810000001</v>
      </c>
      <c r="DC76" s="67"/>
      <c r="DD76" s="67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</row>
    <row r="77" spans="2:1477" s="69" customFormat="1">
      <c r="B77" s="67" t="s">
        <v>0</v>
      </c>
      <c r="C77" s="67" t="s">
        <v>288</v>
      </c>
      <c r="D77" s="67" t="s">
        <v>289</v>
      </c>
      <c r="E77" s="68">
        <v>44650</v>
      </c>
      <c r="F77" s="67" t="s">
        <v>1003</v>
      </c>
      <c r="G77" s="67" t="s">
        <v>1010</v>
      </c>
      <c r="H77" s="187">
        <v>2</v>
      </c>
      <c r="I77" s="69">
        <v>1</v>
      </c>
      <c r="J77" s="69">
        <v>360</v>
      </c>
      <c r="K77" s="69">
        <v>392</v>
      </c>
      <c r="L77" s="69">
        <v>383</v>
      </c>
      <c r="M77" s="186">
        <f t="shared" si="15"/>
        <v>0.97499999999999998</v>
      </c>
      <c r="N77" s="69">
        <f t="shared" si="16"/>
        <v>1</v>
      </c>
      <c r="O77" s="69">
        <v>9</v>
      </c>
      <c r="P77" s="69">
        <v>0</v>
      </c>
      <c r="Q77" s="69">
        <v>0</v>
      </c>
      <c r="R77" s="69">
        <v>32</v>
      </c>
      <c r="S77" s="69">
        <v>0</v>
      </c>
      <c r="T77" s="190">
        <v>13369606</v>
      </c>
      <c r="U77" s="190">
        <v>130623</v>
      </c>
      <c r="V77" s="190">
        <v>13238982</v>
      </c>
      <c r="W77" s="190">
        <v>13375355</v>
      </c>
      <c r="X77" s="190">
        <v>13678461</v>
      </c>
      <c r="Y77" s="190">
        <v>0</v>
      </c>
      <c r="Z77" s="190">
        <v>0</v>
      </c>
      <c r="AA77" s="190">
        <v>0</v>
      </c>
      <c r="AB77" s="190">
        <v>13678461</v>
      </c>
      <c r="AC77" s="190">
        <v>14086129</v>
      </c>
      <c r="AD77" s="186">
        <f t="shared" si="17"/>
        <v>1.0639888323739695</v>
      </c>
      <c r="AE77" s="69">
        <f t="shared" si="18"/>
        <v>1</v>
      </c>
      <c r="AF77" s="190">
        <v>413419</v>
      </c>
      <c r="AG77" s="190">
        <v>5750</v>
      </c>
      <c r="AH77" s="69">
        <v>13</v>
      </c>
      <c r="AI77" s="69">
        <v>19</v>
      </c>
      <c r="AJ77" s="69">
        <v>0</v>
      </c>
      <c r="AK77" s="69">
        <v>0</v>
      </c>
      <c r="AL77" s="80">
        <v>3089</v>
      </c>
      <c r="AM77" s="80">
        <v>0</v>
      </c>
      <c r="AN77" s="69">
        <v>0</v>
      </c>
      <c r="AO77" s="69">
        <v>0</v>
      </c>
      <c r="AP77" s="80">
        <v>0</v>
      </c>
      <c r="AQ77" s="80">
        <v>0</v>
      </c>
      <c r="AR77" s="69">
        <v>0</v>
      </c>
      <c r="AS77" s="69">
        <v>0</v>
      </c>
      <c r="AT77" s="80">
        <v>0</v>
      </c>
      <c r="AU77" s="80">
        <v>0</v>
      </c>
      <c r="AV77" s="69">
        <v>0</v>
      </c>
      <c r="AW77" s="69">
        <v>0</v>
      </c>
      <c r="AX77" s="80">
        <v>0</v>
      </c>
      <c r="AY77" s="80">
        <v>0</v>
      </c>
      <c r="AZ77" s="69">
        <v>0</v>
      </c>
      <c r="BA77" s="69">
        <v>0</v>
      </c>
      <c r="BB77" s="80">
        <v>0</v>
      </c>
      <c r="BC77" s="80">
        <v>0</v>
      </c>
      <c r="BD77" s="69">
        <v>0</v>
      </c>
      <c r="BE77" s="69">
        <v>0</v>
      </c>
      <c r="BF77" s="80">
        <v>0</v>
      </c>
      <c r="BG77" s="80">
        <v>0</v>
      </c>
      <c r="BH77" s="69">
        <v>0</v>
      </c>
      <c r="BI77" s="69">
        <v>0</v>
      </c>
      <c r="BJ77" s="80">
        <v>6506</v>
      </c>
      <c r="BK77" s="80">
        <v>0</v>
      </c>
      <c r="BL77" s="69">
        <v>0</v>
      </c>
      <c r="BM77" s="69">
        <v>0</v>
      </c>
      <c r="BN77" s="80">
        <v>0</v>
      </c>
      <c r="BO77" s="80">
        <v>0</v>
      </c>
      <c r="BP77" s="69">
        <v>0</v>
      </c>
      <c r="BQ77" s="69">
        <v>0</v>
      </c>
      <c r="BR77" s="80">
        <v>5750</v>
      </c>
      <c r="BS77" s="80">
        <v>0</v>
      </c>
      <c r="BT77" s="69">
        <v>0</v>
      </c>
      <c r="BU77" s="69">
        <v>0</v>
      </c>
      <c r="BV77" s="80">
        <v>0</v>
      </c>
      <c r="BW77" s="80">
        <v>0</v>
      </c>
      <c r="BX77" s="69">
        <v>0</v>
      </c>
      <c r="BY77" s="69">
        <v>0</v>
      </c>
      <c r="BZ77" s="80">
        <v>0</v>
      </c>
      <c r="CA77" s="80">
        <v>0</v>
      </c>
      <c r="CB77" s="69">
        <v>0</v>
      </c>
      <c r="CC77" s="69">
        <v>0</v>
      </c>
      <c r="CD77" s="80">
        <v>0</v>
      </c>
      <c r="CE77" s="80">
        <v>0</v>
      </c>
      <c r="CF77" s="69">
        <v>0</v>
      </c>
      <c r="CG77" s="69">
        <v>0</v>
      </c>
      <c r="CH77" s="80">
        <v>0</v>
      </c>
      <c r="CI77" s="80">
        <v>0</v>
      </c>
      <c r="CJ77" s="69">
        <v>0</v>
      </c>
      <c r="CK77" s="69">
        <v>0</v>
      </c>
      <c r="CL77" s="80">
        <v>15345</v>
      </c>
      <c r="CM77" s="80">
        <v>0</v>
      </c>
      <c r="CN77" s="67" t="s">
        <v>768</v>
      </c>
      <c r="CO77" s="67" t="s">
        <v>769</v>
      </c>
      <c r="CP77" s="67" t="s">
        <v>701</v>
      </c>
      <c r="CQ77" s="67" t="s">
        <v>701</v>
      </c>
      <c r="CR77" s="67" t="s">
        <v>701</v>
      </c>
      <c r="CS77" s="67" t="s">
        <v>701</v>
      </c>
      <c r="CT77" s="68">
        <v>45313</v>
      </c>
      <c r="CU77" s="67" t="s">
        <v>1003</v>
      </c>
      <c r="CV77" s="67" t="s">
        <v>1004</v>
      </c>
      <c r="CW77" s="68" t="s">
        <v>168</v>
      </c>
      <c r="CX77" s="68">
        <v>45141</v>
      </c>
      <c r="CY77" s="67" t="s">
        <v>1005</v>
      </c>
      <c r="CZ77" s="67" t="s">
        <v>1004</v>
      </c>
      <c r="DA77" s="67" t="s">
        <v>1017</v>
      </c>
      <c r="DB77" s="81">
        <v>15619864.41</v>
      </c>
      <c r="DC77" s="67"/>
      <c r="DD77" s="6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</row>
    <row r="78" spans="2:1477" s="69" customFormat="1">
      <c r="B78" s="67" t="s">
        <v>0</v>
      </c>
      <c r="C78" s="67" t="s">
        <v>573</v>
      </c>
      <c r="D78" s="67" t="s">
        <v>574</v>
      </c>
      <c r="E78" s="68">
        <v>44356</v>
      </c>
      <c r="F78" s="67" t="s">
        <v>1001</v>
      </c>
      <c r="G78" s="67" t="s">
        <v>1002</v>
      </c>
      <c r="H78" s="187">
        <v>2</v>
      </c>
      <c r="I78" s="69">
        <v>0</v>
      </c>
      <c r="J78" s="69">
        <v>350</v>
      </c>
      <c r="K78" s="69">
        <v>464</v>
      </c>
      <c r="L78" s="69">
        <v>459</v>
      </c>
      <c r="M78" s="186">
        <f t="shared" si="15"/>
        <v>1.0657142857142856</v>
      </c>
      <c r="N78" s="69">
        <f t="shared" si="16"/>
        <v>1</v>
      </c>
      <c r="O78" s="69">
        <v>5</v>
      </c>
      <c r="P78" s="69">
        <v>0</v>
      </c>
      <c r="Q78" s="69">
        <v>0</v>
      </c>
      <c r="R78" s="69">
        <v>86</v>
      </c>
      <c r="S78" s="69">
        <v>28</v>
      </c>
      <c r="T78" s="190">
        <v>7918962</v>
      </c>
      <c r="U78" s="190">
        <v>100000</v>
      </c>
      <c r="V78" s="190">
        <v>7818962</v>
      </c>
      <c r="W78" s="190">
        <v>7918962</v>
      </c>
      <c r="X78" s="190">
        <v>7962203</v>
      </c>
      <c r="Y78" s="190">
        <v>0</v>
      </c>
      <c r="Z78" s="190">
        <v>0</v>
      </c>
      <c r="AA78" s="190">
        <v>0</v>
      </c>
      <c r="AB78" s="190">
        <v>7962203</v>
      </c>
      <c r="AC78" s="190">
        <v>8267055</v>
      </c>
      <c r="AD78" s="186">
        <f t="shared" si="17"/>
        <v>1.0573085020748278</v>
      </c>
      <c r="AE78" s="69">
        <f t="shared" si="18"/>
        <v>1</v>
      </c>
      <c r="AF78" s="190">
        <v>304853</v>
      </c>
      <c r="AG78" s="190">
        <v>0</v>
      </c>
      <c r="AH78" s="69">
        <v>42</v>
      </c>
      <c r="AI78" s="69">
        <v>44</v>
      </c>
      <c r="AJ78" s="69">
        <v>0</v>
      </c>
      <c r="AK78" s="69">
        <v>28</v>
      </c>
      <c r="AL78" s="80">
        <v>0</v>
      </c>
      <c r="AM78" s="80">
        <v>0</v>
      </c>
      <c r="AN78" s="69">
        <v>0</v>
      </c>
      <c r="AO78" s="69">
        <v>0</v>
      </c>
      <c r="AP78" s="80">
        <v>0</v>
      </c>
      <c r="AQ78" s="80">
        <v>0</v>
      </c>
      <c r="AR78" s="69">
        <v>0</v>
      </c>
      <c r="AS78" s="69">
        <v>0</v>
      </c>
      <c r="AT78" s="80">
        <v>0</v>
      </c>
      <c r="AU78" s="80">
        <v>0</v>
      </c>
      <c r="AV78" s="69">
        <v>0</v>
      </c>
      <c r="AW78" s="69">
        <v>0</v>
      </c>
      <c r="AX78" s="80">
        <v>0</v>
      </c>
      <c r="AY78" s="80">
        <v>0</v>
      </c>
      <c r="AZ78" s="69">
        <v>0</v>
      </c>
      <c r="BA78" s="69">
        <v>0</v>
      </c>
      <c r="BB78" s="80">
        <v>0</v>
      </c>
      <c r="BC78" s="80">
        <v>0</v>
      </c>
      <c r="BD78" s="69">
        <v>0</v>
      </c>
      <c r="BE78" s="69">
        <v>0</v>
      </c>
      <c r="BF78" s="80">
        <v>0</v>
      </c>
      <c r="BG78" s="80">
        <v>0</v>
      </c>
      <c r="BH78" s="69">
        <v>0</v>
      </c>
      <c r="BI78" s="69">
        <v>0</v>
      </c>
      <c r="BJ78" s="80">
        <v>0</v>
      </c>
      <c r="BK78" s="80">
        <v>0</v>
      </c>
      <c r="BL78" s="69">
        <v>0</v>
      </c>
      <c r="BM78" s="69">
        <v>0</v>
      </c>
      <c r="BN78" s="80">
        <v>0</v>
      </c>
      <c r="BO78" s="80">
        <v>0</v>
      </c>
      <c r="BP78" s="69">
        <v>0</v>
      </c>
      <c r="BQ78" s="69">
        <v>0</v>
      </c>
      <c r="BR78" s="80">
        <v>0</v>
      </c>
      <c r="BS78" s="80">
        <v>0</v>
      </c>
      <c r="BT78" s="69">
        <v>0</v>
      </c>
      <c r="BU78" s="69">
        <v>0</v>
      </c>
      <c r="BV78" s="80">
        <v>0</v>
      </c>
      <c r="BW78" s="80">
        <v>0</v>
      </c>
      <c r="BX78" s="69">
        <v>0</v>
      </c>
      <c r="BY78" s="69">
        <v>0</v>
      </c>
      <c r="BZ78" s="80">
        <v>0</v>
      </c>
      <c r="CA78" s="80">
        <v>0</v>
      </c>
      <c r="CB78" s="69">
        <v>0</v>
      </c>
      <c r="CC78" s="69">
        <v>0</v>
      </c>
      <c r="CD78" s="80">
        <v>0</v>
      </c>
      <c r="CE78" s="80">
        <v>0</v>
      </c>
      <c r="CF78" s="69">
        <v>0</v>
      </c>
      <c r="CG78" s="69">
        <v>0</v>
      </c>
      <c r="CH78" s="80">
        <v>0</v>
      </c>
      <c r="CI78" s="80">
        <v>0</v>
      </c>
      <c r="CJ78" s="69">
        <v>0</v>
      </c>
      <c r="CK78" s="69">
        <v>28</v>
      </c>
      <c r="CL78" s="80">
        <v>0</v>
      </c>
      <c r="CM78" s="80">
        <v>0</v>
      </c>
      <c r="CN78" s="67" t="s">
        <v>768</v>
      </c>
      <c r="CO78" s="67" t="s">
        <v>769</v>
      </c>
      <c r="CP78" s="67" t="s">
        <v>701</v>
      </c>
      <c r="CQ78" s="67" t="s">
        <v>701</v>
      </c>
      <c r="CR78" s="67" t="s">
        <v>701</v>
      </c>
      <c r="CS78" s="67" t="s">
        <v>701</v>
      </c>
      <c r="CT78" s="68">
        <v>45176</v>
      </c>
      <c r="CU78" s="67" t="s">
        <v>1005</v>
      </c>
      <c r="CV78" s="67" t="s">
        <v>1004</v>
      </c>
      <c r="CW78" s="68" t="s">
        <v>168</v>
      </c>
      <c r="CX78" s="68">
        <v>44980</v>
      </c>
      <c r="CY78" s="67" t="s">
        <v>1003</v>
      </c>
      <c r="CZ78" s="67" t="s">
        <v>1009</v>
      </c>
      <c r="DA78" s="67" t="s">
        <v>1015</v>
      </c>
      <c r="DB78" s="81">
        <v>7233767.7699999996</v>
      </c>
      <c r="DC78" s="67"/>
      <c r="DD78" s="67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2:1477" s="69" customFormat="1">
      <c r="B79" s="67" t="s">
        <v>0</v>
      </c>
      <c r="C79" s="67" t="s">
        <v>290</v>
      </c>
      <c r="D79" s="67" t="s">
        <v>291</v>
      </c>
      <c r="E79" s="68">
        <v>44517</v>
      </c>
      <c r="F79" s="67" t="s">
        <v>1007</v>
      </c>
      <c r="G79" s="67" t="s">
        <v>1010</v>
      </c>
      <c r="H79" s="187">
        <v>1</v>
      </c>
      <c r="I79" s="69">
        <v>2</v>
      </c>
      <c r="J79" s="69">
        <v>85</v>
      </c>
      <c r="K79" s="69">
        <v>354</v>
      </c>
      <c r="L79" s="69">
        <v>373</v>
      </c>
      <c r="M79" s="186">
        <f t="shared" si="15"/>
        <v>3.0235294117647058</v>
      </c>
      <c r="N79" s="69">
        <f t="shared" si="16"/>
        <v>0</v>
      </c>
      <c r="O79" s="69">
        <v>-19</v>
      </c>
      <c r="P79" s="69">
        <v>19</v>
      </c>
      <c r="Q79" s="69">
        <v>0</v>
      </c>
      <c r="R79" s="69">
        <v>108</v>
      </c>
      <c r="S79" s="69">
        <v>161</v>
      </c>
      <c r="T79" s="190">
        <v>997892</v>
      </c>
      <c r="U79" s="190">
        <v>42783</v>
      </c>
      <c r="V79" s="190">
        <v>955110</v>
      </c>
      <c r="W79" s="190">
        <v>1048834</v>
      </c>
      <c r="X79" s="190">
        <v>1111095</v>
      </c>
      <c r="Y79" s="190">
        <v>-32186</v>
      </c>
      <c r="Z79" s="190">
        <v>0</v>
      </c>
      <c r="AA79" s="190">
        <v>-32186</v>
      </c>
      <c r="AB79" s="190">
        <v>1078909</v>
      </c>
      <c r="AC79" s="190">
        <v>1111095</v>
      </c>
      <c r="AD79" s="186">
        <f t="shared" si="17"/>
        <v>1.1633162672362345</v>
      </c>
      <c r="AE79" s="69">
        <f t="shared" si="18"/>
        <v>0</v>
      </c>
      <c r="AF79" s="190">
        <v>32186</v>
      </c>
      <c r="AG79" s="190">
        <v>50942</v>
      </c>
      <c r="AH79" s="69">
        <v>46</v>
      </c>
      <c r="AI79" s="69">
        <v>70</v>
      </c>
      <c r="AJ79" s="69">
        <v>0</v>
      </c>
      <c r="AK79" s="69">
        <v>0</v>
      </c>
      <c r="AL79" s="80">
        <v>0</v>
      </c>
      <c r="AM79" s="80">
        <v>0</v>
      </c>
      <c r="AN79" s="69">
        <v>22</v>
      </c>
      <c r="AO79" s="69">
        <v>121</v>
      </c>
      <c r="AP79" s="80">
        <v>80716</v>
      </c>
      <c r="AQ79" s="80">
        <v>0</v>
      </c>
      <c r="AR79" s="69">
        <v>0</v>
      </c>
      <c r="AS79" s="69">
        <v>0</v>
      </c>
      <c r="AT79" s="80">
        <v>0</v>
      </c>
      <c r="AU79" s="80">
        <v>0</v>
      </c>
      <c r="AV79" s="69">
        <v>0</v>
      </c>
      <c r="AW79" s="69">
        <v>0</v>
      </c>
      <c r="AX79" s="80">
        <v>0</v>
      </c>
      <c r="AY79" s="80">
        <v>0</v>
      </c>
      <c r="AZ79" s="69">
        <v>0</v>
      </c>
      <c r="BA79" s="69">
        <v>0</v>
      </c>
      <c r="BB79" s="80">
        <v>0</v>
      </c>
      <c r="BC79" s="80">
        <v>0</v>
      </c>
      <c r="BD79" s="69">
        <v>0</v>
      </c>
      <c r="BE79" s="69">
        <v>0</v>
      </c>
      <c r="BF79" s="80">
        <v>0</v>
      </c>
      <c r="BG79" s="80">
        <v>0</v>
      </c>
      <c r="BH79" s="69">
        <v>0</v>
      </c>
      <c r="BI79" s="69">
        <v>0</v>
      </c>
      <c r="BJ79" s="80">
        <v>0</v>
      </c>
      <c r="BK79" s="80">
        <v>0</v>
      </c>
      <c r="BL79" s="69">
        <v>0</v>
      </c>
      <c r="BM79" s="69">
        <v>0</v>
      </c>
      <c r="BN79" s="80">
        <v>0</v>
      </c>
      <c r="BO79" s="80">
        <v>0</v>
      </c>
      <c r="BP79" s="69">
        <v>0</v>
      </c>
      <c r="BQ79" s="69">
        <v>30</v>
      </c>
      <c r="BR79" s="80">
        <v>0</v>
      </c>
      <c r="BS79" s="80">
        <v>0</v>
      </c>
      <c r="BT79" s="69">
        <v>0</v>
      </c>
      <c r="BU79" s="69">
        <v>0</v>
      </c>
      <c r="BV79" s="80">
        <v>0</v>
      </c>
      <c r="BW79" s="80">
        <v>0</v>
      </c>
      <c r="BX79" s="69">
        <v>0</v>
      </c>
      <c r="BY79" s="69">
        <v>0</v>
      </c>
      <c r="BZ79" s="80">
        <v>0</v>
      </c>
      <c r="CA79" s="80">
        <v>0</v>
      </c>
      <c r="CB79" s="69">
        <v>0</v>
      </c>
      <c r="CC79" s="69">
        <v>0</v>
      </c>
      <c r="CD79" s="80">
        <v>0</v>
      </c>
      <c r="CE79" s="80">
        <v>0</v>
      </c>
      <c r="CF79" s="69">
        <v>0</v>
      </c>
      <c r="CG79" s="69">
        <v>0</v>
      </c>
      <c r="CH79" s="80">
        <v>0</v>
      </c>
      <c r="CI79" s="80">
        <v>0</v>
      </c>
      <c r="CJ79" s="69">
        <v>22</v>
      </c>
      <c r="CK79" s="69">
        <v>151</v>
      </c>
      <c r="CL79" s="80">
        <v>80716</v>
      </c>
      <c r="CM79" s="80">
        <v>0</v>
      </c>
      <c r="CN79" s="67" t="s">
        <v>789</v>
      </c>
      <c r="CO79" s="67" t="s">
        <v>790</v>
      </c>
      <c r="CP79" s="67" t="s">
        <v>701</v>
      </c>
      <c r="CQ79" s="67" t="s">
        <v>701</v>
      </c>
      <c r="CR79" s="67" t="s">
        <v>701</v>
      </c>
      <c r="CS79" s="67" t="s">
        <v>701</v>
      </c>
      <c r="CT79" s="68">
        <v>45336</v>
      </c>
      <c r="CU79" s="67" t="s">
        <v>1003</v>
      </c>
      <c r="CV79" s="67" t="s">
        <v>1004</v>
      </c>
      <c r="CW79" s="68" t="s">
        <v>168</v>
      </c>
      <c r="CX79" s="68">
        <v>45085</v>
      </c>
      <c r="CY79" s="67" t="s">
        <v>1001</v>
      </c>
      <c r="CZ79" s="67" t="s">
        <v>1009</v>
      </c>
      <c r="DA79" s="67" t="s">
        <v>1017</v>
      </c>
      <c r="DB79" s="81">
        <v>943264.64</v>
      </c>
      <c r="DC79" s="67"/>
      <c r="DD79" s="67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</row>
    <row r="80" spans="2:1477" s="69" customFormat="1">
      <c r="B80" s="67" t="s">
        <v>0</v>
      </c>
      <c r="C80" s="67" t="s">
        <v>575</v>
      </c>
      <c r="D80" s="67" t="s">
        <v>576</v>
      </c>
      <c r="E80" s="68">
        <v>44587</v>
      </c>
      <c r="F80" s="67" t="s">
        <v>1003</v>
      </c>
      <c r="G80" s="67" t="s">
        <v>1010</v>
      </c>
      <c r="H80" s="187">
        <v>1</v>
      </c>
      <c r="I80" s="69">
        <v>0</v>
      </c>
      <c r="J80" s="69">
        <v>120</v>
      </c>
      <c r="K80" s="69">
        <v>193</v>
      </c>
      <c r="L80" s="69">
        <v>185</v>
      </c>
      <c r="M80" s="186">
        <f t="shared" si="15"/>
        <v>1.3166666666666667</v>
      </c>
      <c r="N80" s="69">
        <f t="shared" si="16"/>
        <v>0</v>
      </c>
      <c r="O80" s="69">
        <v>8</v>
      </c>
      <c r="P80" s="69">
        <v>0</v>
      </c>
      <c r="Q80" s="69">
        <v>0</v>
      </c>
      <c r="R80" s="69">
        <v>27</v>
      </c>
      <c r="S80" s="69">
        <v>46</v>
      </c>
      <c r="T80" s="190">
        <v>1077522</v>
      </c>
      <c r="U80" s="190">
        <v>44955</v>
      </c>
      <c r="V80" s="190">
        <v>1032567</v>
      </c>
      <c r="W80" s="190">
        <v>1077522</v>
      </c>
      <c r="X80" s="190">
        <v>1075156</v>
      </c>
      <c r="Y80" s="190">
        <v>0</v>
      </c>
      <c r="Z80" s="190">
        <v>0</v>
      </c>
      <c r="AA80" s="190">
        <v>0</v>
      </c>
      <c r="AB80" s="190">
        <v>1075156</v>
      </c>
      <c r="AC80" s="190">
        <v>1075156</v>
      </c>
      <c r="AD80" s="186">
        <f t="shared" si="17"/>
        <v>1.0412457496704814</v>
      </c>
      <c r="AE80" s="69">
        <f t="shared" si="18"/>
        <v>1</v>
      </c>
      <c r="AF80" s="190">
        <v>0</v>
      </c>
      <c r="AG80" s="190">
        <v>0</v>
      </c>
      <c r="AH80" s="69">
        <v>16</v>
      </c>
      <c r="AI80" s="69">
        <v>11</v>
      </c>
      <c r="AJ80" s="69">
        <v>0</v>
      </c>
      <c r="AK80" s="69">
        <v>30</v>
      </c>
      <c r="AL80" s="80">
        <v>18350</v>
      </c>
      <c r="AM80" s="80">
        <v>0</v>
      </c>
      <c r="AN80" s="69">
        <v>0</v>
      </c>
      <c r="AO80" s="69">
        <v>16</v>
      </c>
      <c r="AP80" s="80">
        <v>0</v>
      </c>
      <c r="AQ80" s="80">
        <v>0</v>
      </c>
      <c r="AR80" s="69">
        <v>0</v>
      </c>
      <c r="AS80" s="69">
        <v>0</v>
      </c>
      <c r="AT80" s="80">
        <v>0</v>
      </c>
      <c r="AU80" s="80">
        <v>0</v>
      </c>
      <c r="AV80" s="69">
        <v>0</v>
      </c>
      <c r="AW80" s="69">
        <v>0</v>
      </c>
      <c r="AX80" s="80">
        <v>0</v>
      </c>
      <c r="AY80" s="80">
        <v>0</v>
      </c>
      <c r="AZ80" s="69">
        <v>0</v>
      </c>
      <c r="BA80" s="69">
        <v>0</v>
      </c>
      <c r="BB80" s="80">
        <v>0</v>
      </c>
      <c r="BC80" s="80">
        <v>0</v>
      </c>
      <c r="BD80" s="69">
        <v>0</v>
      </c>
      <c r="BE80" s="69">
        <v>0</v>
      </c>
      <c r="BF80" s="80">
        <v>0</v>
      </c>
      <c r="BG80" s="80">
        <v>0</v>
      </c>
      <c r="BH80" s="69">
        <v>0</v>
      </c>
      <c r="BI80" s="69">
        <v>0</v>
      </c>
      <c r="BJ80" s="80">
        <v>0</v>
      </c>
      <c r="BK80" s="80">
        <v>0</v>
      </c>
      <c r="BL80" s="69">
        <v>0</v>
      </c>
      <c r="BM80" s="69">
        <v>0</v>
      </c>
      <c r="BN80" s="80">
        <v>0</v>
      </c>
      <c r="BO80" s="80">
        <v>0</v>
      </c>
      <c r="BP80" s="69">
        <v>0</v>
      </c>
      <c r="BQ80" s="69">
        <v>0</v>
      </c>
      <c r="BR80" s="80">
        <v>0</v>
      </c>
      <c r="BS80" s="80">
        <v>0</v>
      </c>
      <c r="BT80" s="69">
        <v>0</v>
      </c>
      <c r="BU80" s="69">
        <v>0</v>
      </c>
      <c r="BV80" s="80">
        <v>0</v>
      </c>
      <c r="BW80" s="80">
        <v>0</v>
      </c>
      <c r="BX80" s="69">
        <v>0</v>
      </c>
      <c r="BY80" s="69">
        <v>0</v>
      </c>
      <c r="BZ80" s="80">
        <v>0</v>
      </c>
      <c r="CA80" s="80">
        <v>0</v>
      </c>
      <c r="CB80" s="69">
        <v>0</v>
      </c>
      <c r="CC80" s="69">
        <v>0</v>
      </c>
      <c r="CD80" s="80">
        <v>0</v>
      </c>
      <c r="CE80" s="80">
        <v>0</v>
      </c>
      <c r="CF80" s="69">
        <v>0</v>
      </c>
      <c r="CG80" s="69">
        <v>0</v>
      </c>
      <c r="CH80" s="80">
        <v>0</v>
      </c>
      <c r="CI80" s="80">
        <v>0</v>
      </c>
      <c r="CJ80" s="69">
        <v>0</v>
      </c>
      <c r="CK80" s="69">
        <v>46</v>
      </c>
      <c r="CL80" s="80">
        <v>18350</v>
      </c>
      <c r="CM80" s="80">
        <v>0</v>
      </c>
      <c r="CN80" s="67" t="s">
        <v>708</v>
      </c>
      <c r="CO80" s="67" t="s">
        <v>709</v>
      </c>
      <c r="CP80" s="67" t="s">
        <v>701</v>
      </c>
      <c r="CQ80" s="67" t="s">
        <v>701</v>
      </c>
      <c r="CR80" s="67" t="s">
        <v>701</v>
      </c>
      <c r="CS80" s="67" t="s">
        <v>701</v>
      </c>
      <c r="CT80" s="68">
        <v>45160</v>
      </c>
      <c r="CU80" s="67" t="s">
        <v>1005</v>
      </c>
      <c r="CV80" s="67" t="s">
        <v>1004</v>
      </c>
      <c r="CW80" s="68" t="s">
        <v>168</v>
      </c>
      <c r="CX80" s="68">
        <v>44848</v>
      </c>
      <c r="CY80" s="67" t="s">
        <v>1007</v>
      </c>
      <c r="CZ80" s="67" t="s">
        <v>1009</v>
      </c>
      <c r="DA80" s="67" t="s">
        <v>554</v>
      </c>
      <c r="DB80" s="81">
        <v>1339271.3600000001</v>
      </c>
      <c r="DC80" s="67"/>
      <c r="DD80" s="67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</row>
    <row r="81" spans="2:1477" s="69" customFormat="1">
      <c r="B81" s="67" t="s">
        <v>0</v>
      </c>
      <c r="C81" s="67" t="s">
        <v>577</v>
      </c>
      <c r="D81" s="67" t="s">
        <v>578</v>
      </c>
      <c r="E81" s="68">
        <v>44720</v>
      </c>
      <c r="F81" s="67" t="s">
        <v>1001</v>
      </c>
      <c r="G81" s="67" t="s">
        <v>1010</v>
      </c>
      <c r="H81" s="187">
        <v>2</v>
      </c>
      <c r="I81" s="69">
        <v>0</v>
      </c>
      <c r="J81" s="69">
        <v>180</v>
      </c>
      <c r="K81" s="69">
        <v>199</v>
      </c>
      <c r="L81" s="69">
        <v>178</v>
      </c>
      <c r="M81" s="186">
        <f t="shared" si="15"/>
        <v>0.8833333333333333</v>
      </c>
      <c r="N81" s="69">
        <f t="shared" si="16"/>
        <v>1</v>
      </c>
      <c r="O81" s="69">
        <v>21</v>
      </c>
      <c r="P81" s="69">
        <v>0</v>
      </c>
      <c r="Q81" s="69">
        <v>0</v>
      </c>
      <c r="R81" s="69">
        <v>19</v>
      </c>
      <c r="S81" s="69">
        <v>0</v>
      </c>
      <c r="T81" s="190">
        <v>1298306</v>
      </c>
      <c r="U81" s="190">
        <v>50000</v>
      </c>
      <c r="V81" s="190">
        <v>1248306</v>
      </c>
      <c r="W81" s="190">
        <v>1298306</v>
      </c>
      <c r="X81" s="190">
        <v>1209436</v>
      </c>
      <c r="Y81" s="190">
        <v>0</v>
      </c>
      <c r="Z81" s="190">
        <v>0</v>
      </c>
      <c r="AA81" s="190">
        <v>0</v>
      </c>
      <c r="AB81" s="190">
        <v>1209436</v>
      </c>
      <c r="AC81" s="190">
        <v>1209097</v>
      </c>
      <c r="AD81" s="186">
        <f t="shared" si="17"/>
        <v>0.96859023348441808</v>
      </c>
      <c r="AE81" s="69">
        <f t="shared" si="18"/>
        <v>1</v>
      </c>
      <c r="AF81" s="190">
        <v>-339</v>
      </c>
      <c r="AG81" s="190">
        <v>0</v>
      </c>
      <c r="AH81" s="69">
        <v>4</v>
      </c>
      <c r="AI81" s="69">
        <v>15</v>
      </c>
      <c r="AJ81" s="69">
        <v>0</v>
      </c>
      <c r="AK81" s="69">
        <v>0</v>
      </c>
      <c r="AL81" s="80">
        <v>0</v>
      </c>
      <c r="AM81" s="80">
        <v>0</v>
      </c>
      <c r="AN81" s="69">
        <v>0</v>
      </c>
      <c r="AO81" s="69">
        <v>0</v>
      </c>
      <c r="AP81" s="80">
        <v>1848</v>
      </c>
      <c r="AQ81" s="80">
        <v>0</v>
      </c>
      <c r="AR81" s="69">
        <v>0</v>
      </c>
      <c r="AS81" s="69">
        <v>0</v>
      </c>
      <c r="AT81" s="80">
        <v>0</v>
      </c>
      <c r="AU81" s="80">
        <v>0</v>
      </c>
      <c r="AV81" s="69">
        <v>0</v>
      </c>
      <c r="AW81" s="69">
        <v>0</v>
      </c>
      <c r="AX81" s="80">
        <v>0</v>
      </c>
      <c r="AY81" s="80">
        <v>0</v>
      </c>
      <c r="AZ81" s="69">
        <v>0</v>
      </c>
      <c r="BA81" s="69">
        <v>0</v>
      </c>
      <c r="BB81" s="80">
        <v>0</v>
      </c>
      <c r="BC81" s="80">
        <v>0</v>
      </c>
      <c r="BD81" s="69">
        <v>0</v>
      </c>
      <c r="BE81" s="69">
        <v>0</v>
      </c>
      <c r="BF81" s="80">
        <v>0</v>
      </c>
      <c r="BG81" s="80">
        <v>0</v>
      </c>
      <c r="BH81" s="69">
        <v>0</v>
      </c>
      <c r="BI81" s="69">
        <v>0</v>
      </c>
      <c r="BJ81" s="80">
        <v>0</v>
      </c>
      <c r="BK81" s="80">
        <v>0</v>
      </c>
      <c r="BL81" s="69">
        <v>0</v>
      </c>
      <c r="BM81" s="69">
        <v>0</v>
      </c>
      <c r="BN81" s="80">
        <v>0</v>
      </c>
      <c r="BO81" s="80">
        <v>0</v>
      </c>
      <c r="BP81" s="69">
        <v>0</v>
      </c>
      <c r="BQ81" s="69">
        <v>0</v>
      </c>
      <c r="BR81" s="80">
        <v>0</v>
      </c>
      <c r="BS81" s="80">
        <v>0</v>
      </c>
      <c r="BT81" s="69">
        <v>0</v>
      </c>
      <c r="BU81" s="69">
        <v>0</v>
      </c>
      <c r="BV81" s="80">
        <v>0</v>
      </c>
      <c r="BW81" s="80">
        <v>0</v>
      </c>
      <c r="BX81" s="69">
        <v>0</v>
      </c>
      <c r="BY81" s="69">
        <v>0</v>
      </c>
      <c r="BZ81" s="80">
        <v>0</v>
      </c>
      <c r="CA81" s="80">
        <v>0</v>
      </c>
      <c r="CB81" s="69">
        <v>0</v>
      </c>
      <c r="CC81" s="69">
        <v>0</v>
      </c>
      <c r="CD81" s="80">
        <v>0</v>
      </c>
      <c r="CE81" s="80">
        <v>0</v>
      </c>
      <c r="CF81" s="69">
        <v>0</v>
      </c>
      <c r="CG81" s="69">
        <v>0</v>
      </c>
      <c r="CH81" s="80">
        <v>0</v>
      </c>
      <c r="CI81" s="80">
        <v>0</v>
      </c>
      <c r="CJ81" s="69">
        <v>0</v>
      </c>
      <c r="CK81" s="69">
        <v>0</v>
      </c>
      <c r="CL81" s="80">
        <v>1848</v>
      </c>
      <c r="CM81" s="80">
        <v>0</v>
      </c>
      <c r="CN81" s="67" t="s">
        <v>794</v>
      </c>
      <c r="CO81" s="67" t="s">
        <v>795</v>
      </c>
      <c r="CP81" s="67" t="s">
        <v>701</v>
      </c>
      <c r="CQ81" s="67" t="s">
        <v>701</v>
      </c>
      <c r="CR81" s="67" t="s">
        <v>701</v>
      </c>
      <c r="CS81" s="67" t="s">
        <v>701</v>
      </c>
      <c r="CT81" s="68">
        <v>45169</v>
      </c>
      <c r="CU81" s="67" t="s">
        <v>1005</v>
      </c>
      <c r="CV81" s="67" t="s">
        <v>1004</v>
      </c>
      <c r="CW81" s="68" t="s">
        <v>168</v>
      </c>
      <c r="CX81" s="68">
        <v>45035</v>
      </c>
      <c r="CY81" s="67" t="s">
        <v>1001</v>
      </c>
      <c r="CZ81" s="67" t="s">
        <v>1009</v>
      </c>
      <c r="DA81" s="67" t="s">
        <v>1015</v>
      </c>
      <c r="DB81" s="81">
        <v>1554775.94</v>
      </c>
      <c r="DC81" s="67"/>
      <c r="DD81" s="67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</row>
    <row r="82" spans="2:1477" s="69" customFormat="1">
      <c r="B82" s="67" t="s">
        <v>0</v>
      </c>
      <c r="C82" s="67" t="s">
        <v>579</v>
      </c>
      <c r="D82" s="67" t="s">
        <v>580</v>
      </c>
      <c r="E82" s="68">
        <v>44720</v>
      </c>
      <c r="F82" s="67" t="s">
        <v>1001</v>
      </c>
      <c r="G82" s="67" t="s">
        <v>1010</v>
      </c>
      <c r="H82" s="187">
        <v>1</v>
      </c>
      <c r="I82" s="69">
        <v>0</v>
      </c>
      <c r="J82" s="69">
        <v>300</v>
      </c>
      <c r="K82" s="69">
        <v>355</v>
      </c>
      <c r="L82" s="69">
        <v>351</v>
      </c>
      <c r="M82" s="186">
        <f t="shared" si="15"/>
        <v>0.98666666666666669</v>
      </c>
      <c r="N82" s="69">
        <f t="shared" si="16"/>
        <v>1</v>
      </c>
      <c r="O82" s="69">
        <v>4</v>
      </c>
      <c r="P82" s="69">
        <v>0</v>
      </c>
      <c r="Q82" s="69">
        <v>0</v>
      </c>
      <c r="R82" s="69">
        <v>55</v>
      </c>
      <c r="S82" s="69">
        <v>0</v>
      </c>
      <c r="T82" s="190">
        <v>13193368</v>
      </c>
      <c r="U82" s="190">
        <v>109807</v>
      </c>
      <c r="V82" s="190">
        <v>13083561</v>
      </c>
      <c r="W82" s="190">
        <v>13193368</v>
      </c>
      <c r="X82" s="190">
        <v>13034580</v>
      </c>
      <c r="Y82" s="190">
        <v>0</v>
      </c>
      <c r="Z82" s="190">
        <v>0</v>
      </c>
      <c r="AA82" s="190">
        <v>0</v>
      </c>
      <c r="AB82" s="190">
        <v>13034580</v>
      </c>
      <c r="AC82" s="190">
        <v>12703529</v>
      </c>
      <c r="AD82" s="186">
        <f t="shared" si="17"/>
        <v>0.97095347359942752</v>
      </c>
      <c r="AE82" s="69">
        <f t="shared" si="18"/>
        <v>1</v>
      </c>
      <c r="AF82" s="190">
        <v>-331050</v>
      </c>
      <c r="AG82" s="190">
        <v>0</v>
      </c>
      <c r="AH82" s="69">
        <v>29</v>
      </c>
      <c r="AI82" s="69">
        <v>26</v>
      </c>
      <c r="AJ82" s="69">
        <v>0</v>
      </c>
      <c r="AK82" s="69">
        <v>0</v>
      </c>
      <c r="AL82" s="80">
        <v>0</v>
      </c>
      <c r="AM82" s="80">
        <v>0</v>
      </c>
      <c r="AN82" s="69">
        <v>0</v>
      </c>
      <c r="AO82" s="69">
        <v>0</v>
      </c>
      <c r="AP82" s="80">
        <v>1465</v>
      </c>
      <c r="AQ82" s="80">
        <v>0</v>
      </c>
      <c r="AR82" s="69">
        <v>0</v>
      </c>
      <c r="AS82" s="69">
        <v>0</v>
      </c>
      <c r="AT82" s="80">
        <v>0</v>
      </c>
      <c r="AU82" s="80">
        <v>0</v>
      </c>
      <c r="AV82" s="69">
        <v>0</v>
      </c>
      <c r="AW82" s="69">
        <v>0</v>
      </c>
      <c r="AX82" s="80">
        <v>0</v>
      </c>
      <c r="AY82" s="80">
        <v>0</v>
      </c>
      <c r="AZ82" s="69">
        <v>0</v>
      </c>
      <c r="BA82" s="69">
        <v>0</v>
      </c>
      <c r="BB82" s="80">
        <v>0</v>
      </c>
      <c r="BC82" s="80">
        <v>0</v>
      </c>
      <c r="BD82" s="69">
        <v>0</v>
      </c>
      <c r="BE82" s="69">
        <v>0</v>
      </c>
      <c r="BF82" s="80">
        <v>0</v>
      </c>
      <c r="BG82" s="80">
        <v>0</v>
      </c>
      <c r="BH82" s="69">
        <v>0</v>
      </c>
      <c r="BI82" s="69">
        <v>0</v>
      </c>
      <c r="BJ82" s="80">
        <v>0</v>
      </c>
      <c r="BK82" s="80">
        <v>0</v>
      </c>
      <c r="BL82" s="69">
        <v>0</v>
      </c>
      <c r="BM82" s="69">
        <v>0</v>
      </c>
      <c r="BN82" s="80">
        <v>0</v>
      </c>
      <c r="BO82" s="80">
        <v>0</v>
      </c>
      <c r="BP82" s="69">
        <v>0</v>
      </c>
      <c r="BQ82" s="69">
        <v>0</v>
      </c>
      <c r="BR82" s="80">
        <v>0</v>
      </c>
      <c r="BS82" s="80">
        <v>0</v>
      </c>
      <c r="BT82" s="69">
        <v>0</v>
      </c>
      <c r="BU82" s="69">
        <v>0</v>
      </c>
      <c r="BV82" s="80">
        <v>0</v>
      </c>
      <c r="BW82" s="80">
        <v>0</v>
      </c>
      <c r="BX82" s="69">
        <v>0</v>
      </c>
      <c r="BY82" s="69">
        <v>0</v>
      </c>
      <c r="BZ82" s="80">
        <v>0</v>
      </c>
      <c r="CA82" s="80">
        <v>0</v>
      </c>
      <c r="CB82" s="69">
        <v>0</v>
      </c>
      <c r="CC82" s="69">
        <v>0</v>
      </c>
      <c r="CD82" s="80">
        <v>0</v>
      </c>
      <c r="CE82" s="80">
        <v>0</v>
      </c>
      <c r="CF82" s="69">
        <v>0</v>
      </c>
      <c r="CG82" s="69">
        <v>0</v>
      </c>
      <c r="CH82" s="80">
        <v>0</v>
      </c>
      <c r="CI82" s="80">
        <v>0</v>
      </c>
      <c r="CJ82" s="69">
        <v>0</v>
      </c>
      <c r="CK82" s="69">
        <v>0</v>
      </c>
      <c r="CL82" s="80">
        <v>1465</v>
      </c>
      <c r="CM82" s="80">
        <v>0</v>
      </c>
      <c r="CN82" s="67" t="s">
        <v>719</v>
      </c>
      <c r="CO82" s="67" t="s">
        <v>720</v>
      </c>
      <c r="CP82" s="67" t="s">
        <v>701</v>
      </c>
      <c r="CQ82" s="67" t="s">
        <v>701</v>
      </c>
      <c r="CR82" s="67" t="s">
        <v>701</v>
      </c>
      <c r="CS82" s="67" t="s">
        <v>701</v>
      </c>
      <c r="CT82" s="68">
        <v>45342</v>
      </c>
      <c r="CU82" s="67" t="s">
        <v>1003</v>
      </c>
      <c r="CV82" s="67" t="s">
        <v>1004</v>
      </c>
      <c r="CW82" s="68" t="s">
        <v>168</v>
      </c>
      <c r="CX82" s="68">
        <v>45161</v>
      </c>
      <c r="CY82" s="67" t="s">
        <v>1005</v>
      </c>
      <c r="CZ82" s="67" t="s">
        <v>1004</v>
      </c>
      <c r="DA82" s="67" t="s">
        <v>554</v>
      </c>
      <c r="DB82" s="81">
        <v>10896297.689999999</v>
      </c>
      <c r="DC82" s="67"/>
      <c r="DD82" s="67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</row>
    <row r="83" spans="2:1477" s="69" customFormat="1">
      <c r="B83" s="67" t="s">
        <v>0</v>
      </c>
      <c r="C83" s="67" t="s">
        <v>796</v>
      </c>
      <c r="D83" s="67" t="s">
        <v>1020</v>
      </c>
      <c r="E83" s="68">
        <v>44727</v>
      </c>
      <c r="F83" s="67" t="s">
        <v>1001</v>
      </c>
      <c r="G83" s="67" t="s">
        <v>1010</v>
      </c>
      <c r="H83" s="187">
        <v>1</v>
      </c>
      <c r="I83" s="69">
        <v>0</v>
      </c>
      <c r="J83" s="69">
        <v>90</v>
      </c>
      <c r="K83" s="69">
        <v>90</v>
      </c>
      <c r="L83" s="69">
        <v>19</v>
      </c>
      <c r="M83" s="186">
        <f t="shared" si="15"/>
        <v>0.21111111111111111</v>
      </c>
      <c r="N83" s="69">
        <f t="shared" si="16"/>
        <v>1</v>
      </c>
      <c r="O83" s="69">
        <v>71</v>
      </c>
      <c r="P83" s="69">
        <v>0</v>
      </c>
      <c r="Q83" s="69">
        <v>0</v>
      </c>
      <c r="R83" s="69">
        <v>0</v>
      </c>
      <c r="S83" s="69">
        <v>0</v>
      </c>
      <c r="T83" s="190">
        <v>240110</v>
      </c>
      <c r="U83" s="190">
        <v>17791</v>
      </c>
      <c r="V83" s="190">
        <v>222319</v>
      </c>
      <c r="W83" s="190">
        <v>240110</v>
      </c>
      <c r="X83" s="190">
        <v>185940</v>
      </c>
      <c r="Y83" s="190">
        <v>0</v>
      </c>
      <c r="Z83" s="190">
        <v>0</v>
      </c>
      <c r="AA83" s="190">
        <v>0</v>
      </c>
      <c r="AB83" s="190">
        <v>185940</v>
      </c>
      <c r="AC83" s="190">
        <v>185940</v>
      </c>
      <c r="AD83" s="186">
        <f t="shared" si="17"/>
        <v>0.83636576271033969</v>
      </c>
      <c r="AE83" s="69">
        <f t="shared" si="18"/>
        <v>1</v>
      </c>
      <c r="AF83" s="190">
        <v>0</v>
      </c>
      <c r="AG83" s="190">
        <v>0</v>
      </c>
      <c r="AH83" s="69">
        <v>0</v>
      </c>
      <c r="AI83" s="69">
        <v>0</v>
      </c>
      <c r="AJ83" s="69">
        <v>0</v>
      </c>
      <c r="AK83" s="69">
        <v>0</v>
      </c>
      <c r="AL83" s="80">
        <v>0</v>
      </c>
      <c r="AM83" s="80">
        <v>0</v>
      </c>
      <c r="AN83" s="69">
        <v>0</v>
      </c>
      <c r="AO83" s="69">
        <v>0</v>
      </c>
      <c r="AP83" s="80">
        <v>0</v>
      </c>
      <c r="AQ83" s="80">
        <v>0</v>
      </c>
      <c r="AR83" s="69">
        <v>0</v>
      </c>
      <c r="AS83" s="69">
        <v>0</v>
      </c>
      <c r="AT83" s="80">
        <v>0</v>
      </c>
      <c r="AU83" s="80">
        <v>0</v>
      </c>
      <c r="AV83" s="69">
        <v>0</v>
      </c>
      <c r="AW83" s="69">
        <v>0</v>
      </c>
      <c r="AX83" s="80">
        <v>0</v>
      </c>
      <c r="AY83" s="80">
        <v>0</v>
      </c>
      <c r="AZ83" s="69">
        <v>0</v>
      </c>
      <c r="BA83" s="69">
        <v>0</v>
      </c>
      <c r="BB83" s="80">
        <v>0</v>
      </c>
      <c r="BC83" s="80">
        <v>0</v>
      </c>
      <c r="BD83" s="69">
        <v>0</v>
      </c>
      <c r="BE83" s="69">
        <v>0</v>
      </c>
      <c r="BF83" s="80">
        <v>0</v>
      </c>
      <c r="BG83" s="80">
        <v>0</v>
      </c>
      <c r="BH83" s="69">
        <v>0</v>
      </c>
      <c r="BI83" s="69">
        <v>0</v>
      </c>
      <c r="BJ83" s="80">
        <v>0</v>
      </c>
      <c r="BK83" s="80">
        <v>0</v>
      </c>
      <c r="BL83" s="69">
        <v>0</v>
      </c>
      <c r="BM83" s="69">
        <v>0</v>
      </c>
      <c r="BN83" s="80">
        <v>0</v>
      </c>
      <c r="BO83" s="80">
        <v>0</v>
      </c>
      <c r="BP83" s="69">
        <v>0</v>
      </c>
      <c r="BQ83" s="69">
        <v>0</v>
      </c>
      <c r="BR83" s="80">
        <v>0</v>
      </c>
      <c r="BS83" s="80">
        <v>0</v>
      </c>
      <c r="BT83" s="69">
        <v>0</v>
      </c>
      <c r="BU83" s="69">
        <v>0</v>
      </c>
      <c r="BV83" s="80">
        <v>0</v>
      </c>
      <c r="BW83" s="80">
        <v>0</v>
      </c>
      <c r="BX83" s="69">
        <v>0</v>
      </c>
      <c r="BY83" s="69">
        <v>0</v>
      </c>
      <c r="BZ83" s="80">
        <v>0</v>
      </c>
      <c r="CA83" s="80">
        <v>0</v>
      </c>
      <c r="CB83" s="69">
        <v>0</v>
      </c>
      <c r="CC83" s="69">
        <v>0</v>
      </c>
      <c r="CD83" s="80">
        <v>0</v>
      </c>
      <c r="CE83" s="80">
        <v>0</v>
      </c>
      <c r="CF83" s="69">
        <v>0</v>
      </c>
      <c r="CG83" s="69">
        <v>0</v>
      </c>
      <c r="CH83" s="80">
        <v>0</v>
      </c>
      <c r="CI83" s="80">
        <v>0</v>
      </c>
      <c r="CJ83" s="69">
        <v>0</v>
      </c>
      <c r="CK83" s="69">
        <v>0</v>
      </c>
      <c r="CL83" s="80">
        <v>0</v>
      </c>
      <c r="CM83" s="80">
        <v>0</v>
      </c>
      <c r="CN83" s="67" t="s">
        <v>797</v>
      </c>
      <c r="CO83" s="67" t="s">
        <v>798</v>
      </c>
      <c r="CP83" s="67" t="s">
        <v>701</v>
      </c>
      <c r="CQ83" s="67" t="s">
        <v>701</v>
      </c>
      <c r="CR83" s="67" t="s">
        <v>701</v>
      </c>
      <c r="CS83" s="67" t="s">
        <v>701</v>
      </c>
      <c r="CT83" s="68">
        <v>45156</v>
      </c>
      <c r="CU83" s="67" t="s">
        <v>1005</v>
      </c>
      <c r="CV83" s="67" t="s">
        <v>1004</v>
      </c>
      <c r="CW83" s="68" t="s">
        <v>168</v>
      </c>
      <c r="CX83" s="68">
        <v>45016</v>
      </c>
      <c r="CY83" s="67" t="s">
        <v>1003</v>
      </c>
      <c r="CZ83" s="67" t="s">
        <v>1009</v>
      </c>
      <c r="DA83" s="67" t="s">
        <v>554</v>
      </c>
      <c r="DB83" s="81">
        <v>402519.71</v>
      </c>
      <c r="DC83" s="67"/>
      <c r="DD83" s="67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</row>
    <row r="84" spans="2:1477" s="69" customFormat="1">
      <c r="B84" s="67" t="s">
        <v>0</v>
      </c>
      <c r="C84" s="67" t="s">
        <v>581</v>
      </c>
      <c r="D84" s="67" t="s">
        <v>582</v>
      </c>
      <c r="E84" s="68">
        <v>44727</v>
      </c>
      <c r="F84" s="67" t="s">
        <v>1001</v>
      </c>
      <c r="G84" s="67" t="s">
        <v>1010</v>
      </c>
      <c r="H84" s="187">
        <v>1</v>
      </c>
      <c r="I84" s="69">
        <v>0</v>
      </c>
      <c r="J84" s="69">
        <v>60</v>
      </c>
      <c r="K84" s="69">
        <v>160</v>
      </c>
      <c r="L84" s="69">
        <v>160</v>
      </c>
      <c r="M84" s="186">
        <f t="shared" si="15"/>
        <v>1.5166666666666666</v>
      </c>
      <c r="N84" s="69">
        <f t="shared" si="16"/>
        <v>0</v>
      </c>
      <c r="O84" s="69">
        <v>0</v>
      </c>
      <c r="P84" s="69">
        <v>0</v>
      </c>
      <c r="Q84" s="69">
        <v>0</v>
      </c>
      <c r="R84" s="69">
        <v>69</v>
      </c>
      <c r="S84" s="69">
        <v>31</v>
      </c>
      <c r="T84" s="190">
        <v>1386562</v>
      </c>
      <c r="U84" s="190">
        <v>50000</v>
      </c>
      <c r="V84" s="190">
        <v>1336562</v>
      </c>
      <c r="W84" s="190">
        <v>1386562</v>
      </c>
      <c r="X84" s="190">
        <v>1349510</v>
      </c>
      <c r="Y84" s="190">
        <v>0</v>
      </c>
      <c r="Z84" s="190">
        <v>0</v>
      </c>
      <c r="AA84" s="190">
        <v>0</v>
      </c>
      <c r="AB84" s="190">
        <v>1349510</v>
      </c>
      <c r="AC84" s="190">
        <v>1349510</v>
      </c>
      <c r="AD84" s="186">
        <f t="shared" si="17"/>
        <v>1.009687541617972</v>
      </c>
      <c r="AE84" s="69">
        <f t="shared" si="18"/>
        <v>1</v>
      </c>
      <c r="AF84" s="190">
        <v>0</v>
      </c>
      <c r="AG84" s="190">
        <v>0</v>
      </c>
      <c r="AH84" s="69">
        <v>53</v>
      </c>
      <c r="AI84" s="69">
        <v>16</v>
      </c>
      <c r="AJ84" s="69">
        <v>0</v>
      </c>
      <c r="AK84" s="69">
        <v>0</v>
      </c>
      <c r="AL84" s="80">
        <v>0</v>
      </c>
      <c r="AM84" s="80">
        <v>0</v>
      </c>
      <c r="AN84" s="69">
        <v>0</v>
      </c>
      <c r="AO84" s="69">
        <v>0</v>
      </c>
      <c r="AP84" s="80">
        <v>0</v>
      </c>
      <c r="AQ84" s="80">
        <v>0</v>
      </c>
      <c r="AR84" s="69">
        <v>0</v>
      </c>
      <c r="AS84" s="69">
        <v>0</v>
      </c>
      <c r="AT84" s="80">
        <v>0</v>
      </c>
      <c r="AU84" s="80">
        <v>0</v>
      </c>
      <c r="AV84" s="69">
        <v>0</v>
      </c>
      <c r="AW84" s="69">
        <v>0</v>
      </c>
      <c r="AX84" s="80">
        <v>0</v>
      </c>
      <c r="AY84" s="80">
        <v>0</v>
      </c>
      <c r="AZ84" s="69">
        <v>0</v>
      </c>
      <c r="BA84" s="69">
        <v>0</v>
      </c>
      <c r="BB84" s="80">
        <v>0</v>
      </c>
      <c r="BC84" s="80">
        <v>0</v>
      </c>
      <c r="BD84" s="69">
        <v>0</v>
      </c>
      <c r="BE84" s="69">
        <v>0</v>
      </c>
      <c r="BF84" s="80">
        <v>0</v>
      </c>
      <c r="BG84" s="80">
        <v>0</v>
      </c>
      <c r="BH84" s="69">
        <v>0</v>
      </c>
      <c r="BI84" s="69">
        <v>0</v>
      </c>
      <c r="BJ84" s="80">
        <v>0</v>
      </c>
      <c r="BK84" s="80">
        <v>0</v>
      </c>
      <c r="BL84" s="69">
        <v>0</v>
      </c>
      <c r="BM84" s="69">
        <v>0</v>
      </c>
      <c r="BN84" s="80">
        <v>0</v>
      </c>
      <c r="BO84" s="80">
        <v>0</v>
      </c>
      <c r="BP84" s="69">
        <v>0</v>
      </c>
      <c r="BQ84" s="69">
        <v>31</v>
      </c>
      <c r="BR84" s="80">
        <v>0</v>
      </c>
      <c r="BS84" s="80">
        <v>0</v>
      </c>
      <c r="BT84" s="69">
        <v>0</v>
      </c>
      <c r="BU84" s="69">
        <v>0</v>
      </c>
      <c r="BV84" s="80">
        <v>0</v>
      </c>
      <c r="BW84" s="80">
        <v>0</v>
      </c>
      <c r="BX84" s="69">
        <v>0</v>
      </c>
      <c r="BY84" s="69">
        <v>0</v>
      </c>
      <c r="BZ84" s="80">
        <v>0</v>
      </c>
      <c r="CA84" s="80">
        <v>0</v>
      </c>
      <c r="CB84" s="69">
        <v>0</v>
      </c>
      <c r="CC84" s="69">
        <v>0</v>
      </c>
      <c r="CD84" s="80">
        <v>0</v>
      </c>
      <c r="CE84" s="80">
        <v>0</v>
      </c>
      <c r="CF84" s="69">
        <v>0</v>
      </c>
      <c r="CG84" s="69">
        <v>0</v>
      </c>
      <c r="CH84" s="80">
        <v>0</v>
      </c>
      <c r="CI84" s="80">
        <v>0</v>
      </c>
      <c r="CJ84" s="69">
        <v>0</v>
      </c>
      <c r="CK84" s="69">
        <v>31</v>
      </c>
      <c r="CL84" s="80">
        <v>0</v>
      </c>
      <c r="CM84" s="80">
        <v>0</v>
      </c>
      <c r="CN84" s="67" t="s">
        <v>768</v>
      </c>
      <c r="CO84" s="67" t="s">
        <v>769</v>
      </c>
      <c r="CP84" s="67" t="s">
        <v>701</v>
      </c>
      <c r="CQ84" s="67" t="s">
        <v>701</v>
      </c>
      <c r="CR84" s="67" t="s">
        <v>701</v>
      </c>
      <c r="CS84" s="67" t="s">
        <v>701</v>
      </c>
      <c r="CT84" s="68">
        <v>45260</v>
      </c>
      <c r="CU84" s="67" t="s">
        <v>1007</v>
      </c>
      <c r="CV84" s="67" t="s">
        <v>1004</v>
      </c>
      <c r="CW84" s="68" t="s">
        <v>168</v>
      </c>
      <c r="CX84" s="68">
        <v>44999</v>
      </c>
      <c r="CY84" s="67" t="s">
        <v>1003</v>
      </c>
      <c r="CZ84" s="67" t="s">
        <v>1009</v>
      </c>
      <c r="DA84" s="67" t="s">
        <v>554</v>
      </c>
      <c r="DB84" s="81">
        <v>1705476.65</v>
      </c>
      <c r="DC84" s="67"/>
      <c r="DD84" s="67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</row>
    <row r="85" spans="2:1477" s="69" customFormat="1">
      <c r="B85" s="67" t="s">
        <v>0</v>
      </c>
      <c r="C85" s="67" t="s">
        <v>292</v>
      </c>
      <c r="D85" s="67" t="s">
        <v>293</v>
      </c>
      <c r="E85" s="68">
        <v>44727</v>
      </c>
      <c r="F85" s="67" t="s">
        <v>1001</v>
      </c>
      <c r="G85" s="67" t="s">
        <v>1010</v>
      </c>
      <c r="H85" s="187">
        <v>2</v>
      </c>
      <c r="I85" s="69">
        <v>3</v>
      </c>
      <c r="J85" s="69">
        <v>90</v>
      </c>
      <c r="K85" s="69">
        <v>144</v>
      </c>
      <c r="L85" s="69">
        <v>140</v>
      </c>
      <c r="M85" s="186">
        <f t="shared" si="15"/>
        <v>1.1888888888888889</v>
      </c>
      <c r="N85" s="69">
        <f t="shared" si="16"/>
        <v>1</v>
      </c>
      <c r="O85" s="69">
        <v>4</v>
      </c>
      <c r="P85" s="69">
        <v>0</v>
      </c>
      <c r="Q85" s="69">
        <v>0</v>
      </c>
      <c r="R85" s="69">
        <v>47</v>
      </c>
      <c r="S85" s="69">
        <v>7</v>
      </c>
      <c r="T85" s="190">
        <v>744369</v>
      </c>
      <c r="U85" s="190">
        <v>43296</v>
      </c>
      <c r="V85" s="190">
        <v>701073</v>
      </c>
      <c r="W85" s="190">
        <v>788349</v>
      </c>
      <c r="X85" s="190">
        <v>712669</v>
      </c>
      <c r="Y85" s="190">
        <v>0</v>
      </c>
      <c r="Z85" s="190">
        <v>0</v>
      </c>
      <c r="AA85" s="190">
        <v>0</v>
      </c>
      <c r="AB85" s="190">
        <v>712669</v>
      </c>
      <c r="AC85" s="190">
        <v>709731</v>
      </c>
      <c r="AD85" s="186">
        <f t="shared" si="17"/>
        <v>1.0123496411928572</v>
      </c>
      <c r="AE85" s="69">
        <f t="shared" si="18"/>
        <v>1</v>
      </c>
      <c r="AF85" s="190">
        <v>0</v>
      </c>
      <c r="AG85" s="190">
        <v>43980</v>
      </c>
      <c r="AH85" s="69">
        <v>10</v>
      </c>
      <c r="AI85" s="69">
        <v>23</v>
      </c>
      <c r="AJ85" s="69">
        <v>0</v>
      </c>
      <c r="AK85" s="69">
        <v>0</v>
      </c>
      <c r="AL85" s="80">
        <v>0</v>
      </c>
      <c r="AM85" s="80">
        <v>0</v>
      </c>
      <c r="AN85" s="69">
        <v>0</v>
      </c>
      <c r="AO85" s="69">
        <v>7</v>
      </c>
      <c r="AP85" s="80">
        <v>41042</v>
      </c>
      <c r="AQ85" s="80">
        <v>41042</v>
      </c>
      <c r="AR85" s="69">
        <v>0</v>
      </c>
      <c r="AS85" s="69">
        <v>0</v>
      </c>
      <c r="AT85" s="80">
        <v>0</v>
      </c>
      <c r="AU85" s="80">
        <v>0</v>
      </c>
      <c r="AV85" s="69">
        <v>0</v>
      </c>
      <c r="AW85" s="69">
        <v>0</v>
      </c>
      <c r="AX85" s="80">
        <v>0</v>
      </c>
      <c r="AY85" s="80">
        <v>0</v>
      </c>
      <c r="AZ85" s="69">
        <v>0</v>
      </c>
      <c r="BA85" s="69">
        <v>0</v>
      </c>
      <c r="BB85" s="80">
        <v>0</v>
      </c>
      <c r="BC85" s="80">
        <v>0</v>
      </c>
      <c r="BD85" s="69">
        <v>14</v>
      </c>
      <c r="BE85" s="69">
        <v>0</v>
      </c>
      <c r="BF85" s="80">
        <v>0</v>
      </c>
      <c r="BG85" s="80">
        <v>0</v>
      </c>
      <c r="BH85" s="69">
        <v>0</v>
      </c>
      <c r="BI85" s="69">
        <v>0</v>
      </c>
      <c r="BJ85" s="80">
        <v>0</v>
      </c>
      <c r="BK85" s="80">
        <v>0</v>
      </c>
      <c r="BL85" s="69">
        <v>0</v>
      </c>
      <c r="BM85" s="69">
        <v>0</v>
      </c>
      <c r="BN85" s="80">
        <v>0</v>
      </c>
      <c r="BO85" s="80">
        <v>0</v>
      </c>
      <c r="BP85" s="69">
        <v>0</v>
      </c>
      <c r="BQ85" s="69">
        <v>0</v>
      </c>
      <c r="BR85" s="80">
        <v>2938</v>
      </c>
      <c r="BS85" s="80">
        <v>0</v>
      </c>
      <c r="BT85" s="69">
        <v>0</v>
      </c>
      <c r="BU85" s="69">
        <v>0</v>
      </c>
      <c r="BV85" s="80">
        <v>0</v>
      </c>
      <c r="BW85" s="80">
        <v>0</v>
      </c>
      <c r="BX85" s="69">
        <v>0</v>
      </c>
      <c r="BY85" s="69">
        <v>0</v>
      </c>
      <c r="BZ85" s="80">
        <v>0</v>
      </c>
      <c r="CA85" s="80">
        <v>0</v>
      </c>
      <c r="CB85" s="69">
        <v>0</v>
      </c>
      <c r="CC85" s="69">
        <v>0</v>
      </c>
      <c r="CD85" s="80">
        <v>0</v>
      </c>
      <c r="CE85" s="80">
        <v>0</v>
      </c>
      <c r="CF85" s="69">
        <v>0</v>
      </c>
      <c r="CG85" s="69">
        <v>0</v>
      </c>
      <c r="CH85" s="80">
        <v>0</v>
      </c>
      <c r="CI85" s="80">
        <v>0</v>
      </c>
      <c r="CJ85" s="69">
        <v>14</v>
      </c>
      <c r="CK85" s="69">
        <v>7</v>
      </c>
      <c r="CL85" s="80">
        <v>43980</v>
      </c>
      <c r="CM85" s="80">
        <v>41042</v>
      </c>
      <c r="CN85" s="67" t="s">
        <v>766</v>
      </c>
      <c r="CO85" s="67" t="s">
        <v>767</v>
      </c>
      <c r="CP85" s="67" t="s">
        <v>701</v>
      </c>
      <c r="CQ85" s="67" t="s">
        <v>701</v>
      </c>
      <c r="CR85" s="67" t="s">
        <v>701</v>
      </c>
      <c r="CS85" s="67" t="s">
        <v>701</v>
      </c>
      <c r="CT85" s="68">
        <v>45267</v>
      </c>
      <c r="CU85" s="67" t="s">
        <v>1007</v>
      </c>
      <c r="CV85" s="67" t="s">
        <v>1004</v>
      </c>
      <c r="CW85" s="68" t="s">
        <v>168</v>
      </c>
      <c r="CX85" s="68">
        <v>44950</v>
      </c>
      <c r="CY85" s="67" t="s">
        <v>1003</v>
      </c>
      <c r="CZ85" s="67" t="s">
        <v>1009</v>
      </c>
      <c r="DA85" s="67" t="s">
        <v>554</v>
      </c>
      <c r="DB85" s="81">
        <v>931264.85</v>
      </c>
      <c r="DC85" s="67"/>
      <c r="DD85" s="67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</row>
    <row r="86" spans="2:1477" s="69" customFormat="1">
      <c r="B86" s="67" t="s">
        <v>0</v>
      </c>
      <c r="C86" s="67" t="s">
        <v>583</v>
      </c>
      <c r="D86" s="67" t="s">
        <v>584</v>
      </c>
      <c r="E86" s="68">
        <v>44979</v>
      </c>
      <c r="F86" s="67" t="s">
        <v>1003</v>
      </c>
      <c r="G86" s="67" t="s">
        <v>1009</v>
      </c>
      <c r="H86" s="187">
        <v>1</v>
      </c>
      <c r="I86" s="69">
        <v>0</v>
      </c>
      <c r="J86" s="69">
        <v>150</v>
      </c>
      <c r="K86" s="69">
        <v>259</v>
      </c>
      <c r="L86" s="69">
        <v>259</v>
      </c>
      <c r="M86" s="186">
        <f t="shared" si="15"/>
        <v>1</v>
      </c>
      <c r="N86" s="69">
        <f t="shared" si="16"/>
        <v>1</v>
      </c>
      <c r="O86" s="69">
        <v>0</v>
      </c>
      <c r="P86" s="69">
        <v>0</v>
      </c>
      <c r="Q86" s="69">
        <v>0</v>
      </c>
      <c r="R86" s="69">
        <v>109</v>
      </c>
      <c r="S86" s="69">
        <v>0</v>
      </c>
      <c r="T86" s="190">
        <v>5044796</v>
      </c>
      <c r="U86" s="190">
        <v>61908</v>
      </c>
      <c r="V86" s="190">
        <v>4982887</v>
      </c>
      <c r="W86" s="190">
        <v>5044796</v>
      </c>
      <c r="X86" s="190">
        <v>5157015</v>
      </c>
      <c r="Y86" s="190">
        <v>0</v>
      </c>
      <c r="Z86" s="190">
        <v>0</v>
      </c>
      <c r="AA86" s="190">
        <v>0</v>
      </c>
      <c r="AB86" s="190">
        <v>5157015</v>
      </c>
      <c r="AC86" s="190">
        <v>5122877</v>
      </c>
      <c r="AD86" s="186">
        <f t="shared" si="17"/>
        <v>1.0280941550550915</v>
      </c>
      <c r="AE86" s="69">
        <f t="shared" si="18"/>
        <v>1</v>
      </c>
      <c r="AF86" s="190">
        <v>-34138</v>
      </c>
      <c r="AG86" s="190">
        <v>0</v>
      </c>
      <c r="AH86" s="69">
        <v>82</v>
      </c>
      <c r="AI86" s="69">
        <v>27</v>
      </c>
      <c r="AJ86" s="69">
        <v>0</v>
      </c>
      <c r="AK86" s="69">
        <v>0</v>
      </c>
      <c r="AL86" s="80">
        <v>1064</v>
      </c>
      <c r="AM86" s="80">
        <v>0</v>
      </c>
      <c r="AN86" s="69">
        <v>0</v>
      </c>
      <c r="AO86" s="69">
        <v>0</v>
      </c>
      <c r="AP86" s="80">
        <v>6899</v>
      </c>
      <c r="AQ86" s="80">
        <v>0</v>
      </c>
      <c r="AR86" s="69">
        <v>0</v>
      </c>
      <c r="AS86" s="69">
        <v>0</v>
      </c>
      <c r="AT86" s="80">
        <v>0</v>
      </c>
      <c r="AU86" s="80">
        <v>0</v>
      </c>
      <c r="AV86" s="69">
        <v>0</v>
      </c>
      <c r="AW86" s="69">
        <v>0</v>
      </c>
      <c r="AX86" s="80">
        <v>0</v>
      </c>
      <c r="AY86" s="80">
        <v>0</v>
      </c>
      <c r="AZ86" s="69">
        <v>0</v>
      </c>
      <c r="BA86" s="69">
        <v>0</v>
      </c>
      <c r="BB86" s="80">
        <v>0</v>
      </c>
      <c r="BC86" s="80">
        <v>0</v>
      </c>
      <c r="BD86" s="69">
        <v>0</v>
      </c>
      <c r="BE86" s="69">
        <v>0</v>
      </c>
      <c r="BF86" s="80">
        <v>0</v>
      </c>
      <c r="BG86" s="80">
        <v>0</v>
      </c>
      <c r="BH86" s="69">
        <v>0</v>
      </c>
      <c r="BI86" s="69">
        <v>0</v>
      </c>
      <c r="BJ86" s="80">
        <v>935</v>
      </c>
      <c r="BK86" s="80">
        <v>0</v>
      </c>
      <c r="BL86" s="69">
        <v>0</v>
      </c>
      <c r="BM86" s="69">
        <v>0</v>
      </c>
      <c r="BN86" s="80">
        <v>0</v>
      </c>
      <c r="BO86" s="80">
        <v>0</v>
      </c>
      <c r="BP86" s="69">
        <v>45</v>
      </c>
      <c r="BQ86" s="69">
        <v>0</v>
      </c>
      <c r="BR86" s="80">
        <v>8983</v>
      </c>
      <c r="BS86" s="80">
        <v>0</v>
      </c>
      <c r="BT86" s="69">
        <v>0</v>
      </c>
      <c r="BU86" s="69">
        <v>0</v>
      </c>
      <c r="BV86" s="80">
        <v>0</v>
      </c>
      <c r="BW86" s="80">
        <v>0</v>
      </c>
      <c r="BX86" s="69">
        <v>0</v>
      </c>
      <c r="BY86" s="69">
        <v>0</v>
      </c>
      <c r="BZ86" s="80">
        <v>0</v>
      </c>
      <c r="CA86" s="80">
        <v>0</v>
      </c>
      <c r="CB86" s="69">
        <v>0</v>
      </c>
      <c r="CC86" s="69">
        <v>0</v>
      </c>
      <c r="CD86" s="80">
        <v>0</v>
      </c>
      <c r="CE86" s="80">
        <v>0</v>
      </c>
      <c r="CF86" s="69">
        <v>0</v>
      </c>
      <c r="CG86" s="69">
        <v>0</v>
      </c>
      <c r="CH86" s="80">
        <v>0</v>
      </c>
      <c r="CI86" s="80">
        <v>0</v>
      </c>
      <c r="CJ86" s="69">
        <v>45</v>
      </c>
      <c r="CK86" s="69">
        <v>0</v>
      </c>
      <c r="CL86" s="80">
        <v>17882</v>
      </c>
      <c r="CM86" s="80">
        <v>0</v>
      </c>
      <c r="CN86" s="67" t="s">
        <v>799</v>
      </c>
      <c r="CO86" s="67" t="s">
        <v>800</v>
      </c>
      <c r="CP86" s="67" t="s">
        <v>701</v>
      </c>
      <c r="CQ86" s="67" t="s">
        <v>701</v>
      </c>
      <c r="CR86" s="67" t="s">
        <v>701</v>
      </c>
      <c r="CS86" s="67" t="s">
        <v>701</v>
      </c>
      <c r="CT86" s="68">
        <v>45453</v>
      </c>
      <c r="CU86" s="67" t="s">
        <v>1001</v>
      </c>
      <c r="CV86" s="67" t="s">
        <v>1004</v>
      </c>
      <c r="CW86" s="68" t="s">
        <v>168</v>
      </c>
      <c r="CX86" s="68">
        <v>45315</v>
      </c>
      <c r="CY86" s="67" t="s">
        <v>1003</v>
      </c>
      <c r="CZ86" s="67" t="s">
        <v>1004</v>
      </c>
      <c r="DA86" s="67" t="s">
        <v>1018</v>
      </c>
      <c r="DB86" s="81">
        <v>5802841.1799999997</v>
      </c>
      <c r="DC86" s="67"/>
      <c r="DD86" s="67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</row>
    <row r="87" spans="2:1477" s="69" customFormat="1">
      <c r="B87" s="67" t="s">
        <v>0</v>
      </c>
      <c r="C87" s="67" t="s">
        <v>294</v>
      </c>
      <c r="D87" s="67" t="s">
        <v>295</v>
      </c>
      <c r="E87" s="68">
        <v>44804</v>
      </c>
      <c r="F87" s="67" t="s">
        <v>1005</v>
      </c>
      <c r="G87" s="67" t="s">
        <v>1009</v>
      </c>
      <c r="H87" s="187">
        <v>2</v>
      </c>
      <c r="I87" s="69">
        <v>1</v>
      </c>
      <c r="J87" s="69">
        <v>150</v>
      </c>
      <c r="K87" s="69">
        <v>265</v>
      </c>
      <c r="L87" s="69">
        <v>265</v>
      </c>
      <c r="M87" s="186">
        <f t="shared" si="15"/>
        <v>1.2933333333333332</v>
      </c>
      <c r="N87" s="69">
        <f t="shared" si="16"/>
        <v>0</v>
      </c>
      <c r="O87" s="69">
        <v>0</v>
      </c>
      <c r="P87" s="69">
        <v>0</v>
      </c>
      <c r="Q87" s="69">
        <v>0</v>
      </c>
      <c r="R87" s="69">
        <v>71</v>
      </c>
      <c r="S87" s="69">
        <v>44</v>
      </c>
      <c r="T87" s="190">
        <v>621970</v>
      </c>
      <c r="U87" s="190">
        <v>20266</v>
      </c>
      <c r="V87" s="190">
        <v>601704</v>
      </c>
      <c r="W87" s="190">
        <v>626401</v>
      </c>
      <c r="X87" s="190">
        <v>439109</v>
      </c>
      <c r="Y87" s="190">
        <v>0</v>
      </c>
      <c r="Z87" s="190">
        <v>0</v>
      </c>
      <c r="AA87" s="190">
        <v>0</v>
      </c>
      <c r="AB87" s="190">
        <v>439109</v>
      </c>
      <c r="AC87" s="190">
        <v>439109</v>
      </c>
      <c r="AD87" s="186">
        <f t="shared" si="17"/>
        <v>0.72977577014611839</v>
      </c>
      <c r="AE87" s="69">
        <f t="shared" si="18"/>
        <v>1</v>
      </c>
      <c r="AF87" s="190">
        <v>0</v>
      </c>
      <c r="AG87" s="190">
        <v>4431</v>
      </c>
      <c r="AH87" s="69">
        <v>52</v>
      </c>
      <c r="AI87" s="69">
        <v>19</v>
      </c>
      <c r="AJ87" s="69">
        <v>0</v>
      </c>
      <c r="AK87" s="69">
        <v>44</v>
      </c>
      <c r="AL87" s="80">
        <v>18107</v>
      </c>
      <c r="AM87" s="80">
        <v>0</v>
      </c>
      <c r="AN87" s="69">
        <v>0</v>
      </c>
      <c r="AO87" s="69">
        <v>0</v>
      </c>
      <c r="AP87" s="80">
        <v>0</v>
      </c>
      <c r="AQ87" s="80">
        <v>0</v>
      </c>
      <c r="AR87" s="69">
        <v>0</v>
      </c>
      <c r="AS87" s="69">
        <v>0</v>
      </c>
      <c r="AT87" s="80">
        <v>0</v>
      </c>
      <c r="AU87" s="80">
        <v>0</v>
      </c>
      <c r="AV87" s="69">
        <v>0</v>
      </c>
      <c r="AW87" s="69">
        <v>0</v>
      </c>
      <c r="AX87" s="80">
        <v>0</v>
      </c>
      <c r="AY87" s="80">
        <v>0</v>
      </c>
      <c r="AZ87" s="69">
        <v>0</v>
      </c>
      <c r="BA87" s="69">
        <v>0</v>
      </c>
      <c r="BB87" s="80">
        <v>0</v>
      </c>
      <c r="BC87" s="80">
        <v>0</v>
      </c>
      <c r="BD87" s="69">
        <v>0</v>
      </c>
      <c r="BE87" s="69">
        <v>0</v>
      </c>
      <c r="BF87" s="80">
        <v>0</v>
      </c>
      <c r="BG87" s="80">
        <v>0</v>
      </c>
      <c r="BH87" s="69">
        <v>0</v>
      </c>
      <c r="BI87" s="69">
        <v>0</v>
      </c>
      <c r="BJ87" s="80">
        <v>0</v>
      </c>
      <c r="BK87" s="80">
        <v>0</v>
      </c>
      <c r="BL87" s="69">
        <v>0</v>
      </c>
      <c r="BM87" s="69">
        <v>0</v>
      </c>
      <c r="BN87" s="80">
        <v>0</v>
      </c>
      <c r="BO87" s="80">
        <v>0</v>
      </c>
      <c r="BP87" s="69">
        <v>0</v>
      </c>
      <c r="BQ87" s="69">
        <v>0</v>
      </c>
      <c r="BR87" s="80">
        <v>0</v>
      </c>
      <c r="BS87" s="80">
        <v>0</v>
      </c>
      <c r="BT87" s="69">
        <v>0</v>
      </c>
      <c r="BU87" s="69">
        <v>0</v>
      </c>
      <c r="BV87" s="80">
        <v>0</v>
      </c>
      <c r="BW87" s="80">
        <v>0</v>
      </c>
      <c r="BX87" s="69">
        <v>0</v>
      </c>
      <c r="BY87" s="69">
        <v>0</v>
      </c>
      <c r="BZ87" s="80">
        <v>0</v>
      </c>
      <c r="CA87" s="80">
        <v>0</v>
      </c>
      <c r="CB87" s="69">
        <v>0</v>
      </c>
      <c r="CC87" s="69">
        <v>0</v>
      </c>
      <c r="CD87" s="80">
        <v>0</v>
      </c>
      <c r="CE87" s="80">
        <v>0</v>
      </c>
      <c r="CF87" s="69">
        <v>0</v>
      </c>
      <c r="CG87" s="69">
        <v>0</v>
      </c>
      <c r="CH87" s="80">
        <v>0</v>
      </c>
      <c r="CI87" s="80">
        <v>0</v>
      </c>
      <c r="CJ87" s="69">
        <v>0</v>
      </c>
      <c r="CK87" s="69">
        <v>44</v>
      </c>
      <c r="CL87" s="80">
        <v>18107</v>
      </c>
      <c r="CM87" s="80">
        <v>0</v>
      </c>
      <c r="CN87" s="67" t="s">
        <v>789</v>
      </c>
      <c r="CO87" s="67" t="s">
        <v>790</v>
      </c>
      <c r="CP87" s="67" t="s">
        <v>701</v>
      </c>
      <c r="CQ87" s="67" t="s">
        <v>701</v>
      </c>
      <c r="CR87" s="67" t="s">
        <v>701</v>
      </c>
      <c r="CS87" s="67" t="s">
        <v>701</v>
      </c>
      <c r="CT87" s="68">
        <v>45342</v>
      </c>
      <c r="CU87" s="67" t="s">
        <v>1003</v>
      </c>
      <c r="CV87" s="67" t="s">
        <v>1004</v>
      </c>
      <c r="CW87" s="68" t="s">
        <v>168</v>
      </c>
      <c r="CX87" s="68">
        <v>45239</v>
      </c>
      <c r="CY87" s="67" t="s">
        <v>1007</v>
      </c>
      <c r="CZ87" s="67" t="s">
        <v>1004</v>
      </c>
      <c r="DA87" s="67" t="s">
        <v>1017</v>
      </c>
      <c r="DB87" s="81">
        <v>485437.68</v>
      </c>
      <c r="DC87" s="67"/>
      <c r="DD87" s="6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</row>
    <row r="88" spans="2:1477" s="69" customFormat="1">
      <c r="B88" s="67" t="s">
        <v>0</v>
      </c>
      <c r="C88" s="67" t="s">
        <v>585</v>
      </c>
      <c r="D88" s="67" t="s">
        <v>586</v>
      </c>
      <c r="E88" s="68">
        <v>44881</v>
      </c>
      <c r="F88" s="67" t="s">
        <v>1007</v>
      </c>
      <c r="G88" s="67" t="s">
        <v>1009</v>
      </c>
      <c r="H88" s="187">
        <v>1</v>
      </c>
      <c r="I88" s="69">
        <v>0</v>
      </c>
      <c r="J88" s="69">
        <v>150</v>
      </c>
      <c r="K88" s="69">
        <v>293</v>
      </c>
      <c r="L88" s="69">
        <v>293</v>
      </c>
      <c r="M88" s="186">
        <f t="shared" si="15"/>
        <v>1.1599999999999999</v>
      </c>
      <c r="N88" s="69">
        <f t="shared" si="16"/>
        <v>1</v>
      </c>
      <c r="O88" s="69">
        <v>0</v>
      </c>
      <c r="P88" s="69">
        <v>0</v>
      </c>
      <c r="Q88" s="69">
        <v>0</v>
      </c>
      <c r="R88" s="69">
        <v>112</v>
      </c>
      <c r="S88" s="69">
        <v>31</v>
      </c>
      <c r="T88" s="190">
        <v>1959156</v>
      </c>
      <c r="U88" s="190">
        <v>50000</v>
      </c>
      <c r="V88" s="190">
        <v>1909156</v>
      </c>
      <c r="W88" s="190">
        <v>1959156</v>
      </c>
      <c r="X88" s="190">
        <v>1946528</v>
      </c>
      <c r="Y88" s="190">
        <v>0</v>
      </c>
      <c r="Z88" s="190">
        <v>0</v>
      </c>
      <c r="AA88" s="190">
        <v>0</v>
      </c>
      <c r="AB88" s="190">
        <v>1946528</v>
      </c>
      <c r="AC88" s="190">
        <v>1943700</v>
      </c>
      <c r="AD88" s="186">
        <f t="shared" si="17"/>
        <v>1.018093859276036</v>
      </c>
      <c r="AE88" s="69">
        <f t="shared" si="18"/>
        <v>1</v>
      </c>
      <c r="AF88" s="190">
        <v>-2828</v>
      </c>
      <c r="AG88" s="190">
        <v>0</v>
      </c>
      <c r="AH88" s="69">
        <v>103</v>
      </c>
      <c r="AI88" s="69">
        <v>16</v>
      </c>
      <c r="AJ88" s="69">
        <v>0</v>
      </c>
      <c r="AK88" s="69">
        <v>0</v>
      </c>
      <c r="AL88" s="80">
        <v>0</v>
      </c>
      <c r="AM88" s="80">
        <v>0</v>
      </c>
      <c r="AN88" s="69">
        <v>7</v>
      </c>
      <c r="AO88" s="69">
        <v>17</v>
      </c>
      <c r="AP88" s="80">
        <v>0</v>
      </c>
      <c r="AQ88" s="80">
        <v>0</v>
      </c>
      <c r="AR88" s="69">
        <v>0</v>
      </c>
      <c r="AS88" s="69">
        <v>0</v>
      </c>
      <c r="AT88" s="80">
        <v>0</v>
      </c>
      <c r="AU88" s="80">
        <v>0</v>
      </c>
      <c r="AV88" s="69">
        <v>0</v>
      </c>
      <c r="AW88" s="69">
        <v>0</v>
      </c>
      <c r="AX88" s="80">
        <v>0</v>
      </c>
      <c r="AY88" s="80">
        <v>0</v>
      </c>
      <c r="AZ88" s="69">
        <v>0</v>
      </c>
      <c r="BA88" s="69">
        <v>0</v>
      </c>
      <c r="BB88" s="80">
        <v>0</v>
      </c>
      <c r="BC88" s="80">
        <v>0</v>
      </c>
      <c r="BD88" s="69">
        <v>0</v>
      </c>
      <c r="BE88" s="69">
        <v>0</v>
      </c>
      <c r="BF88" s="80">
        <v>0</v>
      </c>
      <c r="BG88" s="80">
        <v>0</v>
      </c>
      <c r="BH88" s="69">
        <v>0</v>
      </c>
      <c r="BI88" s="69">
        <v>0</v>
      </c>
      <c r="BJ88" s="80">
        <v>0</v>
      </c>
      <c r="BK88" s="80">
        <v>0</v>
      </c>
      <c r="BL88" s="69">
        <v>0</v>
      </c>
      <c r="BM88" s="69">
        <v>0</v>
      </c>
      <c r="BN88" s="80">
        <v>0</v>
      </c>
      <c r="BO88" s="80">
        <v>0</v>
      </c>
      <c r="BP88" s="69">
        <v>0</v>
      </c>
      <c r="BQ88" s="69">
        <v>0</v>
      </c>
      <c r="BR88" s="80">
        <v>0</v>
      </c>
      <c r="BS88" s="80">
        <v>0</v>
      </c>
      <c r="BT88" s="69">
        <v>0</v>
      </c>
      <c r="BU88" s="69">
        <v>0</v>
      </c>
      <c r="BV88" s="80">
        <v>0</v>
      </c>
      <c r="BW88" s="80">
        <v>0</v>
      </c>
      <c r="BX88" s="69">
        <v>0</v>
      </c>
      <c r="BY88" s="69">
        <v>0</v>
      </c>
      <c r="BZ88" s="80">
        <v>0</v>
      </c>
      <c r="CA88" s="80">
        <v>0</v>
      </c>
      <c r="CB88" s="69">
        <v>0</v>
      </c>
      <c r="CC88" s="69">
        <v>0</v>
      </c>
      <c r="CD88" s="80">
        <v>0</v>
      </c>
      <c r="CE88" s="80">
        <v>0</v>
      </c>
      <c r="CF88" s="69">
        <v>0</v>
      </c>
      <c r="CG88" s="69">
        <v>0</v>
      </c>
      <c r="CH88" s="80">
        <v>0</v>
      </c>
      <c r="CI88" s="80">
        <v>0</v>
      </c>
      <c r="CJ88" s="69">
        <v>7</v>
      </c>
      <c r="CK88" s="69">
        <v>17</v>
      </c>
      <c r="CL88" s="80">
        <v>0</v>
      </c>
      <c r="CM88" s="80">
        <v>0</v>
      </c>
      <c r="CN88" s="67" t="s">
        <v>801</v>
      </c>
      <c r="CO88" s="67" t="s">
        <v>802</v>
      </c>
      <c r="CP88" s="67" t="s">
        <v>701</v>
      </c>
      <c r="CQ88" s="67" t="s">
        <v>701</v>
      </c>
      <c r="CR88" s="67" t="s">
        <v>701</v>
      </c>
      <c r="CS88" s="67" t="s">
        <v>701</v>
      </c>
      <c r="CT88" s="68">
        <v>45432</v>
      </c>
      <c r="CU88" s="67" t="s">
        <v>1001</v>
      </c>
      <c r="CV88" s="67" t="s">
        <v>1004</v>
      </c>
      <c r="CW88" s="68" t="s">
        <v>168</v>
      </c>
      <c r="CX88" s="68">
        <v>45264</v>
      </c>
      <c r="CY88" s="67" t="s">
        <v>1007</v>
      </c>
      <c r="CZ88" s="67" t="s">
        <v>1004</v>
      </c>
      <c r="DA88" s="67" t="s">
        <v>554</v>
      </c>
      <c r="DB88" s="81">
        <v>1697524.17</v>
      </c>
      <c r="DC88" s="67"/>
      <c r="DD88" s="67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</row>
    <row r="89" spans="2:1477" s="69" customFormat="1">
      <c r="B89" s="67" t="s">
        <v>0</v>
      </c>
      <c r="C89" s="67" t="s">
        <v>296</v>
      </c>
      <c r="D89" s="67" t="s">
        <v>297</v>
      </c>
      <c r="E89" s="68">
        <v>44860</v>
      </c>
      <c r="F89" s="67" t="s">
        <v>1007</v>
      </c>
      <c r="G89" s="67" t="s">
        <v>1009</v>
      </c>
      <c r="H89" s="187">
        <v>1</v>
      </c>
      <c r="I89" s="69">
        <v>1</v>
      </c>
      <c r="J89" s="69">
        <v>80</v>
      </c>
      <c r="K89" s="69">
        <v>188</v>
      </c>
      <c r="L89" s="69">
        <v>188</v>
      </c>
      <c r="M89" s="186">
        <f t="shared" si="15"/>
        <v>1</v>
      </c>
      <c r="N89" s="69">
        <f t="shared" si="16"/>
        <v>1</v>
      </c>
      <c r="O89" s="69">
        <v>0</v>
      </c>
      <c r="P89" s="69">
        <v>0</v>
      </c>
      <c r="Q89" s="69">
        <v>0</v>
      </c>
      <c r="R89" s="69">
        <v>108</v>
      </c>
      <c r="S89" s="69">
        <v>0</v>
      </c>
      <c r="T89" s="190">
        <v>2185964</v>
      </c>
      <c r="U89" s="190">
        <v>50000</v>
      </c>
      <c r="V89" s="190">
        <v>2135964</v>
      </c>
      <c r="W89" s="190">
        <v>2192335</v>
      </c>
      <c r="X89" s="190">
        <v>1926696</v>
      </c>
      <c r="Y89" s="190">
        <v>0</v>
      </c>
      <c r="Z89" s="190">
        <v>0</v>
      </c>
      <c r="AA89" s="190">
        <v>0</v>
      </c>
      <c r="AB89" s="190">
        <v>1926696</v>
      </c>
      <c r="AC89" s="190">
        <v>1926696</v>
      </c>
      <c r="AD89" s="186">
        <f t="shared" si="17"/>
        <v>0.90202643864784238</v>
      </c>
      <c r="AE89" s="69">
        <f t="shared" si="18"/>
        <v>1</v>
      </c>
      <c r="AF89" s="190">
        <v>0</v>
      </c>
      <c r="AG89" s="190">
        <v>6371</v>
      </c>
      <c r="AH89" s="69">
        <v>99</v>
      </c>
      <c r="AI89" s="69">
        <v>9</v>
      </c>
      <c r="AJ89" s="69">
        <v>0</v>
      </c>
      <c r="AK89" s="69">
        <v>0</v>
      </c>
      <c r="AL89" s="80">
        <v>0</v>
      </c>
      <c r="AM89" s="80">
        <v>0</v>
      </c>
      <c r="AN89" s="69">
        <v>0</v>
      </c>
      <c r="AO89" s="69">
        <v>0</v>
      </c>
      <c r="AP89" s="80">
        <v>6371</v>
      </c>
      <c r="AQ89" s="80">
        <v>0</v>
      </c>
      <c r="AR89" s="69">
        <v>0</v>
      </c>
      <c r="AS89" s="69">
        <v>0</v>
      </c>
      <c r="AT89" s="80">
        <v>0</v>
      </c>
      <c r="AU89" s="80">
        <v>0</v>
      </c>
      <c r="AV89" s="69">
        <v>0</v>
      </c>
      <c r="AW89" s="69">
        <v>0</v>
      </c>
      <c r="AX89" s="80">
        <v>0</v>
      </c>
      <c r="AY89" s="80">
        <v>0</v>
      </c>
      <c r="AZ89" s="69">
        <v>0</v>
      </c>
      <c r="BA89" s="69">
        <v>0</v>
      </c>
      <c r="BB89" s="80">
        <v>0</v>
      </c>
      <c r="BC89" s="80">
        <v>0</v>
      </c>
      <c r="BD89" s="69">
        <v>0</v>
      </c>
      <c r="BE89" s="69">
        <v>0</v>
      </c>
      <c r="BF89" s="80">
        <v>0</v>
      </c>
      <c r="BG89" s="80">
        <v>0</v>
      </c>
      <c r="BH89" s="69">
        <v>0</v>
      </c>
      <c r="BI89" s="69">
        <v>0</v>
      </c>
      <c r="BJ89" s="80">
        <v>0</v>
      </c>
      <c r="BK89" s="80">
        <v>0</v>
      </c>
      <c r="BL89" s="69">
        <v>0</v>
      </c>
      <c r="BM89" s="69">
        <v>0</v>
      </c>
      <c r="BN89" s="80">
        <v>0</v>
      </c>
      <c r="BO89" s="80">
        <v>0</v>
      </c>
      <c r="BP89" s="69">
        <v>0</v>
      </c>
      <c r="BQ89" s="69">
        <v>0</v>
      </c>
      <c r="BR89" s="80">
        <v>0</v>
      </c>
      <c r="BS89" s="80">
        <v>0</v>
      </c>
      <c r="BT89" s="69">
        <v>0</v>
      </c>
      <c r="BU89" s="69">
        <v>0</v>
      </c>
      <c r="BV89" s="80">
        <v>0</v>
      </c>
      <c r="BW89" s="80">
        <v>0</v>
      </c>
      <c r="BX89" s="69">
        <v>0</v>
      </c>
      <c r="BY89" s="69">
        <v>0</v>
      </c>
      <c r="BZ89" s="80">
        <v>0</v>
      </c>
      <c r="CA89" s="80">
        <v>0</v>
      </c>
      <c r="CB89" s="69">
        <v>0</v>
      </c>
      <c r="CC89" s="69">
        <v>0</v>
      </c>
      <c r="CD89" s="80">
        <v>0</v>
      </c>
      <c r="CE89" s="80">
        <v>0</v>
      </c>
      <c r="CF89" s="69">
        <v>0</v>
      </c>
      <c r="CG89" s="69">
        <v>0</v>
      </c>
      <c r="CH89" s="80">
        <v>0</v>
      </c>
      <c r="CI89" s="80">
        <v>0</v>
      </c>
      <c r="CJ89" s="69">
        <v>0</v>
      </c>
      <c r="CK89" s="69">
        <v>0</v>
      </c>
      <c r="CL89" s="80">
        <v>6371</v>
      </c>
      <c r="CM89" s="80">
        <v>0</v>
      </c>
      <c r="CN89" s="67" t="s">
        <v>768</v>
      </c>
      <c r="CO89" s="67" t="s">
        <v>769</v>
      </c>
      <c r="CP89" s="67" t="s">
        <v>701</v>
      </c>
      <c r="CQ89" s="67" t="s">
        <v>701</v>
      </c>
      <c r="CR89" s="67" t="s">
        <v>701</v>
      </c>
      <c r="CS89" s="67" t="s">
        <v>701</v>
      </c>
      <c r="CT89" s="68">
        <v>45362</v>
      </c>
      <c r="CU89" s="67" t="s">
        <v>1003</v>
      </c>
      <c r="CV89" s="67" t="s">
        <v>1004</v>
      </c>
      <c r="CW89" s="68" t="s">
        <v>168</v>
      </c>
      <c r="CX89" s="68">
        <v>45198</v>
      </c>
      <c r="CY89" s="67" t="s">
        <v>1005</v>
      </c>
      <c r="CZ89" s="67" t="s">
        <v>1004</v>
      </c>
      <c r="DA89" s="67" t="s">
        <v>554</v>
      </c>
      <c r="DB89" s="81">
        <v>2721077.2</v>
      </c>
      <c r="DC89" s="67"/>
      <c r="DD89" s="67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</row>
    <row r="90" spans="2:1477" s="69" customFormat="1">
      <c r="B90" s="67" t="s">
        <v>0</v>
      </c>
      <c r="C90" s="67" t="s">
        <v>803</v>
      </c>
      <c r="D90" s="67" t="s">
        <v>1021</v>
      </c>
      <c r="E90" s="68">
        <v>44804</v>
      </c>
      <c r="F90" s="67" t="s">
        <v>1005</v>
      </c>
      <c r="G90" s="67" t="s">
        <v>1009</v>
      </c>
      <c r="H90" s="187">
        <v>1</v>
      </c>
      <c r="I90" s="69">
        <v>0</v>
      </c>
      <c r="J90" s="69">
        <v>119</v>
      </c>
      <c r="K90" s="69">
        <v>132</v>
      </c>
      <c r="L90" s="69">
        <v>126</v>
      </c>
      <c r="M90" s="186">
        <f t="shared" si="15"/>
        <v>0.94957983193277307</v>
      </c>
      <c r="N90" s="69">
        <f t="shared" si="16"/>
        <v>1</v>
      </c>
      <c r="O90" s="69">
        <v>6</v>
      </c>
      <c r="P90" s="69">
        <v>0</v>
      </c>
      <c r="Q90" s="69">
        <v>0</v>
      </c>
      <c r="R90" s="69">
        <v>13</v>
      </c>
      <c r="S90" s="69">
        <v>0</v>
      </c>
      <c r="T90" s="190">
        <v>782704</v>
      </c>
      <c r="U90" s="190">
        <v>28281</v>
      </c>
      <c r="V90" s="190">
        <v>754423</v>
      </c>
      <c r="W90" s="190">
        <v>782704</v>
      </c>
      <c r="X90" s="190">
        <v>743960</v>
      </c>
      <c r="Y90" s="190">
        <v>0</v>
      </c>
      <c r="Z90" s="190">
        <v>0</v>
      </c>
      <c r="AA90" s="190">
        <v>0</v>
      </c>
      <c r="AB90" s="190">
        <v>743960</v>
      </c>
      <c r="AC90" s="190">
        <v>743960</v>
      </c>
      <c r="AD90" s="186">
        <f t="shared" si="17"/>
        <v>0.98613112272557968</v>
      </c>
      <c r="AE90" s="69">
        <f t="shared" si="18"/>
        <v>1</v>
      </c>
      <c r="AF90" s="190">
        <v>0</v>
      </c>
      <c r="AG90" s="190">
        <v>0</v>
      </c>
      <c r="AH90" s="69">
        <v>12</v>
      </c>
      <c r="AI90" s="69">
        <v>1</v>
      </c>
      <c r="AJ90" s="69">
        <v>0</v>
      </c>
      <c r="AK90" s="69">
        <v>0</v>
      </c>
      <c r="AL90" s="80">
        <v>0</v>
      </c>
      <c r="AM90" s="80">
        <v>0</v>
      </c>
      <c r="AN90" s="69">
        <v>0</v>
      </c>
      <c r="AO90" s="69">
        <v>0</v>
      </c>
      <c r="AP90" s="80">
        <v>0</v>
      </c>
      <c r="AQ90" s="80">
        <v>0</v>
      </c>
      <c r="AR90" s="69">
        <v>0</v>
      </c>
      <c r="AS90" s="69">
        <v>0</v>
      </c>
      <c r="AT90" s="80">
        <v>0</v>
      </c>
      <c r="AU90" s="80">
        <v>0</v>
      </c>
      <c r="AV90" s="69">
        <v>0</v>
      </c>
      <c r="AW90" s="69">
        <v>0</v>
      </c>
      <c r="AX90" s="80">
        <v>0</v>
      </c>
      <c r="AY90" s="80">
        <v>0</v>
      </c>
      <c r="AZ90" s="69">
        <v>0</v>
      </c>
      <c r="BA90" s="69">
        <v>0</v>
      </c>
      <c r="BB90" s="80">
        <v>0</v>
      </c>
      <c r="BC90" s="80">
        <v>0</v>
      </c>
      <c r="BD90" s="69">
        <v>0</v>
      </c>
      <c r="BE90" s="69">
        <v>0</v>
      </c>
      <c r="BF90" s="80">
        <v>0</v>
      </c>
      <c r="BG90" s="80">
        <v>0</v>
      </c>
      <c r="BH90" s="69">
        <v>0</v>
      </c>
      <c r="BI90" s="69">
        <v>0</v>
      </c>
      <c r="BJ90" s="80">
        <v>0</v>
      </c>
      <c r="BK90" s="80">
        <v>0</v>
      </c>
      <c r="BL90" s="69">
        <v>0</v>
      </c>
      <c r="BM90" s="69">
        <v>0</v>
      </c>
      <c r="BN90" s="80">
        <v>0</v>
      </c>
      <c r="BO90" s="80">
        <v>0</v>
      </c>
      <c r="BP90" s="69">
        <v>0</v>
      </c>
      <c r="BQ90" s="69">
        <v>0</v>
      </c>
      <c r="BR90" s="80">
        <v>0</v>
      </c>
      <c r="BS90" s="80">
        <v>0</v>
      </c>
      <c r="BT90" s="69">
        <v>0</v>
      </c>
      <c r="BU90" s="69">
        <v>0</v>
      </c>
      <c r="BV90" s="80">
        <v>0</v>
      </c>
      <c r="BW90" s="80">
        <v>0</v>
      </c>
      <c r="BX90" s="69">
        <v>0</v>
      </c>
      <c r="BY90" s="69">
        <v>0</v>
      </c>
      <c r="BZ90" s="80">
        <v>0</v>
      </c>
      <c r="CA90" s="80">
        <v>0</v>
      </c>
      <c r="CB90" s="69">
        <v>0</v>
      </c>
      <c r="CC90" s="69">
        <v>0</v>
      </c>
      <c r="CD90" s="80">
        <v>0</v>
      </c>
      <c r="CE90" s="80">
        <v>0</v>
      </c>
      <c r="CF90" s="69">
        <v>0</v>
      </c>
      <c r="CG90" s="69">
        <v>0</v>
      </c>
      <c r="CH90" s="80">
        <v>0</v>
      </c>
      <c r="CI90" s="80">
        <v>0</v>
      </c>
      <c r="CJ90" s="69">
        <v>0</v>
      </c>
      <c r="CK90" s="69">
        <v>0</v>
      </c>
      <c r="CL90" s="80">
        <v>0</v>
      </c>
      <c r="CM90" s="80">
        <v>0</v>
      </c>
      <c r="CN90" s="67" t="s">
        <v>766</v>
      </c>
      <c r="CO90" s="67" t="s">
        <v>767</v>
      </c>
      <c r="CP90" s="67" t="s">
        <v>701</v>
      </c>
      <c r="CQ90" s="67" t="s">
        <v>701</v>
      </c>
      <c r="CR90" s="67" t="s">
        <v>701</v>
      </c>
      <c r="CS90" s="67" t="s">
        <v>701</v>
      </c>
      <c r="CT90" s="68">
        <v>45335</v>
      </c>
      <c r="CU90" s="67" t="s">
        <v>1003</v>
      </c>
      <c r="CV90" s="67" t="s">
        <v>1004</v>
      </c>
      <c r="CW90" s="68" t="s">
        <v>168</v>
      </c>
      <c r="CX90" s="68">
        <v>45082</v>
      </c>
      <c r="CY90" s="67" t="s">
        <v>1001</v>
      </c>
      <c r="CZ90" s="67" t="s">
        <v>1009</v>
      </c>
      <c r="DA90" s="67" t="s">
        <v>554</v>
      </c>
      <c r="DB90" s="81">
        <v>659451.55000000005</v>
      </c>
      <c r="DC90" s="67"/>
      <c r="DD90" s="67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2:1477" s="69" customFormat="1">
      <c r="B91" s="67" t="s">
        <v>0</v>
      </c>
      <c r="C91" s="67" t="s">
        <v>587</v>
      </c>
      <c r="D91" s="67" t="s">
        <v>588</v>
      </c>
      <c r="E91" s="68">
        <v>44706</v>
      </c>
      <c r="F91" s="67" t="s">
        <v>1001</v>
      </c>
      <c r="G91" s="67" t="s">
        <v>1010</v>
      </c>
      <c r="H91" s="187">
        <v>2</v>
      </c>
      <c r="I91" s="69">
        <v>0</v>
      </c>
      <c r="J91" s="69">
        <v>119</v>
      </c>
      <c r="K91" s="69">
        <v>246</v>
      </c>
      <c r="L91" s="69">
        <v>246</v>
      </c>
      <c r="M91" s="186">
        <f t="shared" si="15"/>
        <v>1</v>
      </c>
      <c r="N91" s="69">
        <f t="shared" si="16"/>
        <v>1</v>
      </c>
      <c r="O91" s="69">
        <v>0</v>
      </c>
      <c r="P91" s="69">
        <v>0</v>
      </c>
      <c r="Q91" s="69">
        <v>0</v>
      </c>
      <c r="R91" s="69">
        <v>30</v>
      </c>
      <c r="S91" s="69">
        <v>97</v>
      </c>
      <c r="T91" s="190">
        <v>928540</v>
      </c>
      <c r="U91" s="190">
        <v>44276</v>
      </c>
      <c r="V91" s="190">
        <v>884264</v>
      </c>
      <c r="W91" s="190">
        <v>928540</v>
      </c>
      <c r="X91" s="190">
        <v>970153</v>
      </c>
      <c r="Y91" s="190">
        <v>0</v>
      </c>
      <c r="Z91" s="190">
        <v>0</v>
      </c>
      <c r="AA91" s="190">
        <v>0</v>
      </c>
      <c r="AB91" s="190">
        <v>970153</v>
      </c>
      <c r="AC91" s="190">
        <v>970153</v>
      </c>
      <c r="AD91" s="186">
        <f t="shared" si="17"/>
        <v>1.0971304949653045</v>
      </c>
      <c r="AE91" s="69">
        <f t="shared" si="18"/>
        <v>1</v>
      </c>
      <c r="AF91" s="190">
        <v>0</v>
      </c>
      <c r="AG91" s="190">
        <v>0</v>
      </c>
      <c r="AH91" s="69">
        <v>118</v>
      </c>
      <c r="AI91" s="69">
        <v>9</v>
      </c>
      <c r="AJ91" s="69">
        <v>0</v>
      </c>
      <c r="AK91" s="69">
        <v>0</v>
      </c>
      <c r="AL91" s="80">
        <v>0</v>
      </c>
      <c r="AM91" s="80">
        <v>0</v>
      </c>
      <c r="AN91" s="69">
        <v>0</v>
      </c>
      <c r="AO91" s="69">
        <v>0</v>
      </c>
      <c r="AP91" s="80">
        <v>0</v>
      </c>
      <c r="AQ91" s="80">
        <v>0</v>
      </c>
      <c r="AR91" s="69">
        <v>0</v>
      </c>
      <c r="AS91" s="69">
        <v>0</v>
      </c>
      <c r="AT91" s="80">
        <v>0</v>
      </c>
      <c r="AU91" s="80">
        <v>0</v>
      </c>
      <c r="AV91" s="69">
        <v>0</v>
      </c>
      <c r="AW91" s="69">
        <v>0</v>
      </c>
      <c r="AX91" s="80">
        <v>0</v>
      </c>
      <c r="AY91" s="80">
        <v>0</v>
      </c>
      <c r="AZ91" s="69">
        <v>0</v>
      </c>
      <c r="BA91" s="69">
        <v>0</v>
      </c>
      <c r="BB91" s="80">
        <v>0</v>
      </c>
      <c r="BC91" s="80">
        <v>0</v>
      </c>
      <c r="BD91" s="69">
        <v>0</v>
      </c>
      <c r="BE91" s="69">
        <v>0</v>
      </c>
      <c r="BF91" s="80">
        <v>0</v>
      </c>
      <c r="BG91" s="80">
        <v>0</v>
      </c>
      <c r="BH91" s="69">
        <v>0</v>
      </c>
      <c r="BI91" s="69">
        <v>0</v>
      </c>
      <c r="BJ91" s="80">
        <v>0</v>
      </c>
      <c r="BK91" s="80">
        <v>0</v>
      </c>
      <c r="BL91" s="69">
        <v>0</v>
      </c>
      <c r="BM91" s="69">
        <v>0</v>
      </c>
      <c r="BN91" s="80">
        <v>0</v>
      </c>
      <c r="BO91" s="80">
        <v>0</v>
      </c>
      <c r="BP91" s="69">
        <v>0</v>
      </c>
      <c r="BQ91" s="69">
        <v>85</v>
      </c>
      <c r="BR91" s="80">
        <v>0</v>
      </c>
      <c r="BS91" s="80">
        <v>0</v>
      </c>
      <c r="BT91" s="69">
        <v>0</v>
      </c>
      <c r="BU91" s="69">
        <v>0</v>
      </c>
      <c r="BV91" s="80">
        <v>0</v>
      </c>
      <c r="BW91" s="80">
        <v>0</v>
      </c>
      <c r="BX91" s="69">
        <v>0</v>
      </c>
      <c r="BY91" s="69">
        <v>0</v>
      </c>
      <c r="BZ91" s="80">
        <v>0</v>
      </c>
      <c r="CA91" s="80">
        <v>0</v>
      </c>
      <c r="CB91" s="69">
        <v>0</v>
      </c>
      <c r="CC91" s="69">
        <v>0</v>
      </c>
      <c r="CD91" s="80">
        <v>0</v>
      </c>
      <c r="CE91" s="80">
        <v>0</v>
      </c>
      <c r="CF91" s="69">
        <v>0</v>
      </c>
      <c r="CG91" s="69">
        <v>0</v>
      </c>
      <c r="CH91" s="80">
        <v>0</v>
      </c>
      <c r="CI91" s="80">
        <v>0</v>
      </c>
      <c r="CJ91" s="69">
        <v>0</v>
      </c>
      <c r="CK91" s="69">
        <v>85</v>
      </c>
      <c r="CL91" s="80">
        <v>0</v>
      </c>
      <c r="CM91" s="80">
        <v>0</v>
      </c>
      <c r="CN91" s="67" t="s">
        <v>789</v>
      </c>
      <c r="CO91" s="67" t="s">
        <v>790</v>
      </c>
      <c r="CP91" s="67" t="s">
        <v>701</v>
      </c>
      <c r="CQ91" s="67" t="s">
        <v>701</v>
      </c>
      <c r="CR91" s="67" t="s">
        <v>701</v>
      </c>
      <c r="CS91" s="67" t="s">
        <v>701</v>
      </c>
      <c r="CT91" s="68">
        <v>45355</v>
      </c>
      <c r="CU91" s="67" t="s">
        <v>1003</v>
      </c>
      <c r="CV91" s="67" t="s">
        <v>1004</v>
      </c>
      <c r="CW91" s="68" t="s">
        <v>168</v>
      </c>
      <c r="CX91" s="68">
        <v>45210</v>
      </c>
      <c r="CY91" s="67" t="s">
        <v>1007</v>
      </c>
      <c r="CZ91" s="67" t="s">
        <v>1004</v>
      </c>
      <c r="DA91" s="67" t="s">
        <v>554</v>
      </c>
      <c r="DB91" s="81">
        <v>881584.15</v>
      </c>
      <c r="DC91" s="67"/>
      <c r="DD91" s="67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</row>
    <row r="92" spans="2:1477" s="69" customFormat="1">
      <c r="B92" s="67" t="s">
        <v>0</v>
      </c>
      <c r="C92" s="67" t="s">
        <v>298</v>
      </c>
      <c r="D92" s="67" t="s">
        <v>299</v>
      </c>
      <c r="E92" s="68">
        <v>44839</v>
      </c>
      <c r="F92" s="67" t="s">
        <v>1007</v>
      </c>
      <c r="G92" s="67" t="s">
        <v>1009</v>
      </c>
      <c r="H92" s="187">
        <v>2</v>
      </c>
      <c r="I92" s="69">
        <v>1</v>
      </c>
      <c r="J92" s="69">
        <v>180</v>
      </c>
      <c r="K92" s="69">
        <v>315</v>
      </c>
      <c r="L92" s="69">
        <v>291</v>
      </c>
      <c r="M92" s="186">
        <f t="shared" si="15"/>
        <v>1.3833333333333333</v>
      </c>
      <c r="N92" s="69">
        <f t="shared" si="16"/>
        <v>0</v>
      </c>
      <c r="O92" s="69">
        <v>24</v>
      </c>
      <c r="P92" s="69">
        <v>0</v>
      </c>
      <c r="Q92" s="69">
        <v>0</v>
      </c>
      <c r="R92" s="69">
        <v>135</v>
      </c>
      <c r="S92" s="69">
        <v>0</v>
      </c>
      <c r="T92" s="190">
        <v>9775622</v>
      </c>
      <c r="U92" s="190">
        <v>97298</v>
      </c>
      <c r="V92" s="190">
        <v>9678325</v>
      </c>
      <c r="W92" s="190">
        <v>9736781</v>
      </c>
      <c r="X92" s="190">
        <v>9879780</v>
      </c>
      <c r="Y92" s="190">
        <v>0</v>
      </c>
      <c r="Z92" s="190">
        <v>0</v>
      </c>
      <c r="AA92" s="190">
        <v>0</v>
      </c>
      <c r="AB92" s="190">
        <v>9879780</v>
      </c>
      <c r="AC92" s="190">
        <v>9713317</v>
      </c>
      <c r="AD92" s="186">
        <f t="shared" si="17"/>
        <v>1.003615501649304</v>
      </c>
      <c r="AE92" s="69">
        <f t="shared" si="18"/>
        <v>1</v>
      </c>
      <c r="AF92" s="190">
        <v>-166463</v>
      </c>
      <c r="AG92" s="190">
        <v>-38842</v>
      </c>
      <c r="AH92" s="69">
        <v>25</v>
      </c>
      <c r="AI92" s="69">
        <v>17</v>
      </c>
      <c r="AJ92" s="69">
        <v>30</v>
      </c>
      <c r="AK92" s="69">
        <v>0</v>
      </c>
      <c r="AL92" s="80">
        <v>-38842</v>
      </c>
      <c r="AM92" s="80">
        <v>0</v>
      </c>
      <c r="AN92" s="69">
        <v>0</v>
      </c>
      <c r="AO92" s="69">
        <v>0</v>
      </c>
      <c r="AP92" s="80">
        <v>10688</v>
      </c>
      <c r="AQ92" s="80">
        <v>0</v>
      </c>
      <c r="AR92" s="69">
        <v>0</v>
      </c>
      <c r="AS92" s="69">
        <v>0</v>
      </c>
      <c r="AT92" s="80">
        <v>0</v>
      </c>
      <c r="AU92" s="80">
        <v>0</v>
      </c>
      <c r="AV92" s="69">
        <v>0</v>
      </c>
      <c r="AW92" s="69">
        <v>0</v>
      </c>
      <c r="AX92" s="80">
        <v>0</v>
      </c>
      <c r="AY92" s="80">
        <v>0</v>
      </c>
      <c r="AZ92" s="69">
        <v>0</v>
      </c>
      <c r="BA92" s="69">
        <v>0</v>
      </c>
      <c r="BB92" s="80">
        <v>4788</v>
      </c>
      <c r="BC92" s="80">
        <v>0</v>
      </c>
      <c r="BD92" s="69">
        <v>0</v>
      </c>
      <c r="BE92" s="69">
        <v>0</v>
      </c>
      <c r="BF92" s="80">
        <v>0</v>
      </c>
      <c r="BG92" s="80">
        <v>0</v>
      </c>
      <c r="BH92" s="69">
        <v>0</v>
      </c>
      <c r="BI92" s="69">
        <v>0</v>
      </c>
      <c r="BJ92" s="80">
        <v>0</v>
      </c>
      <c r="BK92" s="80">
        <v>0</v>
      </c>
      <c r="BL92" s="69">
        <v>0</v>
      </c>
      <c r="BM92" s="69">
        <v>0</v>
      </c>
      <c r="BN92" s="80">
        <v>0</v>
      </c>
      <c r="BO92" s="80">
        <v>0</v>
      </c>
      <c r="BP92" s="69">
        <v>0</v>
      </c>
      <c r="BQ92" s="69">
        <v>0</v>
      </c>
      <c r="BR92" s="80">
        <v>0</v>
      </c>
      <c r="BS92" s="80">
        <v>0</v>
      </c>
      <c r="BT92" s="69">
        <v>0</v>
      </c>
      <c r="BU92" s="69">
        <v>0</v>
      </c>
      <c r="BV92" s="80">
        <v>0</v>
      </c>
      <c r="BW92" s="80">
        <v>0</v>
      </c>
      <c r="BX92" s="69">
        <v>0</v>
      </c>
      <c r="BY92" s="69">
        <v>0</v>
      </c>
      <c r="BZ92" s="80">
        <v>0</v>
      </c>
      <c r="CA92" s="80">
        <v>0</v>
      </c>
      <c r="CB92" s="69">
        <v>63</v>
      </c>
      <c r="CC92" s="69">
        <v>0</v>
      </c>
      <c r="CD92" s="80">
        <v>0</v>
      </c>
      <c r="CE92" s="80">
        <v>0</v>
      </c>
      <c r="CF92" s="69">
        <v>0</v>
      </c>
      <c r="CG92" s="69">
        <v>0</v>
      </c>
      <c r="CH92" s="80">
        <v>0</v>
      </c>
      <c r="CI92" s="80">
        <v>0</v>
      </c>
      <c r="CJ92" s="69">
        <v>93</v>
      </c>
      <c r="CK92" s="69">
        <v>0</v>
      </c>
      <c r="CL92" s="80">
        <v>-23365</v>
      </c>
      <c r="CM92" s="80">
        <v>0</v>
      </c>
      <c r="CN92" s="67" t="s">
        <v>768</v>
      </c>
      <c r="CO92" s="67" t="s">
        <v>769</v>
      </c>
      <c r="CP92" s="67" t="s">
        <v>701</v>
      </c>
      <c r="CQ92" s="67" t="s">
        <v>701</v>
      </c>
      <c r="CR92" s="67" t="s">
        <v>701</v>
      </c>
      <c r="CS92" s="67" t="s">
        <v>701</v>
      </c>
      <c r="CT92" s="68">
        <v>45425</v>
      </c>
      <c r="CU92" s="67" t="s">
        <v>1001</v>
      </c>
      <c r="CV92" s="67" t="s">
        <v>1004</v>
      </c>
      <c r="CW92" s="68" t="s">
        <v>168</v>
      </c>
      <c r="CX92" s="68">
        <v>45265</v>
      </c>
      <c r="CY92" s="67" t="s">
        <v>1007</v>
      </c>
      <c r="CZ92" s="67" t="s">
        <v>1004</v>
      </c>
      <c r="DA92" s="67" t="s">
        <v>1015</v>
      </c>
      <c r="DB92" s="81">
        <v>10476736.76</v>
      </c>
      <c r="DC92" s="67"/>
      <c r="DD92" s="67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</row>
    <row r="93" spans="2:1477" s="69" customFormat="1">
      <c r="B93" s="67" t="s">
        <v>0</v>
      </c>
      <c r="C93" s="67" t="s">
        <v>589</v>
      </c>
      <c r="D93" s="67" t="s">
        <v>590</v>
      </c>
      <c r="E93" s="68">
        <v>44902</v>
      </c>
      <c r="F93" s="67" t="s">
        <v>1007</v>
      </c>
      <c r="G93" s="67" t="s">
        <v>1009</v>
      </c>
      <c r="H93" s="187">
        <v>1</v>
      </c>
      <c r="I93" s="69">
        <v>0</v>
      </c>
      <c r="J93" s="69">
        <v>200</v>
      </c>
      <c r="K93" s="69">
        <v>327</v>
      </c>
      <c r="L93" s="69">
        <v>326</v>
      </c>
      <c r="M93" s="186">
        <f t="shared" si="15"/>
        <v>0.995</v>
      </c>
      <c r="N93" s="69">
        <f t="shared" si="16"/>
        <v>1</v>
      </c>
      <c r="O93" s="69">
        <v>1</v>
      </c>
      <c r="P93" s="69">
        <v>0</v>
      </c>
      <c r="Q93" s="69">
        <v>0</v>
      </c>
      <c r="R93" s="69">
        <v>82</v>
      </c>
      <c r="S93" s="69">
        <v>45</v>
      </c>
      <c r="T93" s="190">
        <v>6674091</v>
      </c>
      <c r="U93" s="190">
        <v>68301</v>
      </c>
      <c r="V93" s="190">
        <v>6605790</v>
      </c>
      <c r="W93" s="190">
        <v>6674091</v>
      </c>
      <c r="X93" s="190">
        <v>6876375</v>
      </c>
      <c r="Y93" s="190">
        <v>0</v>
      </c>
      <c r="Z93" s="190">
        <v>0</v>
      </c>
      <c r="AA93" s="190">
        <v>0</v>
      </c>
      <c r="AB93" s="190">
        <v>6876375</v>
      </c>
      <c r="AC93" s="190">
        <v>6832975</v>
      </c>
      <c r="AD93" s="186">
        <f t="shared" si="17"/>
        <v>1.0343917987099196</v>
      </c>
      <c r="AE93" s="69">
        <f t="shared" si="18"/>
        <v>1</v>
      </c>
      <c r="AF93" s="190">
        <v>-43400</v>
      </c>
      <c r="AG93" s="190">
        <v>0</v>
      </c>
      <c r="AH93" s="69">
        <v>99</v>
      </c>
      <c r="AI93" s="69">
        <v>28</v>
      </c>
      <c r="AJ93" s="69">
        <v>0</v>
      </c>
      <c r="AK93" s="69">
        <v>0</v>
      </c>
      <c r="AL93" s="80">
        <v>11618</v>
      </c>
      <c r="AM93" s="80">
        <v>0</v>
      </c>
      <c r="AN93" s="69">
        <v>0</v>
      </c>
      <c r="AO93" s="69">
        <v>0</v>
      </c>
      <c r="AP93" s="80">
        <v>12175</v>
      </c>
      <c r="AQ93" s="80">
        <v>0</v>
      </c>
      <c r="AR93" s="69">
        <v>0</v>
      </c>
      <c r="AS93" s="69">
        <v>0</v>
      </c>
      <c r="AT93" s="80">
        <v>0</v>
      </c>
      <c r="AU93" s="80">
        <v>0</v>
      </c>
      <c r="AV93" s="69">
        <v>0</v>
      </c>
      <c r="AW93" s="69">
        <v>0</v>
      </c>
      <c r="AX93" s="80">
        <v>0</v>
      </c>
      <c r="AY93" s="80">
        <v>0</v>
      </c>
      <c r="AZ93" s="69">
        <v>0</v>
      </c>
      <c r="BA93" s="69">
        <v>0</v>
      </c>
      <c r="BB93" s="80">
        <v>0</v>
      </c>
      <c r="BC93" s="80">
        <v>0</v>
      </c>
      <c r="BD93" s="69">
        <v>0</v>
      </c>
      <c r="BE93" s="69">
        <v>0</v>
      </c>
      <c r="BF93" s="80">
        <v>0</v>
      </c>
      <c r="BG93" s="80">
        <v>0</v>
      </c>
      <c r="BH93" s="69">
        <v>0</v>
      </c>
      <c r="BI93" s="69">
        <v>0</v>
      </c>
      <c r="BJ93" s="80">
        <v>0</v>
      </c>
      <c r="BK93" s="80">
        <v>0</v>
      </c>
      <c r="BL93" s="69">
        <v>0</v>
      </c>
      <c r="BM93" s="69">
        <v>0</v>
      </c>
      <c r="BN93" s="80">
        <v>0</v>
      </c>
      <c r="BO93" s="80">
        <v>0</v>
      </c>
      <c r="BP93" s="69">
        <v>0</v>
      </c>
      <c r="BQ93" s="69">
        <v>45</v>
      </c>
      <c r="BR93" s="80">
        <v>0</v>
      </c>
      <c r="BS93" s="80">
        <v>0</v>
      </c>
      <c r="BT93" s="69">
        <v>0</v>
      </c>
      <c r="BU93" s="69">
        <v>0</v>
      </c>
      <c r="BV93" s="80">
        <v>0</v>
      </c>
      <c r="BW93" s="80">
        <v>0</v>
      </c>
      <c r="BX93" s="69">
        <v>0</v>
      </c>
      <c r="BY93" s="69">
        <v>0</v>
      </c>
      <c r="BZ93" s="80">
        <v>0</v>
      </c>
      <c r="CA93" s="80">
        <v>0</v>
      </c>
      <c r="CB93" s="69">
        <v>0</v>
      </c>
      <c r="CC93" s="69">
        <v>0</v>
      </c>
      <c r="CD93" s="80">
        <v>0</v>
      </c>
      <c r="CE93" s="80">
        <v>0</v>
      </c>
      <c r="CF93" s="69">
        <v>0</v>
      </c>
      <c r="CG93" s="69">
        <v>0</v>
      </c>
      <c r="CH93" s="80">
        <v>0</v>
      </c>
      <c r="CI93" s="80">
        <v>0</v>
      </c>
      <c r="CJ93" s="69">
        <v>0</v>
      </c>
      <c r="CK93" s="69">
        <v>45</v>
      </c>
      <c r="CL93" s="80">
        <v>23793</v>
      </c>
      <c r="CM93" s="80">
        <v>0</v>
      </c>
      <c r="CN93" s="67" t="s">
        <v>804</v>
      </c>
      <c r="CO93" s="67" t="s">
        <v>805</v>
      </c>
      <c r="CP93" s="67" t="s">
        <v>701</v>
      </c>
      <c r="CQ93" s="67" t="s">
        <v>701</v>
      </c>
      <c r="CR93" s="67" t="s">
        <v>701</v>
      </c>
      <c r="CS93" s="67" t="s">
        <v>701</v>
      </c>
      <c r="CT93" s="68">
        <v>45469</v>
      </c>
      <c r="CU93" s="67" t="s">
        <v>1001</v>
      </c>
      <c r="CV93" s="67" t="s">
        <v>1004</v>
      </c>
      <c r="CW93" s="68" t="s">
        <v>168</v>
      </c>
      <c r="CX93" s="68">
        <v>45365</v>
      </c>
      <c r="CY93" s="67" t="s">
        <v>1003</v>
      </c>
      <c r="CZ93" s="67" t="s">
        <v>1004</v>
      </c>
      <c r="DA93" s="67" t="s">
        <v>1017</v>
      </c>
      <c r="DB93" s="81">
        <v>6898412.5199999996</v>
      </c>
      <c r="DC93" s="67"/>
      <c r="DD93" s="67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</row>
    <row r="94" spans="2:1477" s="69" customFormat="1">
      <c r="B94" s="67" t="s">
        <v>0</v>
      </c>
      <c r="C94" s="67" t="s">
        <v>300</v>
      </c>
      <c r="D94" s="67" t="s">
        <v>301</v>
      </c>
      <c r="E94" s="68">
        <v>44727</v>
      </c>
      <c r="F94" s="67" t="s">
        <v>1001</v>
      </c>
      <c r="G94" s="67" t="s">
        <v>1010</v>
      </c>
      <c r="H94" s="187">
        <v>1</v>
      </c>
      <c r="I94" s="69">
        <v>1</v>
      </c>
      <c r="J94" s="69">
        <v>90</v>
      </c>
      <c r="K94" s="69">
        <v>214</v>
      </c>
      <c r="L94" s="69">
        <v>214</v>
      </c>
      <c r="M94" s="186">
        <f t="shared" si="15"/>
        <v>1.6444444444444444</v>
      </c>
      <c r="N94" s="69">
        <f t="shared" si="16"/>
        <v>0</v>
      </c>
      <c r="O94" s="69">
        <v>0</v>
      </c>
      <c r="P94" s="69">
        <v>0</v>
      </c>
      <c r="Q94" s="69">
        <v>0</v>
      </c>
      <c r="R94" s="69">
        <v>66</v>
      </c>
      <c r="S94" s="69">
        <v>58</v>
      </c>
      <c r="T94" s="190">
        <v>678930</v>
      </c>
      <c r="U94" s="190">
        <v>39509</v>
      </c>
      <c r="V94" s="190">
        <v>639421</v>
      </c>
      <c r="W94" s="190">
        <v>678930</v>
      </c>
      <c r="X94" s="190">
        <v>558364</v>
      </c>
      <c r="Y94" s="190">
        <v>0</v>
      </c>
      <c r="Z94" s="190">
        <v>0</v>
      </c>
      <c r="AA94" s="190">
        <v>0</v>
      </c>
      <c r="AB94" s="190">
        <v>558364</v>
      </c>
      <c r="AC94" s="190">
        <v>558364</v>
      </c>
      <c r="AD94" s="186">
        <f t="shared" si="17"/>
        <v>0.87323375366151568</v>
      </c>
      <c r="AE94" s="69">
        <f t="shared" si="18"/>
        <v>1</v>
      </c>
      <c r="AF94" s="190">
        <v>0</v>
      </c>
      <c r="AG94" s="190">
        <v>0</v>
      </c>
      <c r="AH94" s="69">
        <v>44</v>
      </c>
      <c r="AI94" s="69">
        <v>22</v>
      </c>
      <c r="AJ94" s="69">
        <v>0</v>
      </c>
      <c r="AK94" s="69">
        <v>8</v>
      </c>
      <c r="AL94" s="80">
        <v>0</v>
      </c>
      <c r="AM94" s="80">
        <v>0</v>
      </c>
      <c r="AN94" s="69">
        <v>0</v>
      </c>
      <c r="AO94" s="69">
        <v>50</v>
      </c>
      <c r="AP94" s="80">
        <v>0</v>
      </c>
      <c r="AQ94" s="80">
        <v>0</v>
      </c>
      <c r="AR94" s="69">
        <v>0</v>
      </c>
      <c r="AS94" s="69">
        <v>0</v>
      </c>
      <c r="AT94" s="80">
        <v>0</v>
      </c>
      <c r="AU94" s="80">
        <v>0</v>
      </c>
      <c r="AV94" s="69">
        <v>0</v>
      </c>
      <c r="AW94" s="69">
        <v>0</v>
      </c>
      <c r="AX94" s="80">
        <v>0</v>
      </c>
      <c r="AY94" s="80">
        <v>0</v>
      </c>
      <c r="AZ94" s="69">
        <v>0</v>
      </c>
      <c r="BA94" s="69">
        <v>0</v>
      </c>
      <c r="BB94" s="80">
        <v>0</v>
      </c>
      <c r="BC94" s="80">
        <v>0</v>
      </c>
      <c r="BD94" s="69">
        <v>0</v>
      </c>
      <c r="BE94" s="69">
        <v>0</v>
      </c>
      <c r="BF94" s="80">
        <v>0</v>
      </c>
      <c r="BG94" s="80">
        <v>0</v>
      </c>
      <c r="BH94" s="69">
        <v>0</v>
      </c>
      <c r="BI94" s="69">
        <v>0</v>
      </c>
      <c r="BJ94" s="80">
        <v>0</v>
      </c>
      <c r="BK94" s="80">
        <v>0</v>
      </c>
      <c r="BL94" s="69">
        <v>0</v>
      </c>
      <c r="BM94" s="69">
        <v>0</v>
      </c>
      <c r="BN94" s="80">
        <v>0</v>
      </c>
      <c r="BO94" s="80">
        <v>0</v>
      </c>
      <c r="BP94" s="69">
        <v>0</v>
      </c>
      <c r="BQ94" s="69">
        <v>0</v>
      </c>
      <c r="BR94" s="80">
        <v>0</v>
      </c>
      <c r="BS94" s="80">
        <v>0</v>
      </c>
      <c r="BT94" s="69">
        <v>0</v>
      </c>
      <c r="BU94" s="69">
        <v>0</v>
      </c>
      <c r="BV94" s="80">
        <v>0</v>
      </c>
      <c r="BW94" s="80">
        <v>0</v>
      </c>
      <c r="BX94" s="69">
        <v>0</v>
      </c>
      <c r="BY94" s="69">
        <v>0</v>
      </c>
      <c r="BZ94" s="80">
        <v>0</v>
      </c>
      <c r="CA94" s="80">
        <v>0</v>
      </c>
      <c r="CB94" s="69">
        <v>0</v>
      </c>
      <c r="CC94" s="69">
        <v>0</v>
      </c>
      <c r="CD94" s="80">
        <v>0</v>
      </c>
      <c r="CE94" s="80">
        <v>0</v>
      </c>
      <c r="CF94" s="69">
        <v>0</v>
      </c>
      <c r="CG94" s="69">
        <v>0</v>
      </c>
      <c r="CH94" s="80">
        <v>0</v>
      </c>
      <c r="CI94" s="80">
        <v>0</v>
      </c>
      <c r="CJ94" s="69">
        <v>0</v>
      </c>
      <c r="CK94" s="69">
        <v>58</v>
      </c>
      <c r="CL94" s="80">
        <v>0</v>
      </c>
      <c r="CM94" s="80">
        <v>0</v>
      </c>
      <c r="CN94" s="67" t="s">
        <v>777</v>
      </c>
      <c r="CO94" s="67" t="s">
        <v>778</v>
      </c>
      <c r="CP94" s="67" t="s">
        <v>701</v>
      </c>
      <c r="CQ94" s="67" t="s">
        <v>701</v>
      </c>
      <c r="CR94" s="67" t="s">
        <v>701</v>
      </c>
      <c r="CS94" s="67" t="s">
        <v>701</v>
      </c>
      <c r="CT94" s="68">
        <v>45343</v>
      </c>
      <c r="CU94" s="67" t="s">
        <v>1003</v>
      </c>
      <c r="CV94" s="67" t="s">
        <v>1004</v>
      </c>
      <c r="CW94" s="68" t="s">
        <v>168</v>
      </c>
      <c r="CX94" s="68">
        <v>45121</v>
      </c>
      <c r="CY94" s="67" t="s">
        <v>1005</v>
      </c>
      <c r="CZ94" s="67" t="s">
        <v>1004</v>
      </c>
      <c r="DA94" s="67" t="s">
        <v>1017</v>
      </c>
      <c r="DB94" s="81">
        <v>998390.21</v>
      </c>
      <c r="DC94" s="67"/>
      <c r="DD94" s="67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</row>
    <row r="95" spans="2:1477" s="69" customFormat="1">
      <c r="B95" s="67" t="s">
        <v>0</v>
      </c>
      <c r="C95" s="67" t="s">
        <v>302</v>
      </c>
      <c r="D95" s="67" t="s">
        <v>303</v>
      </c>
      <c r="E95" s="68">
        <v>44881</v>
      </c>
      <c r="F95" s="67" t="s">
        <v>1007</v>
      </c>
      <c r="G95" s="67" t="s">
        <v>1009</v>
      </c>
      <c r="H95" s="187">
        <v>2</v>
      </c>
      <c r="I95" s="69">
        <v>2</v>
      </c>
      <c r="J95" s="69">
        <v>250</v>
      </c>
      <c r="K95" s="69">
        <v>364</v>
      </c>
      <c r="L95" s="69">
        <v>331</v>
      </c>
      <c r="M95" s="186">
        <f t="shared" si="15"/>
        <v>1.1279999999999999</v>
      </c>
      <c r="N95" s="69">
        <f t="shared" si="16"/>
        <v>1</v>
      </c>
      <c r="O95" s="69">
        <v>33</v>
      </c>
      <c r="P95" s="69">
        <v>0</v>
      </c>
      <c r="Q95" s="69">
        <v>0</v>
      </c>
      <c r="R95" s="69">
        <v>40</v>
      </c>
      <c r="S95" s="69">
        <v>74</v>
      </c>
      <c r="T95" s="190">
        <v>3588897</v>
      </c>
      <c r="U95" s="190">
        <v>120</v>
      </c>
      <c r="V95" s="190">
        <v>3588777</v>
      </c>
      <c r="W95" s="190">
        <v>4279812</v>
      </c>
      <c r="X95" s="190">
        <v>4203052</v>
      </c>
      <c r="Y95" s="190">
        <v>0</v>
      </c>
      <c r="Z95" s="190">
        <v>0</v>
      </c>
      <c r="AA95" s="190">
        <v>0</v>
      </c>
      <c r="AB95" s="190">
        <v>4203052</v>
      </c>
      <c r="AC95" s="190">
        <v>4179179</v>
      </c>
      <c r="AD95" s="186">
        <f t="shared" si="17"/>
        <v>1.1645134261616144</v>
      </c>
      <c r="AE95" s="69">
        <f t="shared" si="18"/>
        <v>0</v>
      </c>
      <c r="AF95" s="190">
        <v>-4238</v>
      </c>
      <c r="AG95" s="190">
        <v>690915</v>
      </c>
      <c r="AH95" s="69">
        <v>24</v>
      </c>
      <c r="AI95" s="69">
        <v>25</v>
      </c>
      <c r="AJ95" s="69">
        <v>0</v>
      </c>
      <c r="AK95" s="69">
        <v>65</v>
      </c>
      <c r="AL95" s="80">
        <v>671280</v>
      </c>
      <c r="AM95" s="80">
        <v>0</v>
      </c>
      <c r="AN95" s="69">
        <v>0</v>
      </c>
      <c r="AO95" s="69">
        <v>0</v>
      </c>
      <c r="AP95" s="80">
        <v>0</v>
      </c>
      <c r="AQ95" s="80">
        <v>0</v>
      </c>
      <c r="AR95" s="69">
        <v>0</v>
      </c>
      <c r="AS95" s="69">
        <v>0</v>
      </c>
      <c r="AT95" s="80">
        <v>0</v>
      </c>
      <c r="AU95" s="80">
        <v>0</v>
      </c>
      <c r="AV95" s="69">
        <v>0</v>
      </c>
      <c r="AW95" s="69">
        <v>0</v>
      </c>
      <c r="AX95" s="80">
        <v>0</v>
      </c>
      <c r="AY95" s="80">
        <v>0</v>
      </c>
      <c r="AZ95" s="69">
        <v>0</v>
      </c>
      <c r="BA95" s="69">
        <v>0</v>
      </c>
      <c r="BB95" s="80">
        <v>0</v>
      </c>
      <c r="BC95" s="80">
        <v>0</v>
      </c>
      <c r="BD95" s="69">
        <v>0</v>
      </c>
      <c r="BE95" s="69">
        <v>0</v>
      </c>
      <c r="BF95" s="80">
        <v>0</v>
      </c>
      <c r="BG95" s="80">
        <v>0</v>
      </c>
      <c r="BH95" s="69">
        <v>0</v>
      </c>
      <c r="BI95" s="69">
        <v>0</v>
      </c>
      <c r="BJ95" s="80">
        <v>0</v>
      </c>
      <c r="BK95" s="80">
        <v>0</v>
      </c>
      <c r="BL95" s="69">
        <v>0</v>
      </c>
      <c r="BM95" s="69">
        <v>0</v>
      </c>
      <c r="BN95" s="80">
        <v>0</v>
      </c>
      <c r="BO95" s="80">
        <v>0</v>
      </c>
      <c r="BP95" s="69">
        <v>0</v>
      </c>
      <c r="BQ95" s="69">
        <v>9</v>
      </c>
      <c r="BR95" s="80">
        <v>19635</v>
      </c>
      <c r="BS95" s="80">
        <v>0</v>
      </c>
      <c r="BT95" s="69">
        <v>0</v>
      </c>
      <c r="BU95" s="69">
        <v>0</v>
      </c>
      <c r="BV95" s="80">
        <v>0</v>
      </c>
      <c r="BW95" s="80">
        <v>0</v>
      </c>
      <c r="BX95" s="69">
        <v>0</v>
      </c>
      <c r="BY95" s="69">
        <v>0</v>
      </c>
      <c r="BZ95" s="80">
        <v>0</v>
      </c>
      <c r="CA95" s="80">
        <v>0</v>
      </c>
      <c r="CB95" s="69">
        <v>0</v>
      </c>
      <c r="CC95" s="69">
        <v>0</v>
      </c>
      <c r="CD95" s="80">
        <v>0</v>
      </c>
      <c r="CE95" s="80">
        <v>0</v>
      </c>
      <c r="CF95" s="69">
        <v>0</v>
      </c>
      <c r="CG95" s="69">
        <v>0</v>
      </c>
      <c r="CH95" s="80">
        <v>0</v>
      </c>
      <c r="CI95" s="80">
        <v>0</v>
      </c>
      <c r="CJ95" s="69">
        <v>0</v>
      </c>
      <c r="CK95" s="69">
        <v>74</v>
      </c>
      <c r="CL95" s="80">
        <v>690915</v>
      </c>
      <c r="CM95" s="80">
        <v>0</v>
      </c>
      <c r="CN95" s="67" t="s">
        <v>768</v>
      </c>
      <c r="CO95" s="67" t="s">
        <v>769</v>
      </c>
      <c r="CP95" s="67" t="s">
        <v>701</v>
      </c>
      <c r="CQ95" s="67" t="s">
        <v>701</v>
      </c>
      <c r="CR95" s="67" t="s">
        <v>701</v>
      </c>
      <c r="CS95" s="67" t="s">
        <v>701</v>
      </c>
      <c r="CT95" s="68">
        <v>45457</v>
      </c>
      <c r="CU95" s="67" t="s">
        <v>1001</v>
      </c>
      <c r="CV95" s="67" t="s">
        <v>1004</v>
      </c>
      <c r="CW95" s="68" t="s">
        <v>168</v>
      </c>
      <c r="CX95" s="68">
        <v>45350</v>
      </c>
      <c r="CY95" s="67" t="s">
        <v>1003</v>
      </c>
      <c r="CZ95" s="67" t="s">
        <v>1004</v>
      </c>
      <c r="DA95" s="67" t="s">
        <v>1015</v>
      </c>
      <c r="DB95" s="81">
        <v>4177372.15</v>
      </c>
      <c r="DC95" s="67"/>
      <c r="DD95" s="67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</row>
    <row r="96" spans="2:1477" s="69" customFormat="1">
      <c r="B96" s="67" t="s">
        <v>0</v>
      </c>
      <c r="C96" s="67" t="s">
        <v>591</v>
      </c>
      <c r="D96" s="67" t="s">
        <v>592</v>
      </c>
      <c r="E96" s="68">
        <v>44951</v>
      </c>
      <c r="F96" s="67" t="s">
        <v>1003</v>
      </c>
      <c r="G96" s="67" t="s">
        <v>1009</v>
      </c>
      <c r="H96" s="187">
        <v>1</v>
      </c>
      <c r="I96" s="69">
        <v>0</v>
      </c>
      <c r="J96" s="69">
        <v>60</v>
      </c>
      <c r="K96" s="69">
        <v>109</v>
      </c>
      <c r="L96" s="69">
        <v>109</v>
      </c>
      <c r="M96" s="186">
        <f t="shared" si="15"/>
        <v>1.4</v>
      </c>
      <c r="N96" s="69">
        <f t="shared" si="16"/>
        <v>0</v>
      </c>
      <c r="O96" s="69">
        <v>0</v>
      </c>
      <c r="P96" s="69">
        <v>0</v>
      </c>
      <c r="Q96" s="69">
        <v>0</v>
      </c>
      <c r="R96" s="69">
        <v>25</v>
      </c>
      <c r="S96" s="69">
        <v>24</v>
      </c>
      <c r="T96" s="190">
        <v>203240</v>
      </c>
      <c r="U96" s="190">
        <v>10914</v>
      </c>
      <c r="V96" s="190">
        <v>192326</v>
      </c>
      <c r="W96" s="190">
        <v>203240</v>
      </c>
      <c r="X96" s="190">
        <v>190113</v>
      </c>
      <c r="Y96" s="190">
        <v>0</v>
      </c>
      <c r="Z96" s="190">
        <v>0</v>
      </c>
      <c r="AA96" s="190">
        <v>0</v>
      </c>
      <c r="AB96" s="190">
        <v>190113</v>
      </c>
      <c r="AC96" s="190">
        <v>190113</v>
      </c>
      <c r="AD96" s="186">
        <f t="shared" si="17"/>
        <v>0.98849349541923603</v>
      </c>
      <c r="AE96" s="69">
        <f t="shared" si="18"/>
        <v>1</v>
      </c>
      <c r="AF96" s="190">
        <v>0</v>
      </c>
      <c r="AG96" s="190">
        <v>0</v>
      </c>
      <c r="AH96" s="69">
        <v>17</v>
      </c>
      <c r="AI96" s="69">
        <v>8</v>
      </c>
      <c r="AJ96" s="69">
        <v>0</v>
      </c>
      <c r="AK96" s="69">
        <v>24</v>
      </c>
      <c r="AL96" s="80">
        <v>0</v>
      </c>
      <c r="AM96" s="80">
        <v>0</v>
      </c>
      <c r="AN96" s="69">
        <v>0</v>
      </c>
      <c r="AO96" s="69">
        <v>0</v>
      </c>
      <c r="AP96" s="80">
        <v>0</v>
      </c>
      <c r="AQ96" s="80">
        <v>0</v>
      </c>
      <c r="AR96" s="69">
        <v>0</v>
      </c>
      <c r="AS96" s="69">
        <v>0</v>
      </c>
      <c r="AT96" s="80">
        <v>0</v>
      </c>
      <c r="AU96" s="80">
        <v>0</v>
      </c>
      <c r="AV96" s="69">
        <v>0</v>
      </c>
      <c r="AW96" s="69">
        <v>0</v>
      </c>
      <c r="AX96" s="80">
        <v>0</v>
      </c>
      <c r="AY96" s="80">
        <v>0</v>
      </c>
      <c r="AZ96" s="69">
        <v>0</v>
      </c>
      <c r="BA96" s="69">
        <v>0</v>
      </c>
      <c r="BB96" s="80">
        <v>0</v>
      </c>
      <c r="BC96" s="80">
        <v>0</v>
      </c>
      <c r="BD96" s="69">
        <v>0</v>
      </c>
      <c r="BE96" s="69">
        <v>0</v>
      </c>
      <c r="BF96" s="80">
        <v>0</v>
      </c>
      <c r="BG96" s="80">
        <v>0</v>
      </c>
      <c r="BH96" s="69">
        <v>0</v>
      </c>
      <c r="BI96" s="69">
        <v>0</v>
      </c>
      <c r="BJ96" s="80">
        <v>0</v>
      </c>
      <c r="BK96" s="80">
        <v>0</v>
      </c>
      <c r="BL96" s="69">
        <v>0</v>
      </c>
      <c r="BM96" s="69">
        <v>0</v>
      </c>
      <c r="BN96" s="80">
        <v>0</v>
      </c>
      <c r="BO96" s="80">
        <v>0</v>
      </c>
      <c r="BP96" s="69">
        <v>0</v>
      </c>
      <c r="BQ96" s="69">
        <v>0</v>
      </c>
      <c r="BR96" s="80">
        <v>0</v>
      </c>
      <c r="BS96" s="80">
        <v>0</v>
      </c>
      <c r="BT96" s="69">
        <v>0</v>
      </c>
      <c r="BU96" s="69">
        <v>0</v>
      </c>
      <c r="BV96" s="80">
        <v>0</v>
      </c>
      <c r="BW96" s="80">
        <v>0</v>
      </c>
      <c r="BX96" s="69">
        <v>0</v>
      </c>
      <c r="BY96" s="69">
        <v>0</v>
      </c>
      <c r="BZ96" s="80">
        <v>0</v>
      </c>
      <c r="CA96" s="80">
        <v>0</v>
      </c>
      <c r="CB96" s="69">
        <v>0</v>
      </c>
      <c r="CC96" s="69">
        <v>0</v>
      </c>
      <c r="CD96" s="80">
        <v>0</v>
      </c>
      <c r="CE96" s="80">
        <v>0</v>
      </c>
      <c r="CF96" s="69">
        <v>0</v>
      </c>
      <c r="CG96" s="69">
        <v>0</v>
      </c>
      <c r="CH96" s="80">
        <v>0</v>
      </c>
      <c r="CI96" s="80">
        <v>0</v>
      </c>
      <c r="CJ96" s="69">
        <v>0</v>
      </c>
      <c r="CK96" s="69">
        <v>24</v>
      </c>
      <c r="CL96" s="80">
        <v>0</v>
      </c>
      <c r="CM96" s="80">
        <v>0</v>
      </c>
      <c r="CN96" s="67" t="s">
        <v>806</v>
      </c>
      <c r="CO96" s="67" t="s">
        <v>807</v>
      </c>
      <c r="CP96" s="67" t="s">
        <v>701</v>
      </c>
      <c r="CQ96" s="67" t="s">
        <v>701</v>
      </c>
      <c r="CR96" s="67" t="s">
        <v>701</v>
      </c>
      <c r="CS96" s="67" t="s">
        <v>701</v>
      </c>
      <c r="CT96" s="68">
        <v>45449</v>
      </c>
      <c r="CU96" s="67" t="s">
        <v>1001</v>
      </c>
      <c r="CV96" s="67" t="s">
        <v>1004</v>
      </c>
      <c r="CW96" s="68" t="s">
        <v>168</v>
      </c>
      <c r="CX96" s="68">
        <v>45281</v>
      </c>
      <c r="CY96" s="67" t="s">
        <v>1007</v>
      </c>
      <c r="CZ96" s="67" t="s">
        <v>1004</v>
      </c>
      <c r="DA96" s="67" t="s">
        <v>1017</v>
      </c>
      <c r="DB96" s="81">
        <v>229199.25</v>
      </c>
      <c r="DC96" s="67"/>
      <c r="DD96" s="67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</row>
    <row r="97" spans="2:1477" s="69" customFormat="1">
      <c r="B97" s="67" t="s">
        <v>0</v>
      </c>
      <c r="C97" s="67" t="s">
        <v>593</v>
      </c>
      <c r="D97" s="67" t="s">
        <v>594</v>
      </c>
      <c r="E97" s="68">
        <v>44804</v>
      </c>
      <c r="F97" s="67" t="s">
        <v>1005</v>
      </c>
      <c r="G97" s="67" t="s">
        <v>1009</v>
      </c>
      <c r="H97" s="187">
        <v>1</v>
      </c>
      <c r="I97" s="69">
        <v>0</v>
      </c>
      <c r="J97" s="69">
        <v>74</v>
      </c>
      <c r="K97" s="69">
        <v>101</v>
      </c>
      <c r="L97" s="69">
        <v>94</v>
      </c>
      <c r="M97" s="186">
        <f t="shared" si="15"/>
        <v>0.91891891891891897</v>
      </c>
      <c r="N97" s="69">
        <f t="shared" si="16"/>
        <v>1</v>
      </c>
      <c r="O97" s="69">
        <v>7</v>
      </c>
      <c r="P97" s="69">
        <v>0</v>
      </c>
      <c r="Q97" s="69">
        <v>0</v>
      </c>
      <c r="R97" s="69">
        <v>26</v>
      </c>
      <c r="S97" s="69">
        <v>1</v>
      </c>
      <c r="T97" s="190">
        <v>212969</v>
      </c>
      <c r="U97" s="190">
        <v>11187</v>
      </c>
      <c r="V97" s="190">
        <v>201781</v>
      </c>
      <c r="W97" s="190">
        <v>212969</v>
      </c>
      <c r="X97" s="190">
        <v>198096</v>
      </c>
      <c r="Y97" s="190">
        <v>0</v>
      </c>
      <c r="Z97" s="190">
        <v>0</v>
      </c>
      <c r="AA97" s="190">
        <v>0</v>
      </c>
      <c r="AB97" s="190">
        <v>198096</v>
      </c>
      <c r="AC97" s="190">
        <v>198096</v>
      </c>
      <c r="AD97" s="186">
        <f t="shared" si="17"/>
        <v>0.98173762643658224</v>
      </c>
      <c r="AE97" s="69">
        <f t="shared" si="18"/>
        <v>1</v>
      </c>
      <c r="AF97" s="190">
        <v>0</v>
      </c>
      <c r="AG97" s="190">
        <v>0</v>
      </c>
      <c r="AH97" s="69">
        <v>15</v>
      </c>
      <c r="AI97" s="69">
        <v>11</v>
      </c>
      <c r="AJ97" s="69">
        <v>0</v>
      </c>
      <c r="AK97" s="69">
        <v>1</v>
      </c>
      <c r="AL97" s="80">
        <v>0</v>
      </c>
      <c r="AM97" s="80">
        <v>0</v>
      </c>
      <c r="AN97" s="69">
        <v>0</v>
      </c>
      <c r="AO97" s="69">
        <v>0</v>
      </c>
      <c r="AP97" s="80">
        <v>0</v>
      </c>
      <c r="AQ97" s="80">
        <v>0</v>
      </c>
      <c r="AR97" s="69">
        <v>0</v>
      </c>
      <c r="AS97" s="69">
        <v>0</v>
      </c>
      <c r="AT97" s="80">
        <v>0</v>
      </c>
      <c r="AU97" s="80">
        <v>0</v>
      </c>
      <c r="AV97" s="69">
        <v>0</v>
      </c>
      <c r="AW97" s="69">
        <v>0</v>
      </c>
      <c r="AX97" s="80">
        <v>0</v>
      </c>
      <c r="AY97" s="80">
        <v>0</v>
      </c>
      <c r="AZ97" s="69">
        <v>0</v>
      </c>
      <c r="BA97" s="69">
        <v>0</v>
      </c>
      <c r="BB97" s="80">
        <v>0</v>
      </c>
      <c r="BC97" s="80">
        <v>0</v>
      </c>
      <c r="BD97" s="69">
        <v>0</v>
      </c>
      <c r="BE97" s="69">
        <v>0</v>
      </c>
      <c r="BF97" s="80">
        <v>0</v>
      </c>
      <c r="BG97" s="80">
        <v>0</v>
      </c>
      <c r="BH97" s="69">
        <v>0</v>
      </c>
      <c r="BI97" s="69">
        <v>0</v>
      </c>
      <c r="BJ97" s="80">
        <v>0</v>
      </c>
      <c r="BK97" s="80">
        <v>0</v>
      </c>
      <c r="BL97" s="69">
        <v>0</v>
      </c>
      <c r="BM97" s="69">
        <v>0</v>
      </c>
      <c r="BN97" s="80">
        <v>0</v>
      </c>
      <c r="BO97" s="80">
        <v>0</v>
      </c>
      <c r="BP97" s="69">
        <v>0</v>
      </c>
      <c r="BQ97" s="69">
        <v>0</v>
      </c>
      <c r="BR97" s="80">
        <v>0</v>
      </c>
      <c r="BS97" s="80">
        <v>0</v>
      </c>
      <c r="BT97" s="69">
        <v>0</v>
      </c>
      <c r="BU97" s="69">
        <v>0</v>
      </c>
      <c r="BV97" s="80">
        <v>0</v>
      </c>
      <c r="BW97" s="80">
        <v>0</v>
      </c>
      <c r="BX97" s="69">
        <v>0</v>
      </c>
      <c r="BY97" s="69">
        <v>0</v>
      </c>
      <c r="BZ97" s="80">
        <v>0</v>
      </c>
      <c r="CA97" s="80">
        <v>0</v>
      </c>
      <c r="CB97" s="69">
        <v>0</v>
      </c>
      <c r="CC97" s="69">
        <v>0</v>
      </c>
      <c r="CD97" s="80">
        <v>0</v>
      </c>
      <c r="CE97" s="80">
        <v>0</v>
      </c>
      <c r="CF97" s="69">
        <v>0</v>
      </c>
      <c r="CG97" s="69">
        <v>0</v>
      </c>
      <c r="CH97" s="80">
        <v>0</v>
      </c>
      <c r="CI97" s="80">
        <v>0</v>
      </c>
      <c r="CJ97" s="69">
        <v>0</v>
      </c>
      <c r="CK97" s="69">
        <v>1</v>
      </c>
      <c r="CL97" s="80">
        <v>0</v>
      </c>
      <c r="CM97" s="80">
        <v>0</v>
      </c>
      <c r="CN97" s="67" t="s">
        <v>766</v>
      </c>
      <c r="CO97" s="67" t="s">
        <v>767</v>
      </c>
      <c r="CP97" s="67" t="s">
        <v>701</v>
      </c>
      <c r="CQ97" s="67" t="s">
        <v>701</v>
      </c>
      <c r="CR97" s="67" t="s">
        <v>701</v>
      </c>
      <c r="CS97" s="67" t="s">
        <v>701</v>
      </c>
      <c r="CT97" s="68">
        <v>45174</v>
      </c>
      <c r="CU97" s="67" t="s">
        <v>1005</v>
      </c>
      <c r="CV97" s="67" t="s">
        <v>1004</v>
      </c>
      <c r="CW97" s="68" t="s">
        <v>168</v>
      </c>
      <c r="CX97" s="68">
        <v>44986</v>
      </c>
      <c r="CY97" s="67" t="s">
        <v>1003</v>
      </c>
      <c r="CZ97" s="67" t="s">
        <v>1009</v>
      </c>
      <c r="DA97" s="67" t="s">
        <v>554</v>
      </c>
      <c r="DB97" s="81">
        <v>251711.77</v>
      </c>
      <c r="DC97" s="67"/>
      <c r="DD97" s="6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</row>
    <row r="98" spans="2:1477" s="69" customFormat="1">
      <c r="B98" s="67" t="s">
        <v>0</v>
      </c>
      <c r="C98" s="67" t="s">
        <v>595</v>
      </c>
      <c r="D98" s="67" t="s">
        <v>596</v>
      </c>
      <c r="E98" s="68">
        <v>44244</v>
      </c>
      <c r="F98" s="67" t="s">
        <v>1003</v>
      </c>
      <c r="G98" s="67" t="s">
        <v>1002</v>
      </c>
      <c r="H98" s="187">
        <v>1</v>
      </c>
      <c r="I98" s="69">
        <v>0</v>
      </c>
      <c r="J98" s="69">
        <v>250</v>
      </c>
      <c r="K98" s="69">
        <v>733</v>
      </c>
      <c r="L98" s="69">
        <v>730</v>
      </c>
      <c r="M98" s="186">
        <f t="shared" si="15"/>
        <v>2.6680000000000001</v>
      </c>
      <c r="N98" s="69">
        <f t="shared" si="16"/>
        <v>0</v>
      </c>
      <c r="O98" s="69">
        <v>3</v>
      </c>
      <c r="P98" s="69">
        <v>0</v>
      </c>
      <c r="Q98" s="69">
        <v>0</v>
      </c>
      <c r="R98" s="69">
        <v>483</v>
      </c>
      <c r="S98" s="69">
        <v>0</v>
      </c>
      <c r="T98" s="190">
        <v>3516622</v>
      </c>
      <c r="U98" s="190">
        <v>50000</v>
      </c>
      <c r="V98" s="190">
        <v>3466622</v>
      </c>
      <c r="W98" s="190">
        <v>3516622</v>
      </c>
      <c r="X98" s="190">
        <v>3642093</v>
      </c>
      <c r="Y98" s="190">
        <v>0</v>
      </c>
      <c r="Z98" s="190">
        <v>0</v>
      </c>
      <c r="AA98" s="190">
        <v>0</v>
      </c>
      <c r="AB98" s="190">
        <v>3642093</v>
      </c>
      <c r="AC98" s="190">
        <v>3642131</v>
      </c>
      <c r="AD98" s="186">
        <f t="shared" si="17"/>
        <v>1.0506282484793554</v>
      </c>
      <c r="AE98" s="69">
        <f t="shared" si="18"/>
        <v>1</v>
      </c>
      <c r="AF98" s="190">
        <v>38</v>
      </c>
      <c r="AG98" s="190">
        <v>0</v>
      </c>
      <c r="AH98" s="69">
        <v>14</v>
      </c>
      <c r="AI98" s="69">
        <v>49</v>
      </c>
      <c r="AJ98" s="69">
        <v>420</v>
      </c>
      <c r="AK98" s="69">
        <v>0</v>
      </c>
      <c r="AL98" s="80">
        <v>0</v>
      </c>
      <c r="AM98" s="80">
        <v>0</v>
      </c>
      <c r="AN98" s="69">
        <v>0</v>
      </c>
      <c r="AO98" s="69">
        <v>0</v>
      </c>
      <c r="AP98" s="80">
        <v>30591</v>
      </c>
      <c r="AQ98" s="80">
        <v>0</v>
      </c>
      <c r="AR98" s="69">
        <v>0</v>
      </c>
      <c r="AS98" s="69">
        <v>0</v>
      </c>
      <c r="AT98" s="80">
        <v>0</v>
      </c>
      <c r="AU98" s="80">
        <v>0</v>
      </c>
      <c r="AV98" s="69">
        <v>0</v>
      </c>
      <c r="AW98" s="69">
        <v>0</v>
      </c>
      <c r="AX98" s="80">
        <v>0</v>
      </c>
      <c r="AY98" s="80">
        <v>0</v>
      </c>
      <c r="AZ98" s="69">
        <v>0</v>
      </c>
      <c r="BA98" s="69">
        <v>0</v>
      </c>
      <c r="BB98" s="80">
        <v>0</v>
      </c>
      <c r="BC98" s="80">
        <v>0</v>
      </c>
      <c r="BD98" s="69">
        <v>0</v>
      </c>
      <c r="BE98" s="69">
        <v>0</v>
      </c>
      <c r="BF98" s="80">
        <v>10907</v>
      </c>
      <c r="BG98" s="80">
        <v>0</v>
      </c>
      <c r="BH98" s="69">
        <v>0</v>
      </c>
      <c r="BI98" s="69">
        <v>0</v>
      </c>
      <c r="BJ98" s="80">
        <v>0</v>
      </c>
      <c r="BK98" s="80">
        <v>0</v>
      </c>
      <c r="BL98" s="69">
        <v>0</v>
      </c>
      <c r="BM98" s="69">
        <v>0</v>
      </c>
      <c r="BN98" s="80">
        <v>0</v>
      </c>
      <c r="BO98" s="80">
        <v>0</v>
      </c>
      <c r="BP98" s="69">
        <v>0</v>
      </c>
      <c r="BQ98" s="69">
        <v>0</v>
      </c>
      <c r="BR98" s="80">
        <v>0</v>
      </c>
      <c r="BS98" s="80">
        <v>0</v>
      </c>
      <c r="BT98" s="69">
        <v>0</v>
      </c>
      <c r="BU98" s="69">
        <v>0</v>
      </c>
      <c r="BV98" s="80">
        <v>0</v>
      </c>
      <c r="BW98" s="80">
        <v>0</v>
      </c>
      <c r="BX98" s="69">
        <v>0</v>
      </c>
      <c r="BY98" s="69">
        <v>0</v>
      </c>
      <c r="BZ98" s="80">
        <v>0</v>
      </c>
      <c r="CA98" s="80">
        <v>0</v>
      </c>
      <c r="CB98" s="69">
        <v>0</v>
      </c>
      <c r="CC98" s="69">
        <v>0</v>
      </c>
      <c r="CD98" s="80">
        <v>0</v>
      </c>
      <c r="CE98" s="80">
        <v>0</v>
      </c>
      <c r="CF98" s="69">
        <v>0</v>
      </c>
      <c r="CG98" s="69">
        <v>0</v>
      </c>
      <c r="CH98" s="80">
        <v>0</v>
      </c>
      <c r="CI98" s="80">
        <v>0</v>
      </c>
      <c r="CJ98" s="69">
        <v>420</v>
      </c>
      <c r="CK98" s="69">
        <v>0</v>
      </c>
      <c r="CL98" s="80">
        <v>41498</v>
      </c>
      <c r="CM98" s="80">
        <v>0</v>
      </c>
      <c r="CN98" s="67" t="s">
        <v>789</v>
      </c>
      <c r="CO98" s="67" t="s">
        <v>790</v>
      </c>
      <c r="CP98" s="67" t="s">
        <v>701</v>
      </c>
      <c r="CQ98" s="67" t="s">
        <v>701</v>
      </c>
      <c r="CR98" s="67" t="s">
        <v>701</v>
      </c>
      <c r="CS98" s="67" t="s">
        <v>701</v>
      </c>
      <c r="CT98" s="68">
        <v>45196</v>
      </c>
      <c r="CU98" s="67" t="s">
        <v>1005</v>
      </c>
      <c r="CV98" s="67" t="s">
        <v>1004</v>
      </c>
      <c r="CW98" s="68" t="s">
        <v>168</v>
      </c>
      <c r="CX98" s="68">
        <v>45141</v>
      </c>
      <c r="CY98" s="67" t="s">
        <v>1005</v>
      </c>
      <c r="CZ98" s="67" t="s">
        <v>1004</v>
      </c>
      <c r="DA98" s="67" t="s">
        <v>1015</v>
      </c>
      <c r="DB98" s="81">
        <v>3117936.11</v>
      </c>
      <c r="DC98" s="67"/>
      <c r="DD98" s="67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</row>
    <row r="99" spans="2:1477" s="5" customFormat="1" ht="12" customHeight="1" thickBot="1">
      <c r="B99" s="75"/>
      <c r="C99" s="75"/>
      <c r="D99" s="75"/>
      <c r="E99" s="68"/>
      <c r="F99" s="75"/>
      <c r="G99" s="75"/>
      <c r="H99" s="187"/>
      <c r="I99" s="76"/>
      <c r="J99" s="76"/>
      <c r="K99" s="76"/>
      <c r="L99" s="76"/>
      <c r="M99" s="236"/>
      <c r="N99" s="69"/>
      <c r="O99" s="76"/>
      <c r="P99" s="76"/>
      <c r="Q99" s="76"/>
      <c r="R99" s="76"/>
      <c r="S99" s="76"/>
      <c r="T99" s="77"/>
      <c r="U99" s="77"/>
      <c r="V99" s="77"/>
      <c r="W99" s="77"/>
      <c r="X99" s="77"/>
      <c r="Y99" s="190"/>
      <c r="Z99" s="190"/>
      <c r="AA99" s="190"/>
      <c r="AB99" s="190"/>
      <c r="AC99" s="190"/>
      <c r="AD99" s="140"/>
      <c r="AE99" s="69"/>
      <c r="AF99" s="190"/>
      <c r="AG99" s="190"/>
      <c r="AH99" s="76"/>
      <c r="AI99" s="76"/>
      <c r="AJ99" s="78"/>
      <c r="AK99" s="78"/>
      <c r="AL99" s="80"/>
      <c r="AM99" s="80"/>
      <c r="AN99" s="78"/>
      <c r="AO99" s="78"/>
      <c r="AP99" s="80"/>
      <c r="AQ99" s="80"/>
      <c r="AR99" s="78"/>
      <c r="AS99" s="78"/>
      <c r="AT99" s="80"/>
      <c r="AU99" s="80"/>
      <c r="AV99" s="78"/>
      <c r="AW99" s="78"/>
      <c r="AX99" s="80"/>
      <c r="AY99" s="80"/>
      <c r="AZ99" s="78"/>
      <c r="BA99" s="78"/>
      <c r="BB99" s="80"/>
      <c r="BC99" s="80"/>
      <c r="BD99" s="78"/>
      <c r="BE99" s="78"/>
      <c r="BF99" s="80"/>
      <c r="BG99" s="80"/>
      <c r="BH99" s="78"/>
      <c r="BI99" s="78"/>
      <c r="BJ99" s="80"/>
      <c r="BK99" s="80"/>
      <c r="BL99" s="78"/>
      <c r="BM99" s="78"/>
      <c r="BN99" s="80"/>
      <c r="BO99" s="80"/>
      <c r="BP99" s="78"/>
      <c r="BQ99" s="78"/>
      <c r="BR99" s="80"/>
      <c r="BS99" s="80"/>
      <c r="BT99" s="78"/>
      <c r="BU99" s="78"/>
      <c r="BV99" s="80"/>
      <c r="BW99" s="80"/>
      <c r="BX99" s="78"/>
      <c r="BY99" s="78"/>
      <c r="BZ99" s="80"/>
      <c r="CA99" s="80"/>
      <c r="CB99" s="78"/>
      <c r="CC99" s="78"/>
      <c r="CD99" s="80"/>
      <c r="CE99" s="80"/>
      <c r="CF99" s="78"/>
      <c r="CG99" s="78"/>
      <c r="CH99" s="80"/>
      <c r="CI99" s="80"/>
      <c r="CJ99" s="78"/>
      <c r="CK99" s="78"/>
      <c r="CL99" s="80"/>
      <c r="CM99" s="80"/>
      <c r="CN99" s="79"/>
      <c r="CO99" s="79"/>
      <c r="CP99" s="79"/>
      <c r="CQ99" s="79"/>
      <c r="CR99" s="79"/>
      <c r="CS99" s="79"/>
      <c r="CT99" s="68"/>
      <c r="CU99" s="75"/>
      <c r="CV99" s="75"/>
      <c r="CW99" s="68"/>
      <c r="CX99" s="68"/>
      <c r="CY99" s="75"/>
      <c r="CZ99" s="75"/>
      <c r="DA99" s="75"/>
      <c r="DB99" s="77"/>
      <c r="DC99" s="79"/>
      <c r="DD99" s="212"/>
    </row>
    <row r="100" spans="2:1477" s="6" customFormat="1" ht="24" customHeight="1" thickTop="1">
      <c r="B100" s="272" t="s">
        <v>1091</v>
      </c>
      <c r="C100" s="273"/>
      <c r="D100" s="274"/>
      <c r="E100" s="110"/>
      <c r="F100" s="111"/>
      <c r="G100" s="159">
        <f>IF(B52="","",ROWS(B52:B99)-1)</f>
        <v>47</v>
      </c>
      <c r="H100" s="112">
        <f>SUM(H52:H99)</f>
        <v>65</v>
      </c>
      <c r="I100" s="112">
        <f>SUM(I52:I99)</f>
        <v>50</v>
      </c>
      <c r="J100" s="112">
        <f>SUM(J52:J99)</f>
        <v>10524</v>
      </c>
      <c r="K100" s="112">
        <f>SUM(K52:K99)</f>
        <v>17994</v>
      </c>
      <c r="L100" s="112">
        <f>SUM(L52:L99)</f>
        <v>18034</v>
      </c>
      <c r="M100" s="237">
        <f>IF(G100="",0,N100/G100)</f>
        <v>0.57446808510638303</v>
      </c>
      <c r="N100" s="112">
        <f t="shared" ref="N100:AC100" si="19">SUM(N52:N99)</f>
        <v>27</v>
      </c>
      <c r="O100" s="112">
        <f t="shared" si="19"/>
        <v>-40</v>
      </c>
      <c r="P100" s="113">
        <f t="shared" si="19"/>
        <v>273</v>
      </c>
      <c r="Q100" s="113">
        <f t="shared" si="19"/>
        <v>0</v>
      </c>
      <c r="R100" s="112">
        <f t="shared" si="19"/>
        <v>5045</v>
      </c>
      <c r="S100" s="112">
        <f t="shared" si="19"/>
        <v>2425</v>
      </c>
      <c r="T100" s="114">
        <f t="shared" si="19"/>
        <v>238386498</v>
      </c>
      <c r="U100" s="114">
        <f t="shared" si="19"/>
        <v>2898285</v>
      </c>
      <c r="V100" s="114">
        <f t="shared" si="19"/>
        <v>235488212</v>
      </c>
      <c r="W100" s="114">
        <f t="shared" si="19"/>
        <v>240959322</v>
      </c>
      <c r="X100" s="114">
        <f t="shared" si="19"/>
        <v>242098132</v>
      </c>
      <c r="Y100" s="114">
        <f t="shared" si="19"/>
        <v>-1257884</v>
      </c>
      <c r="Z100" s="114">
        <f t="shared" si="19"/>
        <v>0</v>
      </c>
      <c r="AA100" s="114">
        <f t="shared" si="19"/>
        <v>-1257884</v>
      </c>
      <c r="AB100" s="114">
        <f t="shared" si="19"/>
        <v>240840248</v>
      </c>
      <c r="AC100" s="114">
        <f t="shared" si="19"/>
        <v>245286682</v>
      </c>
      <c r="AD100" s="142">
        <f>IF(G100="",0,AE100/G100)</f>
        <v>0.85106382978723405</v>
      </c>
      <c r="AE100" s="240">
        <f t="shared" ref="AE100:CM100" si="20">SUM(AE52:AE99)</f>
        <v>40</v>
      </c>
      <c r="AF100" s="114">
        <f t="shared" si="20"/>
        <v>5201078</v>
      </c>
      <c r="AG100" s="114">
        <f t="shared" si="20"/>
        <v>2572824</v>
      </c>
      <c r="AH100" s="115">
        <f t="shared" si="20"/>
        <v>3268</v>
      </c>
      <c r="AI100" s="115">
        <f t="shared" si="20"/>
        <v>1367</v>
      </c>
      <c r="AJ100" s="115">
        <f t="shared" si="20"/>
        <v>528</v>
      </c>
      <c r="AK100" s="115">
        <f t="shared" si="20"/>
        <v>844</v>
      </c>
      <c r="AL100" s="114">
        <f t="shared" si="20"/>
        <v>1564432</v>
      </c>
      <c r="AM100" s="114">
        <f t="shared" si="20"/>
        <v>51945</v>
      </c>
      <c r="AN100" s="115">
        <f t="shared" si="20"/>
        <v>71</v>
      </c>
      <c r="AO100" s="115">
        <f t="shared" si="20"/>
        <v>602</v>
      </c>
      <c r="AP100" s="114">
        <f t="shared" si="20"/>
        <v>1404226</v>
      </c>
      <c r="AQ100" s="114">
        <f t="shared" si="20"/>
        <v>138981</v>
      </c>
      <c r="AR100" s="115">
        <f t="shared" si="20"/>
        <v>0</v>
      </c>
      <c r="AS100" s="115">
        <f t="shared" si="20"/>
        <v>0</v>
      </c>
      <c r="AT100" s="114">
        <f t="shared" si="20"/>
        <v>0</v>
      </c>
      <c r="AU100" s="114">
        <f t="shared" si="20"/>
        <v>0</v>
      </c>
      <c r="AV100" s="115">
        <f t="shared" si="20"/>
        <v>0</v>
      </c>
      <c r="AW100" s="115">
        <f t="shared" si="20"/>
        <v>0</v>
      </c>
      <c r="AX100" s="114">
        <f t="shared" si="20"/>
        <v>0</v>
      </c>
      <c r="AY100" s="114">
        <f t="shared" si="20"/>
        <v>0</v>
      </c>
      <c r="AZ100" s="115">
        <f t="shared" si="20"/>
        <v>0</v>
      </c>
      <c r="BA100" s="115">
        <f t="shared" si="20"/>
        <v>0</v>
      </c>
      <c r="BB100" s="114">
        <f t="shared" si="20"/>
        <v>4788</v>
      </c>
      <c r="BC100" s="114">
        <f t="shared" si="20"/>
        <v>0</v>
      </c>
      <c r="BD100" s="115">
        <f t="shared" si="20"/>
        <v>14</v>
      </c>
      <c r="BE100" s="115">
        <f t="shared" si="20"/>
        <v>0</v>
      </c>
      <c r="BF100" s="114">
        <f t="shared" si="20"/>
        <v>20023</v>
      </c>
      <c r="BG100" s="114">
        <f t="shared" si="20"/>
        <v>0</v>
      </c>
      <c r="BH100" s="115">
        <f t="shared" si="20"/>
        <v>0</v>
      </c>
      <c r="BI100" s="115">
        <f t="shared" si="20"/>
        <v>2</v>
      </c>
      <c r="BJ100" s="114">
        <f t="shared" si="20"/>
        <v>109555</v>
      </c>
      <c r="BK100" s="114">
        <f t="shared" si="20"/>
        <v>67137</v>
      </c>
      <c r="BL100" s="115">
        <f t="shared" si="20"/>
        <v>0</v>
      </c>
      <c r="BM100" s="115">
        <f t="shared" si="20"/>
        <v>0</v>
      </c>
      <c r="BN100" s="114">
        <f t="shared" si="20"/>
        <v>0</v>
      </c>
      <c r="BO100" s="114">
        <f t="shared" si="20"/>
        <v>0</v>
      </c>
      <c r="BP100" s="115">
        <f t="shared" si="20"/>
        <v>535</v>
      </c>
      <c r="BQ100" s="115">
        <f t="shared" si="20"/>
        <v>477</v>
      </c>
      <c r="BR100" s="114">
        <f t="shared" si="20"/>
        <v>218457</v>
      </c>
      <c r="BS100" s="114">
        <f t="shared" si="20"/>
        <v>58548</v>
      </c>
      <c r="BT100" s="115">
        <f t="shared" si="20"/>
        <v>0</v>
      </c>
      <c r="BU100" s="115">
        <f t="shared" si="20"/>
        <v>0</v>
      </c>
      <c r="BV100" s="114">
        <f t="shared" si="20"/>
        <v>0</v>
      </c>
      <c r="BW100" s="114">
        <f t="shared" si="20"/>
        <v>0</v>
      </c>
      <c r="BX100" s="115">
        <f t="shared" si="20"/>
        <v>0</v>
      </c>
      <c r="BY100" s="115">
        <f t="shared" si="20"/>
        <v>91</v>
      </c>
      <c r="BZ100" s="114">
        <f t="shared" si="20"/>
        <v>6050</v>
      </c>
      <c r="CA100" s="114">
        <f t="shared" si="20"/>
        <v>6050</v>
      </c>
      <c r="CB100" s="115">
        <f t="shared" si="20"/>
        <v>303</v>
      </c>
      <c r="CC100" s="115">
        <f t="shared" si="20"/>
        <v>93</v>
      </c>
      <c r="CD100" s="114">
        <f t="shared" si="20"/>
        <v>0</v>
      </c>
      <c r="CE100" s="114">
        <f t="shared" si="20"/>
        <v>0</v>
      </c>
      <c r="CF100" s="115">
        <f t="shared" si="20"/>
        <v>0</v>
      </c>
      <c r="CG100" s="115">
        <f t="shared" si="20"/>
        <v>0</v>
      </c>
      <c r="CH100" s="114">
        <f t="shared" si="20"/>
        <v>-96259</v>
      </c>
      <c r="CI100" s="114">
        <f t="shared" si="20"/>
        <v>0</v>
      </c>
      <c r="CJ100" s="115">
        <f t="shared" si="20"/>
        <v>1451</v>
      </c>
      <c r="CK100" s="115">
        <f t="shared" si="20"/>
        <v>2109</v>
      </c>
      <c r="CL100" s="114">
        <f t="shared" si="20"/>
        <v>3231271</v>
      </c>
      <c r="CM100" s="114">
        <f t="shared" si="20"/>
        <v>322660</v>
      </c>
      <c r="CN100" s="116"/>
      <c r="CO100" s="116"/>
      <c r="CP100" s="116"/>
      <c r="CQ100" s="116"/>
      <c r="CR100" s="116"/>
      <c r="CS100" s="116"/>
      <c r="CT100" s="110"/>
      <c r="CU100" s="111"/>
      <c r="CV100" s="111"/>
      <c r="CW100" s="110"/>
      <c r="CX100" s="110"/>
      <c r="CY100" s="111"/>
      <c r="CZ100" s="111"/>
      <c r="DA100" s="111"/>
      <c r="DB100" s="114"/>
      <c r="DC100" s="116"/>
      <c r="DD100" s="210"/>
    </row>
    <row r="101" spans="2:1477" s="69" customFormat="1">
      <c r="B101" s="67" t="s">
        <v>0</v>
      </c>
      <c r="C101" s="67" t="s">
        <v>548</v>
      </c>
      <c r="D101" s="67" t="s">
        <v>549</v>
      </c>
      <c r="E101" s="68">
        <v>44671</v>
      </c>
      <c r="F101" s="67" t="s">
        <v>1001</v>
      </c>
      <c r="G101" s="158" t="s">
        <v>1010</v>
      </c>
      <c r="H101" s="187">
        <v>1</v>
      </c>
      <c r="I101" s="69">
        <v>0</v>
      </c>
      <c r="J101" s="69">
        <v>60</v>
      </c>
      <c r="K101" s="69">
        <v>84</v>
      </c>
      <c r="L101" s="69">
        <v>84</v>
      </c>
      <c r="M101" s="186">
        <f>IF(J101 = 0,0,(L101-AH101-AI101)/J101)</f>
        <v>1.0166666666666666</v>
      </c>
      <c r="N101" s="69">
        <f>IF(G101&lt;&gt;"",IF(M101&lt;=1.2,1,0),0)</f>
        <v>1</v>
      </c>
      <c r="O101" s="69">
        <v>0</v>
      </c>
      <c r="P101" s="69">
        <v>0</v>
      </c>
      <c r="Q101" s="69">
        <v>0</v>
      </c>
      <c r="R101" s="69">
        <v>23</v>
      </c>
      <c r="S101" s="69">
        <v>1</v>
      </c>
      <c r="T101" s="190">
        <v>612540</v>
      </c>
      <c r="U101" s="190">
        <v>23388</v>
      </c>
      <c r="V101" s="190">
        <v>589152</v>
      </c>
      <c r="W101" s="190">
        <v>612540</v>
      </c>
      <c r="X101" s="190">
        <v>596655</v>
      </c>
      <c r="Y101" s="190">
        <v>0</v>
      </c>
      <c r="Z101" s="190">
        <v>0</v>
      </c>
      <c r="AA101" s="190">
        <v>0</v>
      </c>
      <c r="AB101" s="190">
        <v>596655</v>
      </c>
      <c r="AC101" s="190">
        <v>596655</v>
      </c>
      <c r="AD101" s="186">
        <f>IF(V101=0,0,AC101/V101)</f>
        <v>1.0127352533811309</v>
      </c>
      <c r="AE101" s="69">
        <f>IF(AD101 &lt;=1.1,1,0)</f>
        <v>1</v>
      </c>
      <c r="AF101" s="190">
        <v>0</v>
      </c>
      <c r="AG101" s="190">
        <v>0</v>
      </c>
      <c r="AH101" s="69">
        <v>9</v>
      </c>
      <c r="AI101" s="69">
        <v>14</v>
      </c>
      <c r="AJ101" s="69">
        <v>0</v>
      </c>
      <c r="AK101" s="69">
        <v>1</v>
      </c>
      <c r="AL101" s="80">
        <v>7085</v>
      </c>
      <c r="AM101" s="80">
        <v>0</v>
      </c>
      <c r="AN101" s="69">
        <v>0</v>
      </c>
      <c r="AO101" s="69">
        <v>0</v>
      </c>
      <c r="AP101" s="80">
        <v>0</v>
      </c>
      <c r="AQ101" s="80">
        <v>0</v>
      </c>
      <c r="AR101" s="69">
        <v>0</v>
      </c>
      <c r="AS101" s="69">
        <v>0</v>
      </c>
      <c r="AT101" s="80">
        <v>0</v>
      </c>
      <c r="AU101" s="80">
        <v>0</v>
      </c>
      <c r="AV101" s="69">
        <v>0</v>
      </c>
      <c r="AW101" s="69">
        <v>0</v>
      </c>
      <c r="AX101" s="80">
        <v>0</v>
      </c>
      <c r="AY101" s="80">
        <v>0</v>
      </c>
      <c r="AZ101" s="69">
        <v>0</v>
      </c>
      <c r="BA101" s="69">
        <v>0</v>
      </c>
      <c r="BB101" s="80">
        <v>0</v>
      </c>
      <c r="BC101" s="80">
        <v>0</v>
      </c>
      <c r="BD101" s="69">
        <v>0</v>
      </c>
      <c r="BE101" s="69">
        <v>0</v>
      </c>
      <c r="BF101" s="80">
        <v>0</v>
      </c>
      <c r="BG101" s="80">
        <v>0</v>
      </c>
      <c r="BH101" s="69">
        <v>0</v>
      </c>
      <c r="BI101" s="69">
        <v>0</v>
      </c>
      <c r="BJ101" s="80">
        <v>0</v>
      </c>
      <c r="BK101" s="80">
        <v>0</v>
      </c>
      <c r="BL101" s="69">
        <v>0</v>
      </c>
      <c r="BM101" s="69">
        <v>0</v>
      </c>
      <c r="BN101" s="80">
        <v>0</v>
      </c>
      <c r="BO101" s="80">
        <v>0</v>
      </c>
      <c r="BP101" s="69">
        <v>0</v>
      </c>
      <c r="BQ101" s="69">
        <v>0</v>
      </c>
      <c r="BR101" s="80">
        <v>0</v>
      </c>
      <c r="BS101" s="80">
        <v>0</v>
      </c>
      <c r="BT101" s="69">
        <v>0</v>
      </c>
      <c r="BU101" s="69">
        <v>0</v>
      </c>
      <c r="BV101" s="80">
        <v>0</v>
      </c>
      <c r="BW101" s="80">
        <v>0</v>
      </c>
      <c r="BX101" s="69">
        <v>0</v>
      </c>
      <c r="BY101" s="69">
        <v>0</v>
      </c>
      <c r="BZ101" s="80">
        <v>0</v>
      </c>
      <c r="CA101" s="80">
        <v>0</v>
      </c>
      <c r="CB101" s="69">
        <v>0</v>
      </c>
      <c r="CC101" s="69">
        <v>0</v>
      </c>
      <c r="CD101" s="80">
        <v>0</v>
      </c>
      <c r="CE101" s="80">
        <v>0</v>
      </c>
      <c r="CF101" s="69">
        <v>0</v>
      </c>
      <c r="CG101" s="69">
        <v>0</v>
      </c>
      <c r="CH101" s="80">
        <v>0</v>
      </c>
      <c r="CI101" s="80">
        <v>0</v>
      </c>
      <c r="CJ101" s="69">
        <v>0</v>
      </c>
      <c r="CK101" s="69">
        <v>1</v>
      </c>
      <c r="CL101" s="80">
        <v>7085</v>
      </c>
      <c r="CM101" s="80">
        <v>0</v>
      </c>
      <c r="CN101" s="67" t="s">
        <v>766</v>
      </c>
      <c r="CO101" s="67" t="s">
        <v>767</v>
      </c>
      <c r="CP101" s="67" t="s">
        <v>701</v>
      </c>
      <c r="CQ101" s="67" t="s">
        <v>701</v>
      </c>
      <c r="CR101" s="67" t="s">
        <v>701</v>
      </c>
      <c r="CS101" s="67" t="s">
        <v>701</v>
      </c>
      <c r="CT101" s="68">
        <v>45342</v>
      </c>
      <c r="CU101" s="67" t="s">
        <v>1003</v>
      </c>
      <c r="CV101" s="67" t="s">
        <v>1004</v>
      </c>
      <c r="CW101" s="68" t="s">
        <v>168</v>
      </c>
      <c r="CX101" s="68">
        <v>45265</v>
      </c>
      <c r="CY101" s="67" t="s">
        <v>1007</v>
      </c>
      <c r="CZ101" s="67" t="s">
        <v>1004</v>
      </c>
      <c r="DA101" s="67" t="s">
        <v>1017</v>
      </c>
      <c r="DB101" s="81">
        <v>703931.46</v>
      </c>
      <c r="DC101" s="67"/>
      <c r="DD101" s="67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</row>
    <row r="102" spans="2:1477" s="69" customFormat="1">
      <c r="B102" s="67" t="s">
        <v>0</v>
      </c>
      <c r="C102" s="67" t="s">
        <v>550</v>
      </c>
      <c r="D102" s="67" t="s">
        <v>551</v>
      </c>
      <c r="E102" s="68">
        <v>44692</v>
      </c>
      <c r="F102" s="67" t="s">
        <v>1001</v>
      </c>
      <c r="G102" s="158" t="s">
        <v>1010</v>
      </c>
      <c r="H102" s="187">
        <v>1</v>
      </c>
      <c r="I102" s="69">
        <v>0</v>
      </c>
      <c r="J102" s="69">
        <v>300</v>
      </c>
      <c r="K102" s="69">
        <v>480</v>
      </c>
      <c r="L102" s="69">
        <v>480</v>
      </c>
      <c r="M102" s="186">
        <f t="shared" ref="M102:M109" si="21">IF(J102 = 0,0,(L102-AH102-AI102)/J102)</f>
        <v>1.07</v>
      </c>
      <c r="N102" s="69">
        <f t="shared" ref="N102:N109" si="22">IF(G102&lt;&gt;"",IF(M102&lt;=1.2,1,0),0)</f>
        <v>1</v>
      </c>
      <c r="O102" s="69">
        <v>0</v>
      </c>
      <c r="P102" s="69">
        <v>0</v>
      </c>
      <c r="Q102" s="69">
        <v>0</v>
      </c>
      <c r="R102" s="69">
        <v>172</v>
      </c>
      <c r="S102" s="69">
        <v>8</v>
      </c>
      <c r="T102" s="190">
        <v>5311071</v>
      </c>
      <c r="U102" s="190">
        <v>50000</v>
      </c>
      <c r="V102" s="190">
        <v>5261071</v>
      </c>
      <c r="W102" s="190">
        <v>5311071</v>
      </c>
      <c r="X102" s="190">
        <v>5141726</v>
      </c>
      <c r="Y102" s="190">
        <v>0</v>
      </c>
      <c r="Z102" s="190">
        <v>0</v>
      </c>
      <c r="AA102" s="190">
        <v>0</v>
      </c>
      <c r="AB102" s="190">
        <v>5141726</v>
      </c>
      <c r="AC102" s="190">
        <v>5104730</v>
      </c>
      <c r="AD102" s="186">
        <f t="shared" ref="AD102:AD109" si="23">IF(V102=0,0,AC102/V102)</f>
        <v>0.97028342708167215</v>
      </c>
      <c r="AE102" s="69">
        <f t="shared" ref="AE102:AE109" si="24">IF(AD102 &lt;=1.1,1,0)</f>
        <v>1</v>
      </c>
      <c r="AF102" s="190">
        <v>-36996</v>
      </c>
      <c r="AG102" s="190">
        <v>0</v>
      </c>
      <c r="AH102" s="69">
        <v>127</v>
      </c>
      <c r="AI102" s="69">
        <v>32</v>
      </c>
      <c r="AJ102" s="69">
        <v>0</v>
      </c>
      <c r="AK102" s="69">
        <v>8</v>
      </c>
      <c r="AL102" s="80">
        <v>40978</v>
      </c>
      <c r="AM102" s="80">
        <v>0</v>
      </c>
      <c r="AN102" s="69">
        <v>0</v>
      </c>
      <c r="AO102" s="69">
        <v>0</v>
      </c>
      <c r="AP102" s="80">
        <v>0</v>
      </c>
      <c r="AQ102" s="80">
        <v>0</v>
      </c>
      <c r="AR102" s="69">
        <v>0</v>
      </c>
      <c r="AS102" s="69">
        <v>0</v>
      </c>
      <c r="AT102" s="80">
        <v>0</v>
      </c>
      <c r="AU102" s="80">
        <v>0</v>
      </c>
      <c r="AV102" s="69">
        <v>0</v>
      </c>
      <c r="AW102" s="69">
        <v>0</v>
      </c>
      <c r="AX102" s="80">
        <v>0</v>
      </c>
      <c r="AY102" s="80">
        <v>0</v>
      </c>
      <c r="AZ102" s="69">
        <v>0</v>
      </c>
      <c r="BA102" s="69">
        <v>0</v>
      </c>
      <c r="BB102" s="80">
        <v>0</v>
      </c>
      <c r="BC102" s="80">
        <v>0</v>
      </c>
      <c r="BD102" s="69">
        <v>13</v>
      </c>
      <c r="BE102" s="69">
        <v>0</v>
      </c>
      <c r="BF102" s="80">
        <v>0</v>
      </c>
      <c r="BG102" s="80">
        <v>0</v>
      </c>
      <c r="BH102" s="69">
        <v>0</v>
      </c>
      <c r="BI102" s="69">
        <v>0</v>
      </c>
      <c r="BJ102" s="80">
        <v>4915</v>
      </c>
      <c r="BK102" s="80">
        <v>0</v>
      </c>
      <c r="BL102" s="69">
        <v>0</v>
      </c>
      <c r="BM102" s="69">
        <v>0</v>
      </c>
      <c r="BN102" s="80">
        <v>0</v>
      </c>
      <c r="BO102" s="80">
        <v>0</v>
      </c>
      <c r="BP102" s="69">
        <v>61</v>
      </c>
      <c r="BQ102" s="69">
        <v>0</v>
      </c>
      <c r="BR102" s="80">
        <v>0</v>
      </c>
      <c r="BS102" s="80">
        <v>0</v>
      </c>
      <c r="BT102" s="69">
        <v>0</v>
      </c>
      <c r="BU102" s="69">
        <v>0</v>
      </c>
      <c r="BV102" s="80">
        <v>0</v>
      </c>
      <c r="BW102" s="80">
        <v>0</v>
      </c>
      <c r="BX102" s="69">
        <v>0</v>
      </c>
      <c r="BY102" s="69">
        <v>0</v>
      </c>
      <c r="BZ102" s="80">
        <v>0</v>
      </c>
      <c r="CA102" s="80">
        <v>0</v>
      </c>
      <c r="CB102" s="69">
        <v>0</v>
      </c>
      <c r="CC102" s="69">
        <v>0</v>
      </c>
      <c r="CD102" s="80">
        <v>0</v>
      </c>
      <c r="CE102" s="80">
        <v>0</v>
      </c>
      <c r="CF102" s="69">
        <v>0</v>
      </c>
      <c r="CG102" s="69">
        <v>0</v>
      </c>
      <c r="CH102" s="80">
        <v>0</v>
      </c>
      <c r="CI102" s="80">
        <v>0</v>
      </c>
      <c r="CJ102" s="69">
        <v>74</v>
      </c>
      <c r="CK102" s="69">
        <v>8</v>
      </c>
      <c r="CL102" s="80">
        <v>45894</v>
      </c>
      <c r="CM102" s="80">
        <v>0</v>
      </c>
      <c r="CN102" s="67" t="s">
        <v>768</v>
      </c>
      <c r="CO102" s="67" t="s">
        <v>769</v>
      </c>
      <c r="CP102" s="67" t="s">
        <v>701</v>
      </c>
      <c r="CQ102" s="67" t="s">
        <v>701</v>
      </c>
      <c r="CR102" s="67" t="s">
        <v>701</v>
      </c>
      <c r="CS102" s="67" t="s">
        <v>701</v>
      </c>
      <c r="CT102" s="68">
        <v>45373</v>
      </c>
      <c r="CU102" s="67" t="s">
        <v>1003</v>
      </c>
      <c r="CV102" s="67" t="s">
        <v>1004</v>
      </c>
      <c r="CW102" s="68" t="s">
        <v>168</v>
      </c>
      <c r="CX102" s="68">
        <v>45294</v>
      </c>
      <c r="CY102" s="67" t="s">
        <v>1003</v>
      </c>
      <c r="CZ102" s="67" t="s">
        <v>1004</v>
      </c>
      <c r="DA102" s="67" t="s">
        <v>1017</v>
      </c>
      <c r="DB102" s="81">
        <v>5008995.7</v>
      </c>
      <c r="DC102" s="67"/>
      <c r="DD102" s="67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</row>
    <row r="103" spans="2:1477" s="69" customFormat="1">
      <c r="B103" s="67" t="s">
        <v>0</v>
      </c>
      <c r="C103" s="67" t="s">
        <v>770</v>
      </c>
      <c r="D103" s="67" t="s">
        <v>1022</v>
      </c>
      <c r="E103" s="68">
        <v>44762</v>
      </c>
      <c r="F103" s="67" t="s">
        <v>1005</v>
      </c>
      <c r="G103" s="158" t="s">
        <v>1009</v>
      </c>
      <c r="H103" s="187">
        <v>1</v>
      </c>
      <c r="I103" s="69">
        <v>0</v>
      </c>
      <c r="J103" s="69">
        <v>245</v>
      </c>
      <c r="K103" s="69">
        <v>273</v>
      </c>
      <c r="L103" s="69">
        <v>268</v>
      </c>
      <c r="M103" s="186">
        <f t="shared" si="21"/>
        <v>0.97959183673469385</v>
      </c>
      <c r="N103" s="69">
        <f t="shared" si="22"/>
        <v>1</v>
      </c>
      <c r="O103" s="69">
        <v>5</v>
      </c>
      <c r="P103" s="69">
        <v>0</v>
      </c>
      <c r="Q103" s="69">
        <v>0</v>
      </c>
      <c r="R103" s="69">
        <v>28</v>
      </c>
      <c r="S103" s="69">
        <v>0</v>
      </c>
      <c r="T103" s="190">
        <v>937789</v>
      </c>
      <c r="U103" s="190">
        <v>50000</v>
      </c>
      <c r="V103" s="190">
        <v>887789</v>
      </c>
      <c r="W103" s="190">
        <v>937789</v>
      </c>
      <c r="X103" s="190">
        <v>902864</v>
      </c>
      <c r="Y103" s="190">
        <v>0</v>
      </c>
      <c r="Z103" s="190">
        <v>0</v>
      </c>
      <c r="AA103" s="190">
        <v>0</v>
      </c>
      <c r="AB103" s="190">
        <v>902864</v>
      </c>
      <c r="AC103" s="190">
        <v>902864</v>
      </c>
      <c r="AD103" s="186">
        <f t="shared" si="23"/>
        <v>1.0169803861052571</v>
      </c>
      <c r="AE103" s="69">
        <f t="shared" si="24"/>
        <v>1</v>
      </c>
      <c r="AF103" s="190">
        <v>0</v>
      </c>
      <c r="AG103" s="190">
        <v>0</v>
      </c>
      <c r="AH103" s="69">
        <v>8</v>
      </c>
      <c r="AI103" s="69">
        <v>20</v>
      </c>
      <c r="AJ103" s="69">
        <v>0</v>
      </c>
      <c r="AK103" s="69">
        <v>0</v>
      </c>
      <c r="AL103" s="80">
        <v>0</v>
      </c>
      <c r="AM103" s="80">
        <v>0</v>
      </c>
      <c r="AN103" s="69">
        <v>0</v>
      </c>
      <c r="AO103" s="69">
        <v>0</v>
      </c>
      <c r="AP103" s="80">
        <v>0</v>
      </c>
      <c r="AQ103" s="80">
        <v>0</v>
      </c>
      <c r="AR103" s="69">
        <v>0</v>
      </c>
      <c r="AS103" s="69">
        <v>0</v>
      </c>
      <c r="AT103" s="80">
        <v>0</v>
      </c>
      <c r="AU103" s="80">
        <v>0</v>
      </c>
      <c r="AV103" s="69">
        <v>0</v>
      </c>
      <c r="AW103" s="69">
        <v>0</v>
      </c>
      <c r="AX103" s="80">
        <v>0</v>
      </c>
      <c r="AY103" s="80">
        <v>0</v>
      </c>
      <c r="AZ103" s="69">
        <v>0</v>
      </c>
      <c r="BA103" s="69">
        <v>0</v>
      </c>
      <c r="BB103" s="80">
        <v>0</v>
      </c>
      <c r="BC103" s="80">
        <v>0</v>
      </c>
      <c r="BD103" s="69">
        <v>0</v>
      </c>
      <c r="BE103" s="69">
        <v>0</v>
      </c>
      <c r="BF103" s="80">
        <v>0</v>
      </c>
      <c r="BG103" s="80">
        <v>0</v>
      </c>
      <c r="BH103" s="69">
        <v>0</v>
      </c>
      <c r="BI103" s="69">
        <v>0</v>
      </c>
      <c r="BJ103" s="80">
        <v>0</v>
      </c>
      <c r="BK103" s="80">
        <v>0</v>
      </c>
      <c r="BL103" s="69">
        <v>0</v>
      </c>
      <c r="BM103" s="69">
        <v>0</v>
      </c>
      <c r="BN103" s="80">
        <v>0</v>
      </c>
      <c r="BO103" s="80">
        <v>0</v>
      </c>
      <c r="BP103" s="69">
        <v>0</v>
      </c>
      <c r="BQ103" s="69">
        <v>0</v>
      </c>
      <c r="BR103" s="80">
        <v>0</v>
      </c>
      <c r="BS103" s="80">
        <v>0</v>
      </c>
      <c r="BT103" s="69">
        <v>0</v>
      </c>
      <c r="BU103" s="69">
        <v>0</v>
      </c>
      <c r="BV103" s="80">
        <v>0</v>
      </c>
      <c r="BW103" s="80">
        <v>0</v>
      </c>
      <c r="BX103" s="69">
        <v>0</v>
      </c>
      <c r="BY103" s="69">
        <v>0</v>
      </c>
      <c r="BZ103" s="80">
        <v>0</v>
      </c>
      <c r="CA103" s="80">
        <v>0</v>
      </c>
      <c r="CB103" s="69">
        <v>0</v>
      </c>
      <c r="CC103" s="69">
        <v>0</v>
      </c>
      <c r="CD103" s="80">
        <v>0</v>
      </c>
      <c r="CE103" s="80">
        <v>0</v>
      </c>
      <c r="CF103" s="69">
        <v>0</v>
      </c>
      <c r="CG103" s="69">
        <v>0</v>
      </c>
      <c r="CH103" s="80">
        <v>0</v>
      </c>
      <c r="CI103" s="80">
        <v>0</v>
      </c>
      <c r="CJ103" s="69">
        <v>0</v>
      </c>
      <c r="CK103" s="69">
        <v>0</v>
      </c>
      <c r="CL103" s="80">
        <v>0</v>
      </c>
      <c r="CM103" s="80">
        <v>0</v>
      </c>
      <c r="CN103" s="67" t="s">
        <v>731</v>
      </c>
      <c r="CO103" s="67" t="s">
        <v>732</v>
      </c>
      <c r="CP103" s="67" t="s">
        <v>701</v>
      </c>
      <c r="CQ103" s="67" t="s">
        <v>701</v>
      </c>
      <c r="CR103" s="67" t="s">
        <v>701</v>
      </c>
      <c r="CS103" s="67" t="s">
        <v>701</v>
      </c>
      <c r="CT103" s="68">
        <v>45299</v>
      </c>
      <c r="CU103" s="67" t="s">
        <v>1003</v>
      </c>
      <c r="CV103" s="67" t="s">
        <v>1004</v>
      </c>
      <c r="CW103" s="68" t="s">
        <v>168</v>
      </c>
      <c r="CX103" s="68">
        <v>45226</v>
      </c>
      <c r="CY103" s="67" t="s">
        <v>1007</v>
      </c>
      <c r="CZ103" s="67" t="s">
        <v>1004</v>
      </c>
      <c r="DA103" s="67" t="s">
        <v>1018</v>
      </c>
      <c r="DB103" s="81">
        <v>1332805.2</v>
      </c>
      <c r="DC103" s="67"/>
      <c r="DD103" s="67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</row>
    <row r="104" spans="2:1477" s="69" customFormat="1">
      <c r="B104" s="67" t="s">
        <v>0</v>
      </c>
      <c r="C104" s="67" t="s">
        <v>247</v>
      </c>
      <c r="D104" s="67" t="s">
        <v>248</v>
      </c>
      <c r="E104" s="68">
        <v>44818</v>
      </c>
      <c r="F104" s="67" t="s">
        <v>1005</v>
      </c>
      <c r="G104" s="158" t="s">
        <v>1009</v>
      </c>
      <c r="H104" s="187">
        <v>1</v>
      </c>
      <c r="I104" s="69">
        <v>1</v>
      </c>
      <c r="J104" s="69">
        <v>240</v>
      </c>
      <c r="K104" s="69">
        <v>346</v>
      </c>
      <c r="L104" s="69">
        <v>341</v>
      </c>
      <c r="M104" s="186">
        <f t="shared" si="21"/>
        <v>1.0874999999999999</v>
      </c>
      <c r="N104" s="69">
        <f t="shared" si="22"/>
        <v>1</v>
      </c>
      <c r="O104" s="69">
        <v>5</v>
      </c>
      <c r="P104" s="69">
        <v>0</v>
      </c>
      <c r="Q104" s="69">
        <v>0</v>
      </c>
      <c r="R104" s="69">
        <v>80</v>
      </c>
      <c r="S104" s="69">
        <v>26</v>
      </c>
      <c r="T104" s="190">
        <v>4193000</v>
      </c>
      <c r="U104" s="190">
        <v>50000</v>
      </c>
      <c r="V104" s="190">
        <v>4143000</v>
      </c>
      <c r="W104" s="190">
        <v>4523767</v>
      </c>
      <c r="X104" s="190">
        <v>4592009</v>
      </c>
      <c r="Y104" s="190">
        <v>0</v>
      </c>
      <c r="Z104" s="190">
        <v>0</v>
      </c>
      <c r="AA104" s="190">
        <v>0</v>
      </c>
      <c r="AB104" s="190">
        <v>4592009</v>
      </c>
      <c r="AC104" s="190">
        <v>4591894</v>
      </c>
      <c r="AD104" s="186">
        <f t="shared" si="23"/>
        <v>1.1083499879314507</v>
      </c>
      <c r="AE104" s="69">
        <f t="shared" si="24"/>
        <v>0</v>
      </c>
      <c r="AF104" s="190">
        <v>-116</v>
      </c>
      <c r="AG104" s="190">
        <v>330767</v>
      </c>
      <c r="AH104" s="69">
        <v>23</v>
      </c>
      <c r="AI104" s="69">
        <v>57</v>
      </c>
      <c r="AJ104" s="69">
        <v>0</v>
      </c>
      <c r="AK104" s="69">
        <v>26</v>
      </c>
      <c r="AL104" s="80">
        <v>294029</v>
      </c>
      <c r="AM104" s="80">
        <v>0</v>
      </c>
      <c r="AN104" s="69">
        <v>0</v>
      </c>
      <c r="AO104" s="69">
        <v>0</v>
      </c>
      <c r="AP104" s="80">
        <v>68187</v>
      </c>
      <c r="AQ104" s="80">
        <v>0</v>
      </c>
      <c r="AR104" s="69">
        <v>0</v>
      </c>
      <c r="AS104" s="69">
        <v>0</v>
      </c>
      <c r="AT104" s="80">
        <v>0</v>
      </c>
      <c r="AU104" s="80">
        <v>0</v>
      </c>
      <c r="AV104" s="69">
        <v>0</v>
      </c>
      <c r="AW104" s="69">
        <v>0</v>
      </c>
      <c r="AX104" s="80">
        <v>0</v>
      </c>
      <c r="AY104" s="80">
        <v>0</v>
      </c>
      <c r="AZ104" s="69">
        <v>0</v>
      </c>
      <c r="BA104" s="69">
        <v>0</v>
      </c>
      <c r="BB104" s="80">
        <v>0</v>
      </c>
      <c r="BC104" s="80">
        <v>0</v>
      </c>
      <c r="BD104" s="69">
        <v>0</v>
      </c>
      <c r="BE104" s="69">
        <v>0</v>
      </c>
      <c r="BF104" s="80">
        <v>18551</v>
      </c>
      <c r="BG104" s="80">
        <v>0</v>
      </c>
      <c r="BH104" s="69">
        <v>0</v>
      </c>
      <c r="BI104" s="69">
        <v>0</v>
      </c>
      <c r="BJ104" s="80">
        <v>0</v>
      </c>
      <c r="BK104" s="80">
        <v>0</v>
      </c>
      <c r="BL104" s="69">
        <v>0</v>
      </c>
      <c r="BM104" s="69">
        <v>0</v>
      </c>
      <c r="BN104" s="80">
        <v>0</v>
      </c>
      <c r="BO104" s="80">
        <v>0</v>
      </c>
      <c r="BP104" s="69">
        <v>0</v>
      </c>
      <c r="BQ104" s="69">
        <v>0</v>
      </c>
      <c r="BR104" s="80">
        <v>0</v>
      </c>
      <c r="BS104" s="80">
        <v>0</v>
      </c>
      <c r="BT104" s="69">
        <v>0</v>
      </c>
      <c r="BU104" s="69">
        <v>0</v>
      </c>
      <c r="BV104" s="80">
        <v>0</v>
      </c>
      <c r="BW104" s="80">
        <v>0</v>
      </c>
      <c r="BX104" s="69">
        <v>0</v>
      </c>
      <c r="BY104" s="69">
        <v>0</v>
      </c>
      <c r="BZ104" s="80">
        <v>0</v>
      </c>
      <c r="CA104" s="80">
        <v>0</v>
      </c>
      <c r="CB104" s="69">
        <v>0</v>
      </c>
      <c r="CC104" s="69">
        <v>0</v>
      </c>
      <c r="CD104" s="80">
        <v>0</v>
      </c>
      <c r="CE104" s="80">
        <v>0</v>
      </c>
      <c r="CF104" s="69">
        <v>0</v>
      </c>
      <c r="CG104" s="69">
        <v>0</v>
      </c>
      <c r="CH104" s="80">
        <v>0</v>
      </c>
      <c r="CI104" s="80">
        <v>0</v>
      </c>
      <c r="CJ104" s="69">
        <v>0</v>
      </c>
      <c r="CK104" s="69">
        <v>26</v>
      </c>
      <c r="CL104" s="80">
        <v>380767</v>
      </c>
      <c r="CM104" s="80">
        <v>0</v>
      </c>
      <c r="CN104" s="67" t="s">
        <v>771</v>
      </c>
      <c r="CO104" s="67" t="s">
        <v>772</v>
      </c>
      <c r="CP104" s="67" t="s">
        <v>701</v>
      </c>
      <c r="CQ104" s="67" t="s">
        <v>701</v>
      </c>
      <c r="CR104" s="67" t="s">
        <v>701</v>
      </c>
      <c r="CS104" s="67" t="s">
        <v>701</v>
      </c>
      <c r="CT104" s="68">
        <v>45420</v>
      </c>
      <c r="CU104" s="67" t="s">
        <v>1001</v>
      </c>
      <c r="CV104" s="67" t="s">
        <v>1004</v>
      </c>
      <c r="CW104" s="68" t="s">
        <v>168</v>
      </c>
      <c r="CX104" s="68">
        <v>45352</v>
      </c>
      <c r="CY104" s="67" t="s">
        <v>1003</v>
      </c>
      <c r="CZ104" s="67" t="s">
        <v>1004</v>
      </c>
      <c r="DA104" s="67" t="s">
        <v>1018</v>
      </c>
      <c r="DB104" s="81">
        <v>4765385.7</v>
      </c>
      <c r="DC104" s="67"/>
      <c r="DD104" s="67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</row>
    <row r="105" spans="2:1477" s="69" customFormat="1">
      <c r="B105" s="67" t="s">
        <v>0</v>
      </c>
      <c r="C105" s="67" t="s">
        <v>249</v>
      </c>
      <c r="D105" s="67" t="s">
        <v>250</v>
      </c>
      <c r="E105" s="68">
        <v>44720</v>
      </c>
      <c r="F105" s="67" t="s">
        <v>1001</v>
      </c>
      <c r="G105" s="158" t="s">
        <v>1010</v>
      </c>
      <c r="H105" s="187">
        <v>2</v>
      </c>
      <c r="I105" s="69">
        <v>3</v>
      </c>
      <c r="J105" s="69">
        <v>300</v>
      </c>
      <c r="K105" s="69">
        <v>412</v>
      </c>
      <c r="L105" s="69">
        <v>411</v>
      </c>
      <c r="M105" s="186">
        <f t="shared" si="21"/>
        <v>1.0933333333333333</v>
      </c>
      <c r="N105" s="69">
        <f t="shared" si="22"/>
        <v>1</v>
      </c>
      <c r="O105" s="69">
        <v>1</v>
      </c>
      <c r="P105" s="69">
        <v>0</v>
      </c>
      <c r="Q105" s="69">
        <v>0</v>
      </c>
      <c r="R105" s="69">
        <v>83</v>
      </c>
      <c r="S105" s="69">
        <v>29</v>
      </c>
      <c r="T105" s="190">
        <v>2395648</v>
      </c>
      <c r="U105" s="190">
        <v>50000</v>
      </c>
      <c r="V105" s="190">
        <v>2345648</v>
      </c>
      <c r="W105" s="190">
        <v>2453298</v>
      </c>
      <c r="X105" s="190">
        <v>2436381</v>
      </c>
      <c r="Y105" s="190">
        <v>0</v>
      </c>
      <c r="Z105" s="190">
        <v>0</v>
      </c>
      <c r="AA105" s="190">
        <v>0</v>
      </c>
      <c r="AB105" s="190">
        <v>2436381</v>
      </c>
      <c r="AC105" s="190">
        <v>2403699</v>
      </c>
      <c r="AD105" s="186">
        <f t="shared" si="23"/>
        <v>1.0247483850944388</v>
      </c>
      <c r="AE105" s="69">
        <f t="shared" si="24"/>
        <v>1</v>
      </c>
      <c r="AF105" s="190">
        <v>-30</v>
      </c>
      <c r="AG105" s="190">
        <v>57650</v>
      </c>
      <c r="AH105" s="69">
        <v>49</v>
      </c>
      <c r="AI105" s="69">
        <v>34</v>
      </c>
      <c r="AJ105" s="69">
        <v>0</v>
      </c>
      <c r="AK105" s="69">
        <v>29</v>
      </c>
      <c r="AL105" s="80">
        <v>69836</v>
      </c>
      <c r="AM105" s="80">
        <v>0</v>
      </c>
      <c r="AN105" s="69">
        <v>0</v>
      </c>
      <c r="AO105" s="69">
        <v>0</v>
      </c>
      <c r="AP105" s="80">
        <v>0</v>
      </c>
      <c r="AQ105" s="80">
        <v>0</v>
      </c>
      <c r="AR105" s="69">
        <v>0</v>
      </c>
      <c r="AS105" s="69">
        <v>0</v>
      </c>
      <c r="AT105" s="80">
        <v>0</v>
      </c>
      <c r="AU105" s="80">
        <v>0</v>
      </c>
      <c r="AV105" s="69">
        <v>0</v>
      </c>
      <c r="AW105" s="69">
        <v>0</v>
      </c>
      <c r="AX105" s="80">
        <v>0</v>
      </c>
      <c r="AY105" s="80">
        <v>0</v>
      </c>
      <c r="AZ105" s="69">
        <v>0</v>
      </c>
      <c r="BA105" s="69">
        <v>0</v>
      </c>
      <c r="BB105" s="80">
        <v>0</v>
      </c>
      <c r="BC105" s="80">
        <v>0</v>
      </c>
      <c r="BD105" s="69">
        <v>0</v>
      </c>
      <c r="BE105" s="69">
        <v>0</v>
      </c>
      <c r="BF105" s="80">
        <v>0</v>
      </c>
      <c r="BG105" s="80">
        <v>0</v>
      </c>
      <c r="BH105" s="69">
        <v>0</v>
      </c>
      <c r="BI105" s="69">
        <v>0</v>
      </c>
      <c r="BJ105" s="80">
        <v>0</v>
      </c>
      <c r="BK105" s="80">
        <v>0</v>
      </c>
      <c r="BL105" s="69">
        <v>0</v>
      </c>
      <c r="BM105" s="69">
        <v>0</v>
      </c>
      <c r="BN105" s="80">
        <v>0</v>
      </c>
      <c r="BO105" s="80">
        <v>0</v>
      </c>
      <c r="BP105" s="69">
        <v>0</v>
      </c>
      <c r="BQ105" s="69">
        <v>0</v>
      </c>
      <c r="BR105" s="80">
        <v>32652</v>
      </c>
      <c r="BS105" s="80">
        <v>0</v>
      </c>
      <c r="BT105" s="69">
        <v>0</v>
      </c>
      <c r="BU105" s="69">
        <v>0</v>
      </c>
      <c r="BV105" s="80">
        <v>0</v>
      </c>
      <c r="BW105" s="80">
        <v>0</v>
      </c>
      <c r="BX105" s="69">
        <v>0</v>
      </c>
      <c r="BY105" s="69">
        <v>0</v>
      </c>
      <c r="BZ105" s="80">
        <v>0</v>
      </c>
      <c r="CA105" s="80">
        <v>0</v>
      </c>
      <c r="CB105" s="69">
        <v>0</v>
      </c>
      <c r="CC105" s="69">
        <v>0</v>
      </c>
      <c r="CD105" s="80">
        <v>0</v>
      </c>
      <c r="CE105" s="80">
        <v>0</v>
      </c>
      <c r="CF105" s="69">
        <v>0</v>
      </c>
      <c r="CG105" s="69">
        <v>0</v>
      </c>
      <c r="CH105" s="80">
        <v>-2</v>
      </c>
      <c r="CI105" s="80">
        <v>0</v>
      </c>
      <c r="CJ105" s="69">
        <v>0</v>
      </c>
      <c r="CK105" s="69">
        <v>29</v>
      </c>
      <c r="CL105" s="80">
        <v>102486</v>
      </c>
      <c r="CM105" s="80">
        <v>0</v>
      </c>
      <c r="CN105" s="67" t="s">
        <v>731</v>
      </c>
      <c r="CO105" s="67" t="s">
        <v>732</v>
      </c>
      <c r="CP105" s="67" t="s">
        <v>701</v>
      </c>
      <c r="CQ105" s="67" t="s">
        <v>701</v>
      </c>
      <c r="CR105" s="67" t="s">
        <v>701</v>
      </c>
      <c r="CS105" s="67" t="s">
        <v>701</v>
      </c>
      <c r="CT105" s="68">
        <v>45385</v>
      </c>
      <c r="CU105" s="67" t="s">
        <v>1001</v>
      </c>
      <c r="CV105" s="67" t="s">
        <v>1004</v>
      </c>
      <c r="CW105" s="68" t="s">
        <v>168</v>
      </c>
      <c r="CX105" s="68">
        <v>45317</v>
      </c>
      <c r="CY105" s="67" t="s">
        <v>1003</v>
      </c>
      <c r="CZ105" s="67" t="s">
        <v>1004</v>
      </c>
      <c r="DA105" s="67" t="s">
        <v>1017</v>
      </c>
      <c r="DB105" s="81">
        <v>2554733</v>
      </c>
      <c r="DC105" s="67"/>
      <c r="DD105" s="67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</row>
    <row r="106" spans="2:1477" s="69" customFormat="1">
      <c r="B106" s="67" t="s">
        <v>0</v>
      </c>
      <c r="C106" s="67" t="s">
        <v>552</v>
      </c>
      <c r="D106" s="67" t="s">
        <v>553</v>
      </c>
      <c r="E106" s="68">
        <v>44895</v>
      </c>
      <c r="F106" s="67" t="s">
        <v>1007</v>
      </c>
      <c r="G106" s="158" t="s">
        <v>1009</v>
      </c>
      <c r="H106" s="187">
        <v>1</v>
      </c>
      <c r="I106" s="69">
        <v>0</v>
      </c>
      <c r="J106" s="69">
        <v>120</v>
      </c>
      <c r="K106" s="69">
        <v>182</v>
      </c>
      <c r="L106" s="69">
        <v>181</v>
      </c>
      <c r="M106" s="186">
        <f t="shared" si="21"/>
        <v>1</v>
      </c>
      <c r="N106" s="69">
        <f t="shared" si="22"/>
        <v>1</v>
      </c>
      <c r="O106" s="69">
        <v>1</v>
      </c>
      <c r="P106" s="69">
        <v>0</v>
      </c>
      <c r="Q106" s="69">
        <v>0</v>
      </c>
      <c r="R106" s="69">
        <v>42</v>
      </c>
      <c r="S106" s="69">
        <v>20</v>
      </c>
      <c r="T106" s="190">
        <v>1761000</v>
      </c>
      <c r="U106" s="190">
        <v>50000</v>
      </c>
      <c r="V106" s="190">
        <v>1711000</v>
      </c>
      <c r="W106" s="190">
        <v>1761000</v>
      </c>
      <c r="X106" s="190">
        <v>1791422</v>
      </c>
      <c r="Y106" s="190">
        <v>0</v>
      </c>
      <c r="Z106" s="190">
        <v>0</v>
      </c>
      <c r="AA106" s="190">
        <v>0</v>
      </c>
      <c r="AB106" s="190">
        <v>1791422</v>
      </c>
      <c r="AC106" s="190">
        <v>1791366</v>
      </c>
      <c r="AD106" s="186">
        <f t="shared" si="23"/>
        <v>1.0469701928696669</v>
      </c>
      <c r="AE106" s="69">
        <f t="shared" si="24"/>
        <v>1</v>
      </c>
      <c r="AF106" s="190">
        <v>-56</v>
      </c>
      <c r="AG106" s="190">
        <v>0</v>
      </c>
      <c r="AH106" s="69">
        <v>50</v>
      </c>
      <c r="AI106" s="69">
        <v>11</v>
      </c>
      <c r="AJ106" s="69">
        <v>0</v>
      </c>
      <c r="AK106" s="69">
        <v>0</v>
      </c>
      <c r="AL106" s="80">
        <v>0</v>
      </c>
      <c r="AM106" s="80">
        <v>0</v>
      </c>
      <c r="AN106" s="69">
        <v>0</v>
      </c>
      <c r="AO106" s="69">
        <v>1</v>
      </c>
      <c r="AP106" s="80">
        <v>8282</v>
      </c>
      <c r="AQ106" s="80">
        <v>0</v>
      </c>
      <c r="AR106" s="69">
        <v>0</v>
      </c>
      <c r="AS106" s="69">
        <v>0</v>
      </c>
      <c r="AT106" s="80">
        <v>0</v>
      </c>
      <c r="AU106" s="80">
        <v>0</v>
      </c>
      <c r="AV106" s="69">
        <v>0</v>
      </c>
      <c r="AW106" s="69">
        <v>0</v>
      </c>
      <c r="AX106" s="80">
        <v>0</v>
      </c>
      <c r="AY106" s="80">
        <v>0</v>
      </c>
      <c r="AZ106" s="69">
        <v>0</v>
      </c>
      <c r="BA106" s="69">
        <v>0</v>
      </c>
      <c r="BB106" s="80">
        <v>0</v>
      </c>
      <c r="BC106" s="80">
        <v>0</v>
      </c>
      <c r="BD106" s="69">
        <v>0</v>
      </c>
      <c r="BE106" s="69">
        <v>0</v>
      </c>
      <c r="BF106" s="80">
        <v>0</v>
      </c>
      <c r="BG106" s="80">
        <v>0</v>
      </c>
      <c r="BH106" s="69">
        <v>0</v>
      </c>
      <c r="BI106" s="69">
        <v>0</v>
      </c>
      <c r="BJ106" s="80">
        <v>0</v>
      </c>
      <c r="BK106" s="80">
        <v>0</v>
      </c>
      <c r="BL106" s="69">
        <v>0</v>
      </c>
      <c r="BM106" s="69">
        <v>0</v>
      </c>
      <c r="BN106" s="80">
        <v>0</v>
      </c>
      <c r="BO106" s="80">
        <v>0</v>
      </c>
      <c r="BP106" s="69">
        <v>0</v>
      </c>
      <c r="BQ106" s="69">
        <v>0</v>
      </c>
      <c r="BR106" s="80">
        <v>0</v>
      </c>
      <c r="BS106" s="80">
        <v>0</v>
      </c>
      <c r="BT106" s="69">
        <v>0</v>
      </c>
      <c r="BU106" s="69">
        <v>0</v>
      </c>
      <c r="BV106" s="80">
        <v>0</v>
      </c>
      <c r="BW106" s="80">
        <v>0</v>
      </c>
      <c r="BX106" s="69">
        <v>0</v>
      </c>
      <c r="BY106" s="69">
        <v>0</v>
      </c>
      <c r="BZ106" s="80">
        <v>0</v>
      </c>
      <c r="CA106" s="80">
        <v>0</v>
      </c>
      <c r="CB106" s="69">
        <v>0</v>
      </c>
      <c r="CC106" s="69">
        <v>19</v>
      </c>
      <c r="CD106" s="80">
        <v>0</v>
      </c>
      <c r="CE106" s="80">
        <v>0</v>
      </c>
      <c r="CF106" s="69">
        <v>0</v>
      </c>
      <c r="CG106" s="69">
        <v>0</v>
      </c>
      <c r="CH106" s="80">
        <v>0</v>
      </c>
      <c r="CI106" s="80">
        <v>0</v>
      </c>
      <c r="CJ106" s="69">
        <v>0</v>
      </c>
      <c r="CK106" s="69">
        <v>20</v>
      </c>
      <c r="CL106" s="80">
        <v>8282</v>
      </c>
      <c r="CM106" s="80">
        <v>0</v>
      </c>
      <c r="CN106" s="67" t="s">
        <v>771</v>
      </c>
      <c r="CO106" s="67" t="s">
        <v>772</v>
      </c>
      <c r="CP106" s="67" t="s">
        <v>701</v>
      </c>
      <c r="CQ106" s="67" t="s">
        <v>701</v>
      </c>
      <c r="CR106" s="67" t="s">
        <v>701</v>
      </c>
      <c r="CS106" s="67" t="s">
        <v>701</v>
      </c>
      <c r="CT106" s="68">
        <v>45310</v>
      </c>
      <c r="CU106" s="67" t="s">
        <v>1003</v>
      </c>
      <c r="CV106" s="67" t="s">
        <v>1004</v>
      </c>
      <c r="CW106" s="68" t="s">
        <v>168</v>
      </c>
      <c r="CX106" s="68">
        <v>45265</v>
      </c>
      <c r="CY106" s="67" t="s">
        <v>1007</v>
      </c>
      <c r="CZ106" s="67" t="s">
        <v>1004</v>
      </c>
      <c r="DA106" s="67" t="s">
        <v>1017</v>
      </c>
      <c r="DB106" s="81">
        <v>909989.25</v>
      </c>
      <c r="DC106" s="67"/>
      <c r="DD106" s="67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</row>
    <row r="107" spans="2:1477" s="69" customFormat="1">
      <c r="B107" s="67" t="s">
        <v>0</v>
      </c>
      <c r="C107" s="67" t="s">
        <v>251</v>
      </c>
      <c r="D107" s="67" t="s">
        <v>252</v>
      </c>
      <c r="E107" s="68">
        <v>42718</v>
      </c>
      <c r="F107" s="67" t="s">
        <v>1007</v>
      </c>
      <c r="G107" s="158" t="s">
        <v>1023</v>
      </c>
      <c r="H107" s="187">
        <v>4</v>
      </c>
      <c r="I107" s="69">
        <v>30</v>
      </c>
      <c r="J107" s="69">
        <v>1200</v>
      </c>
      <c r="K107" s="69">
        <v>2440</v>
      </c>
      <c r="L107" s="69">
        <v>2437</v>
      </c>
      <c r="M107" s="186">
        <f t="shared" si="21"/>
        <v>1.43</v>
      </c>
      <c r="N107" s="69">
        <f t="shared" si="22"/>
        <v>0</v>
      </c>
      <c r="O107" s="69">
        <v>3</v>
      </c>
      <c r="P107" s="69">
        <v>0</v>
      </c>
      <c r="Q107" s="69">
        <v>0</v>
      </c>
      <c r="R107" s="69">
        <v>487</v>
      </c>
      <c r="S107" s="69">
        <v>753</v>
      </c>
      <c r="T107" s="190">
        <v>116979302</v>
      </c>
      <c r="U107" s="190">
        <v>166302</v>
      </c>
      <c r="V107" s="190">
        <v>116813000</v>
      </c>
      <c r="W107" s="190">
        <v>128380916</v>
      </c>
      <c r="X107" s="190">
        <v>129172623</v>
      </c>
      <c r="Y107" s="190">
        <v>0</v>
      </c>
      <c r="Z107" s="190">
        <v>0</v>
      </c>
      <c r="AA107" s="190">
        <v>0</v>
      </c>
      <c r="AB107" s="190">
        <v>129172623</v>
      </c>
      <c r="AC107" s="190">
        <v>128727437</v>
      </c>
      <c r="AD107" s="186">
        <f t="shared" si="23"/>
        <v>1.1019958138220918</v>
      </c>
      <c r="AE107" s="69">
        <f t="shared" si="24"/>
        <v>0</v>
      </c>
      <c r="AF107" s="190">
        <v>1167595</v>
      </c>
      <c r="AG107" s="190">
        <v>11401614</v>
      </c>
      <c r="AH107" s="69">
        <v>472</v>
      </c>
      <c r="AI107" s="69">
        <v>249</v>
      </c>
      <c r="AJ107" s="69">
        <v>0</v>
      </c>
      <c r="AK107" s="69">
        <v>293</v>
      </c>
      <c r="AL107" s="80">
        <v>4521354</v>
      </c>
      <c r="AM107" s="80">
        <v>76346</v>
      </c>
      <c r="AN107" s="69">
        <v>0</v>
      </c>
      <c r="AO107" s="69">
        <v>171</v>
      </c>
      <c r="AP107" s="80">
        <v>5769031</v>
      </c>
      <c r="AQ107" s="80">
        <v>96498</v>
      </c>
      <c r="AR107" s="69">
        <v>0</v>
      </c>
      <c r="AS107" s="69">
        <v>0</v>
      </c>
      <c r="AT107" s="80">
        <v>0</v>
      </c>
      <c r="AU107" s="80">
        <v>0</v>
      </c>
      <c r="AV107" s="69">
        <v>0</v>
      </c>
      <c r="AW107" s="69">
        <v>0</v>
      </c>
      <c r="AX107" s="80">
        <v>0</v>
      </c>
      <c r="AY107" s="80">
        <v>0</v>
      </c>
      <c r="AZ107" s="69">
        <v>0</v>
      </c>
      <c r="BA107" s="69">
        <v>0</v>
      </c>
      <c r="BB107" s="80">
        <v>108900</v>
      </c>
      <c r="BC107" s="80">
        <v>0</v>
      </c>
      <c r="BD107" s="69">
        <v>0</v>
      </c>
      <c r="BE107" s="69">
        <v>0</v>
      </c>
      <c r="BF107" s="80">
        <v>450899</v>
      </c>
      <c r="BG107" s="80">
        <v>18997</v>
      </c>
      <c r="BH107" s="69">
        <v>0</v>
      </c>
      <c r="BI107" s="69">
        <v>0</v>
      </c>
      <c r="BJ107" s="80">
        <v>0</v>
      </c>
      <c r="BK107" s="80">
        <v>0</v>
      </c>
      <c r="BL107" s="69">
        <v>0</v>
      </c>
      <c r="BM107" s="69">
        <v>0</v>
      </c>
      <c r="BN107" s="80">
        <v>0</v>
      </c>
      <c r="BO107" s="80">
        <v>0</v>
      </c>
      <c r="BP107" s="69">
        <v>0</v>
      </c>
      <c r="BQ107" s="69">
        <v>132</v>
      </c>
      <c r="BR107" s="80">
        <v>474788</v>
      </c>
      <c r="BS107" s="80">
        <v>0</v>
      </c>
      <c r="BT107" s="69">
        <v>0</v>
      </c>
      <c r="BU107" s="69">
        <v>0</v>
      </c>
      <c r="BV107" s="80">
        <v>0</v>
      </c>
      <c r="BW107" s="80">
        <v>0</v>
      </c>
      <c r="BX107" s="69">
        <v>0</v>
      </c>
      <c r="BY107" s="69">
        <v>0</v>
      </c>
      <c r="BZ107" s="80">
        <v>0</v>
      </c>
      <c r="CA107" s="80">
        <v>0</v>
      </c>
      <c r="CB107" s="69">
        <v>0</v>
      </c>
      <c r="CC107" s="69">
        <v>0</v>
      </c>
      <c r="CD107" s="80">
        <v>0</v>
      </c>
      <c r="CE107" s="80">
        <v>0</v>
      </c>
      <c r="CF107" s="69">
        <v>0</v>
      </c>
      <c r="CG107" s="69">
        <v>0</v>
      </c>
      <c r="CH107" s="80">
        <v>0</v>
      </c>
      <c r="CI107" s="80">
        <v>0</v>
      </c>
      <c r="CJ107" s="69">
        <v>0</v>
      </c>
      <c r="CK107" s="69">
        <v>596</v>
      </c>
      <c r="CL107" s="80">
        <v>11324973</v>
      </c>
      <c r="CM107" s="80">
        <v>191841</v>
      </c>
      <c r="CN107" s="67" t="s">
        <v>773</v>
      </c>
      <c r="CO107" s="67" t="s">
        <v>774</v>
      </c>
      <c r="CP107" s="67" t="s">
        <v>701</v>
      </c>
      <c r="CQ107" s="67" t="s">
        <v>701</v>
      </c>
      <c r="CR107" s="67" t="s">
        <v>701</v>
      </c>
      <c r="CS107" s="67" t="s">
        <v>701</v>
      </c>
      <c r="CT107" s="68">
        <v>45399</v>
      </c>
      <c r="CU107" s="67" t="s">
        <v>1001</v>
      </c>
      <c r="CV107" s="67" t="s">
        <v>1004</v>
      </c>
      <c r="CW107" s="68" t="s">
        <v>168</v>
      </c>
      <c r="CX107" s="68">
        <v>45230</v>
      </c>
      <c r="CY107" s="67" t="s">
        <v>1007</v>
      </c>
      <c r="CZ107" s="67" t="s">
        <v>1004</v>
      </c>
      <c r="DA107" s="67" t="s">
        <v>554</v>
      </c>
      <c r="DB107" s="81">
        <v>119230874.66</v>
      </c>
      <c r="DC107" s="67" t="s">
        <v>775</v>
      </c>
      <c r="DD107" s="67" t="s">
        <v>776</v>
      </c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</row>
    <row r="108" spans="2:1477" s="69" customFormat="1">
      <c r="B108" s="67" t="s">
        <v>0</v>
      </c>
      <c r="C108" s="67" t="s">
        <v>253</v>
      </c>
      <c r="D108" s="67" t="s">
        <v>254</v>
      </c>
      <c r="E108" s="68">
        <v>43936</v>
      </c>
      <c r="F108" s="67" t="s">
        <v>1001</v>
      </c>
      <c r="G108" s="158" t="s">
        <v>1008</v>
      </c>
      <c r="H108" s="187">
        <v>2</v>
      </c>
      <c r="I108" s="69">
        <v>2</v>
      </c>
      <c r="J108" s="69">
        <v>400</v>
      </c>
      <c r="K108" s="69">
        <v>967</v>
      </c>
      <c r="L108" s="69">
        <v>967</v>
      </c>
      <c r="M108" s="186">
        <f t="shared" si="21"/>
        <v>1.77</v>
      </c>
      <c r="N108" s="69">
        <f t="shared" si="22"/>
        <v>0</v>
      </c>
      <c r="O108" s="69">
        <v>0</v>
      </c>
      <c r="P108" s="69">
        <v>0</v>
      </c>
      <c r="Q108" s="69">
        <v>0</v>
      </c>
      <c r="R108" s="69">
        <v>259</v>
      </c>
      <c r="S108" s="69">
        <v>308</v>
      </c>
      <c r="T108" s="190">
        <v>4399943</v>
      </c>
      <c r="U108" s="190">
        <v>50000</v>
      </c>
      <c r="V108" s="190">
        <v>4349943</v>
      </c>
      <c r="W108" s="190">
        <v>4455060</v>
      </c>
      <c r="X108" s="190">
        <v>4448788</v>
      </c>
      <c r="Y108" s="190">
        <v>0</v>
      </c>
      <c r="Z108" s="190">
        <v>0</v>
      </c>
      <c r="AA108" s="190">
        <v>0</v>
      </c>
      <c r="AB108" s="190">
        <v>4448788</v>
      </c>
      <c r="AC108" s="190">
        <v>4443671</v>
      </c>
      <c r="AD108" s="186">
        <f t="shared" si="23"/>
        <v>1.0215469490059985</v>
      </c>
      <c r="AE108" s="69">
        <f t="shared" si="24"/>
        <v>1</v>
      </c>
      <c r="AF108" s="190">
        <v>52479</v>
      </c>
      <c r="AG108" s="190">
        <v>55117</v>
      </c>
      <c r="AH108" s="69">
        <v>115</v>
      </c>
      <c r="AI108" s="69">
        <v>144</v>
      </c>
      <c r="AJ108" s="69">
        <v>0</v>
      </c>
      <c r="AK108" s="69">
        <v>246</v>
      </c>
      <c r="AL108" s="80">
        <v>22225</v>
      </c>
      <c r="AM108" s="80">
        <v>0</v>
      </c>
      <c r="AN108" s="69">
        <v>0</v>
      </c>
      <c r="AO108" s="69">
        <v>0</v>
      </c>
      <c r="AP108" s="80">
        <v>56531</v>
      </c>
      <c r="AQ108" s="80">
        <v>0</v>
      </c>
      <c r="AR108" s="69">
        <v>0</v>
      </c>
      <c r="AS108" s="69">
        <v>62</v>
      </c>
      <c r="AT108" s="80">
        <v>0</v>
      </c>
      <c r="AU108" s="80">
        <v>0</v>
      </c>
      <c r="AV108" s="69">
        <v>0</v>
      </c>
      <c r="AW108" s="69">
        <v>0</v>
      </c>
      <c r="AX108" s="80">
        <v>0</v>
      </c>
      <c r="AY108" s="80">
        <v>0</v>
      </c>
      <c r="AZ108" s="69">
        <v>0</v>
      </c>
      <c r="BA108" s="69">
        <v>0</v>
      </c>
      <c r="BB108" s="80">
        <v>0</v>
      </c>
      <c r="BC108" s="80">
        <v>0</v>
      </c>
      <c r="BD108" s="69">
        <v>0</v>
      </c>
      <c r="BE108" s="69">
        <v>0</v>
      </c>
      <c r="BF108" s="80">
        <v>0</v>
      </c>
      <c r="BG108" s="80">
        <v>0</v>
      </c>
      <c r="BH108" s="69">
        <v>0</v>
      </c>
      <c r="BI108" s="69">
        <v>0</v>
      </c>
      <c r="BJ108" s="80">
        <v>0</v>
      </c>
      <c r="BK108" s="80">
        <v>0</v>
      </c>
      <c r="BL108" s="69">
        <v>0</v>
      </c>
      <c r="BM108" s="69">
        <v>0</v>
      </c>
      <c r="BN108" s="80">
        <v>0</v>
      </c>
      <c r="BO108" s="80">
        <v>0</v>
      </c>
      <c r="BP108" s="69">
        <v>0</v>
      </c>
      <c r="BQ108" s="69">
        <v>0</v>
      </c>
      <c r="BR108" s="80">
        <v>5117</v>
      </c>
      <c r="BS108" s="80">
        <v>0</v>
      </c>
      <c r="BT108" s="69">
        <v>0</v>
      </c>
      <c r="BU108" s="69">
        <v>0</v>
      </c>
      <c r="BV108" s="80">
        <v>0</v>
      </c>
      <c r="BW108" s="80">
        <v>0</v>
      </c>
      <c r="BX108" s="69">
        <v>0</v>
      </c>
      <c r="BY108" s="69">
        <v>0</v>
      </c>
      <c r="BZ108" s="80">
        <v>0</v>
      </c>
      <c r="CA108" s="80">
        <v>0</v>
      </c>
      <c r="CB108" s="69">
        <v>0</v>
      </c>
      <c r="CC108" s="69">
        <v>0</v>
      </c>
      <c r="CD108" s="80">
        <v>0</v>
      </c>
      <c r="CE108" s="80">
        <v>0</v>
      </c>
      <c r="CF108" s="69">
        <v>0</v>
      </c>
      <c r="CG108" s="69">
        <v>0</v>
      </c>
      <c r="CH108" s="80">
        <v>0</v>
      </c>
      <c r="CI108" s="80">
        <v>0</v>
      </c>
      <c r="CJ108" s="69">
        <v>0</v>
      </c>
      <c r="CK108" s="69">
        <v>308</v>
      </c>
      <c r="CL108" s="80">
        <v>83873</v>
      </c>
      <c r="CM108" s="80">
        <v>0</v>
      </c>
      <c r="CN108" s="67" t="s">
        <v>777</v>
      </c>
      <c r="CO108" s="67" t="s">
        <v>778</v>
      </c>
      <c r="CP108" s="67" t="s">
        <v>701</v>
      </c>
      <c r="CQ108" s="67" t="s">
        <v>701</v>
      </c>
      <c r="CR108" s="67" t="s">
        <v>701</v>
      </c>
      <c r="CS108" s="67" t="s">
        <v>701</v>
      </c>
      <c r="CT108" s="68">
        <v>45258</v>
      </c>
      <c r="CU108" s="67" t="s">
        <v>1007</v>
      </c>
      <c r="CV108" s="67" t="s">
        <v>1004</v>
      </c>
      <c r="CW108" s="68" t="s">
        <v>168</v>
      </c>
      <c r="CX108" s="68">
        <v>45131</v>
      </c>
      <c r="CY108" s="67" t="s">
        <v>1005</v>
      </c>
      <c r="CZ108" s="67" t="s">
        <v>1004</v>
      </c>
      <c r="DA108" s="67" t="s">
        <v>554</v>
      </c>
      <c r="DB108" s="81">
        <v>4855272.24</v>
      </c>
      <c r="DC108" s="67"/>
      <c r="DD108" s="67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</row>
    <row r="109" spans="2:1477" s="69" customFormat="1">
      <c r="B109" s="67" t="s">
        <v>0</v>
      </c>
      <c r="C109" s="67" t="s">
        <v>255</v>
      </c>
      <c r="D109" s="67" t="s">
        <v>256</v>
      </c>
      <c r="E109" s="68">
        <v>43795</v>
      </c>
      <c r="F109" s="67" t="s">
        <v>1007</v>
      </c>
      <c r="G109" s="158" t="s">
        <v>1008</v>
      </c>
      <c r="H109" s="187">
        <v>2</v>
      </c>
      <c r="I109" s="69">
        <v>10</v>
      </c>
      <c r="J109" s="69">
        <v>600</v>
      </c>
      <c r="K109" s="69">
        <v>1251</v>
      </c>
      <c r="L109" s="69">
        <v>1251</v>
      </c>
      <c r="M109" s="186">
        <f t="shared" si="21"/>
        <v>1.2233333333333334</v>
      </c>
      <c r="N109" s="69">
        <f t="shared" si="22"/>
        <v>0</v>
      </c>
      <c r="O109" s="69">
        <v>0</v>
      </c>
      <c r="P109" s="69">
        <v>0</v>
      </c>
      <c r="Q109" s="69">
        <v>0</v>
      </c>
      <c r="R109" s="69">
        <v>517</v>
      </c>
      <c r="S109" s="69">
        <v>134</v>
      </c>
      <c r="T109" s="190">
        <v>25732018</v>
      </c>
      <c r="U109" s="190">
        <v>150000</v>
      </c>
      <c r="V109" s="190">
        <v>25582018</v>
      </c>
      <c r="W109" s="190">
        <v>27245810</v>
      </c>
      <c r="X109" s="190">
        <v>27216314</v>
      </c>
      <c r="Y109" s="190">
        <v>0</v>
      </c>
      <c r="Z109" s="190">
        <v>0</v>
      </c>
      <c r="AA109" s="190">
        <v>0</v>
      </c>
      <c r="AB109" s="190">
        <v>27216314</v>
      </c>
      <c r="AC109" s="190">
        <v>27282752</v>
      </c>
      <c r="AD109" s="186">
        <f t="shared" si="23"/>
        <v>1.0664816200191869</v>
      </c>
      <c r="AE109" s="69">
        <f t="shared" si="24"/>
        <v>1</v>
      </c>
      <c r="AF109" s="190">
        <v>319145</v>
      </c>
      <c r="AG109" s="190">
        <v>1513792</v>
      </c>
      <c r="AH109" s="69">
        <v>449</v>
      </c>
      <c r="AI109" s="69">
        <v>68</v>
      </c>
      <c r="AJ109" s="69">
        <v>0</v>
      </c>
      <c r="AK109" s="69">
        <v>0</v>
      </c>
      <c r="AL109" s="80">
        <v>115570</v>
      </c>
      <c r="AM109" s="80">
        <v>0</v>
      </c>
      <c r="AN109" s="69">
        <v>0</v>
      </c>
      <c r="AO109" s="69">
        <v>134</v>
      </c>
      <c r="AP109" s="80">
        <v>1522405</v>
      </c>
      <c r="AQ109" s="80">
        <v>0</v>
      </c>
      <c r="AR109" s="69">
        <v>0</v>
      </c>
      <c r="AS109" s="69">
        <v>0</v>
      </c>
      <c r="AT109" s="80">
        <v>0</v>
      </c>
      <c r="AU109" s="80">
        <v>0</v>
      </c>
      <c r="AV109" s="69">
        <v>0</v>
      </c>
      <c r="AW109" s="69">
        <v>0</v>
      </c>
      <c r="AX109" s="80">
        <v>0</v>
      </c>
      <c r="AY109" s="80">
        <v>0</v>
      </c>
      <c r="AZ109" s="69">
        <v>0</v>
      </c>
      <c r="BA109" s="69">
        <v>0</v>
      </c>
      <c r="BB109" s="80">
        <v>0</v>
      </c>
      <c r="BC109" s="80">
        <v>0</v>
      </c>
      <c r="BD109" s="69">
        <v>0</v>
      </c>
      <c r="BE109" s="69">
        <v>0</v>
      </c>
      <c r="BF109" s="80">
        <v>0</v>
      </c>
      <c r="BG109" s="80">
        <v>0</v>
      </c>
      <c r="BH109" s="69">
        <v>0</v>
      </c>
      <c r="BI109" s="69">
        <v>0</v>
      </c>
      <c r="BJ109" s="80">
        <v>3543</v>
      </c>
      <c r="BK109" s="80">
        <v>0</v>
      </c>
      <c r="BL109" s="69">
        <v>0</v>
      </c>
      <c r="BM109" s="69">
        <v>0</v>
      </c>
      <c r="BN109" s="80">
        <v>0</v>
      </c>
      <c r="BO109" s="80">
        <v>0</v>
      </c>
      <c r="BP109" s="69">
        <v>403</v>
      </c>
      <c r="BQ109" s="69">
        <v>0</v>
      </c>
      <c r="BR109" s="80">
        <v>5139</v>
      </c>
      <c r="BS109" s="80">
        <v>0</v>
      </c>
      <c r="BT109" s="69">
        <v>0</v>
      </c>
      <c r="BU109" s="69">
        <v>0</v>
      </c>
      <c r="BV109" s="80">
        <v>0</v>
      </c>
      <c r="BW109" s="80">
        <v>0</v>
      </c>
      <c r="BX109" s="69">
        <v>0</v>
      </c>
      <c r="BY109" s="69">
        <v>0</v>
      </c>
      <c r="BZ109" s="80">
        <v>0</v>
      </c>
      <c r="CA109" s="80">
        <v>0</v>
      </c>
      <c r="CB109" s="69">
        <v>0</v>
      </c>
      <c r="CC109" s="69">
        <v>0</v>
      </c>
      <c r="CD109" s="80">
        <v>0</v>
      </c>
      <c r="CE109" s="80">
        <v>0</v>
      </c>
      <c r="CF109" s="69">
        <v>0</v>
      </c>
      <c r="CG109" s="69">
        <v>0</v>
      </c>
      <c r="CH109" s="80">
        <v>-42898</v>
      </c>
      <c r="CI109" s="80">
        <v>0</v>
      </c>
      <c r="CJ109" s="69">
        <v>403</v>
      </c>
      <c r="CK109" s="69">
        <v>134</v>
      </c>
      <c r="CL109" s="80">
        <v>1603759</v>
      </c>
      <c r="CM109" s="80">
        <v>0</v>
      </c>
      <c r="CN109" s="67" t="s">
        <v>779</v>
      </c>
      <c r="CO109" s="67" t="s">
        <v>780</v>
      </c>
      <c r="CP109" s="67" t="s">
        <v>701</v>
      </c>
      <c r="CQ109" s="67" t="s">
        <v>701</v>
      </c>
      <c r="CR109" s="67" t="s">
        <v>701</v>
      </c>
      <c r="CS109" s="67" t="s">
        <v>701</v>
      </c>
      <c r="CT109" s="68">
        <v>45422</v>
      </c>
      <c r="CU109" s="67" t="s">
        <v>1001</v>
      </c>
      <c r="CV109" s="67" t="s">
        <v>1004</v>
      </c>
      <c r="CW109" s="68" t="s">
        <v>168</v>
      </c>
      <c r="CX109" s="68">
        <v>45212</v>
      </c>
      <c r="CY109" s="67" t="s">
        <v>1007</v>
      </c>
      <c r="CZ109" s="67" t="s">
        <v>1004</v>
      </c>
      <c r="DA109" s="67" t="s">
        <v>1015</v>
      </c>
      <c r="DB109" s="81">
        <v>20749475.949999999</v>
      </c>
      <c r="DC109" s="67" t="s">
        <v>781</v>
      </c>
      <c r="DD109" s="67" t="s">
        <v>782</v>
      </c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</row>
    <row r="110" spans="2:1477" s="5" customFormat="1" ht="12" customHeight="1" thickBot="1">
      <c r="B110" s="75"/>
      <c r="C110" s="75"/>
      <c r="D110" s="75"/>
      <c r="E110" s="68"/>
      <c r="F110" s="75"/>
      <c r="G110" s="75"/>
      <c r="H110" s="187"/>
      <c r="I110" s="76"/>
      <c r="J110" s="76"/>
      <c r="K110" s="76"/>
      <c r="L110" s="76"/>
      <c r="M110" s="236"/>
      <c r="N110" s="69"/>
      <c r="O110" s="76"/>
      <c r="P110" s="76"/>
      <c r="Q110" s="76"/>
      <c r="R110" s="76"/>
      <c r="S110" s="76"/>
      <c r="T110" s="77"/>
      <c r="U110" s="77"/>
      <c r="V110" s="77"/>
      <c r="W110" s="77"/>
      <c r="X110" s="77"/>
      <c r="Y110" s="190"/>
      <c r="Z110" s="190"/>
      <c r="AA110" s="190"/>
      <c r="AB110" s="190"/>
      <c r="AC110" s="190"/>
      <c r="AD110" s="140"/>
      <c r="AE110" s="69"/>
      <c r="AF110" s="190"/>
      <c r="AG110" s="190"/>
      <c r="AH110" s="76"/>
      <c r="AI110" s="76"/>
      <c r="AJ110" s="78"/>
      <c r="AK110" s="78"/>
      <c r="AL110" s="80"/>
      <c r="AM110" s="80"/>
      <c r="AN110" s="78"/>
      <c r="AO110" s="78"/>
      <c r="AP110" s="80"/>
      <c r="AQ110" s="80"/>
      <c r="AR110" s="78"/>
      <c r="AS110" s="78"/>
      <c r="AT110" s="80"/>
      <c r="AU110" s="80"/>
      <c r="AV110" s="78"/>
      <c r="AW110" s="78"/>
      <c r="AX110" s="80"/>
      <c r="AY110" s="80"/>
      <c r="AZ110" s="78"/>
      <c r="BA110" s="78"/>
      <c r="BB110" s="80"/>
      <c r="BC110" s="80"/>
      <c r="BD110" s="78"/>
      <c r="BE110" s="78"/>
      <c r="BF110" s="80"/>
      <c r="BG110" s="80"/>
      <c r="BH110" s="78"/>
      <c r="BI110" s="78"/>
      <c r="BJ110" s="80"/>
      <c r="BK110" s="80"/>
      <c r="BL110" s="78"/>
      <c r="BM110" s="78"/>
      <c r="BN110" s="80"/>
      <c r="BO110" s="80"/>
      <c r="BP110" s="78"/>
      <c r="BQ110" s="78"/>
      <c r="BR110" s="80"/>
      <c r="BS110" s="80"/>
      <c r="BT110" s="78"/>
      <c r="BU110" s="78"/>
      <c r="BV110" s="80"/>
      <c r="BW110" s="80"/>
      <c r="BX110" s="78"/>
      <c r="BY110" s="78"/>
      <c r="BZ110" s="80"/>
      <c r="CA110" s="80"/>
      <c r="CB110" s="78"/>
      <c r="CC110" s="78"/>
      <c r="CD110" s="80"/>
      <c r="CE110" s="80"/>
      <c r="CF110" s="78"/>
      <c r="CG110" s="78"/>
      <c r="CH110" s="80"/>
      <c r="CI110" s="80"/>
      <c r="CJ110" s="78"/>
      <c r="CK110" s="78"/>
      <c r="CL110" s="80"/>
      <c r="CM110" s="80"/>
      <c r="CN110" s="79"/>
      <c r="CO110" s="79"/>
      <c r="CP110" s="79"/>
      <c r="CQ110" s="79"/>
      <c r="CR110" s="79"/>
      <c r="CS110" s="79"/>
      <c r="CT110" s="68"/>
      <c r="CU110" s="75"/>
      <c r="CV110" s="75"/>
      <c r="CW110" s="68"/>
      <c r="CX110" s="68"/>
      <c r="CY110" s="75"/>
      <c r="CZ110" s="75"/>
      <c r="DA110" s="75"/>
      <c r="DB110" s="77"/>
      <c r="DC110" s="79"/>
      <c r="DD110" s="212"/>
    </row>
    <row r="111" spans="2:1477" s="6" customFormat="1" ht="24" customHeight="1" thickTop="1" thickBot="1">
      <c r="B111" s="275" t="s">
        <v>1092</v>
      </c>
      <c r="C111" s="276"/>
      <c r="D111" s="277"/>
      <c r="E111" s="7"/>
      <c r="F111" s="8"/>
      <c r="G111" s="141">
        <f>IF(B101="","",ROWS(B101:B110)-1)</f>
        <v>9</v>
      </c>
      <c r="H111" s="9">
        <f>SUM(H101:H110)</f>
        <v>15</v>
      </c>
      <c r="I111" s="9">
        <f>SUM(I101:I110)</f>
        <v>46</v>
      </c>
      <c r="J111" s="9">
        <f>SUM(J101:J110)</f>
        <v>3465</v>
      </c>
      <c r="K111" s="9">
        <f>SUM(K101:K110)</f>
        <v>6435</v>
      </c>
      <c r="L111" s="9">
        <f>SUM(L101:L110)</f>
        <v>6420</v>
      </c>
      <c r="M111" s="237">
        <f>IF(G111="",0,N111/G111)</f>
        <v>0.66666666666666663</v>
      </c>
      <c r="N111" s="9">
        <f t="shared" ref="N111:AC111" si="25">SUM(N101:N110)</f>
        <v>6</v>
      </c>
      <c r="O111" s="9">
        <f t="shared" si="25"/>
        <v>15</v>
      </c>
      <c r="P111" s="10">
        <f t="shared" si="25"/>
        <v>0</v>
      </c>
      <c r="Q111" s="10">
        <f t="shared" si="25"/>
        <v>0</v>
      </c>
      <c r="R111" s="9">
        <f t="shared" si="25"/>
        <v>1691</v>
      </c>
      <c r="S111" s="9">
        <f t="shared" si="25"/>
        <v>1279</v>
      </c>
      <c r="T111" s="11">
        <f t="shared" si="25"/>
        <v>162322311</v>
      </c>
      <c r="U111" s="11">
        <f t="shared" si="25"/>
        <v>639690</v>
      </c>
      <c r="V111" s="11">
        <f t="shared" si="25"/>
        <v>161682621</v>
      </c>
      <c r="W111" s="11">
        <f t="shared" si="25"/>
        <v>175681251</v>
      </c>
      <c r="X111" s="11">
        <f t="shared" si="25"/>
        <v>176298782</v>
      </c>
      <c r="Y111" s="11">
        <f t="shared" si="25"/>
        <v>0</v>
      </c>
      <c r="Z111" s="11">
        <f t="shared" si="25"/>
        <v>0</v>
      </c>
      <c r="AA111" s="11">
        <f t="shared" si="25"/>
        <v>0</v>
      </c>
      <c r="AB111" s="11">
        <f t="shared" si="25"/>
        <v>176298782</v>
      </c>
      <c r="AC111" s="11">
        <f t="shared" si="25"/>
        <v>175845068</v>
      </c>
      <c r="AD111" s="142">
        <f>IF(G111="",0,AE111/G111)</f>
        <v>0.77777777777777779</v>
      </c>
      <c r="AE111" s="241">
        <f t="shared" ref="AE111:CM111" si="26">SUM(AE101:AE110)</f>
        <v>7</v>
      </c>
      <c r="AF111" s="11">
        <f t="shared" si="26"/>
        <v>1502021</v>
      </c>
      <c r="AG111" s="11">
        <f t="shared" si="26"/>
        <v>13358940</v>
      </c>
      <c r="AH111" s="12">
        <f t="shared" si="26"/>
        <v>1302</v>
      </c>
      <c r="AI111" s="12">
        <f t="shared" si="26"/>
        <v>629</v>
      </c>
      <c r="AJ111" s="12">
        <f t="shared" si="26"/>
        <v>0</v>
      </c>
      <c r="AK111" s="12">
        <f t="shared" si="26"/>
        <v>603</v>
      </c>
      <c r="AL111" s="11">
        <f t="shared" si="26"/>
        <v>5071077</v>
      </c>
      <c r="AM111" s="11">
        <f t="shared" si="26"/>
        <v>76346</v>
      </c>
      <c r="AN111" s="12">
        <f t="shared" si="26"/>
        <v>0</v>
      </c>
      <c r="AO111" s="12">
        <f t="shared" si="26"/>
        <v>306</v>
      </c>
      <c r="AP111" s="11">
        <f t="shared" si="26"/>
        <v>7424436</v>
      </c>
      <c r="AQ111" s="11">
        <f t="shared" si="26"/>
        <v>96498</v>
      </c>
      <c r="AR111" s="12">
        <f t="shared" si="26"/>
        <v>0</v>
      </c>
      <c r="AS111" s="12">
        <f t="shared" si="26"/>
        <v>62</v>
      </c>
      <c r="AT111" s="11">
        <f t="shared" si="26"/>
        <v>0</v>
      </c>
      <c r="AU111" s="11">
        <f t="shared" si="26"/>
        <v>0</v>
      </c>
      <c r="AV111" s="12">
        <f t="shared" si="26"/>
        <v>0</v>
      </c>
      <c r="AW111" s="12">
        <f t="shared" si="26"/>
        <v>0</v>
      </c>
      <c r="AX111" s="11">
        <f t="shared" si="26"/>
        <v>0</v>
      </c>
      <c r="AY111" s="11">
        <f t="shared" si="26"/>
        <v>0</v>
      </c>
      <c r="AZ111" s="12">
        <f t="shared" si="26"/>
        <v>0</v>
      </c>
      <c r="BA111" s="12">
        <f t="shared" si="26"/>
        <v>0</v>
      </c>
      <c r="BB111" s="11">
        <f t="shared" si="26"/>
        <v>108900</v>
      </c>
      <c r="BC111" s="11">
        <f t="shared" si="26"/>
        <v>0</v>
      </c>
      <c r="BD111" s="12">
        <f t="shared" si="26"/>
        <v>13</v>
      </c>
      <c r="BE111" s="12">
        <f t="shared" si="26"/>
        <v>0</v>
      </c>
      <c r="BF111" s="11">
        <f t="shared" si="26"/>
        <v>469450</v>
      </c>
      <c r="BG111" s="11">
        <f t="shared" si="26"/>
        <v>18997</v>
      </c>
      <c r="BH111" s="12">
        <f t="shared" si="26"/>
        <v>0</v>
      </c>
      <c r="BI111" s="12">
        <f t="shared" si="26"/>
        <v>0</v>
      </c>
      <c r="BJ111" s="11">
        <f t="shared" si="26"/>
        <v>8458</v>
      </c>
      <c r="BK111" s="11">
        <f t="shared" si="26"/>
        <v>0</v>
      </c>
      <c r="BL111" s="12">
        <f t="shared" si="26"/>
        <v>0</v>
      </c>
      <c r="BM111" s="12">
        <f t="shared" si="26"/>
        <v>0</v>
      </c>
      <c r="BN111" s="11">
        <f t="shared" si="26"/>
        <v>0</v>
      </c>
      <c r="BO111" s="11">
        <f t="shared" si="26"/>
        <v>0</v>
      </c>
      <c r="BP111" s="12">
        <f t="shared" si="26"/>
        <v>464</v>
      </c>
      <c r="BQ111" s="12">
        <f t="shared" si="26"/>
        <v>132</v>
      </c>
      <c r="BR111" s="11">
        <f t="shared" si="26"/>
        <v>517696</v>
      </c>
      <c r="BS111" s="11">
        <f t="shared" si="26"/>
        <v>0</v>
      </c>
      <c r="BT111" s="12">
        <f t="shared" si="26"/>
        <v>0</v>
      </c>
      <c r="BU111" s="12">
        <f t="shared" si="26"/>
        <v>0</v>
      </c>
      <c r="BV111" s="11">
        <f t="shared" si="26"/>
        <v>0</v>
      </c>
      <c r="BW111" s="11">
        <f t="shared" si="26"/>
        <v>0</v>
      </c>
      <c r="BX111" s="12">
        <f t="shared" si="26"/>
        <v>0</v>
      </c>
      <c r="BY111" s="12">
        <f t="shared" si="26"/>
        <v>0</v>
      </c>
      <c r="BZ111" s="11">
        <f t="shared" si="26"/>
        <v>0</v>
      </c>
      <c r="CA111" s="11">
        <f t="shared" si="26"/>
        <v>0</v>
      </c>
      <c r="CB111" s="12">
        <f t="shared" si="26"/>
        <v>0</v>
      </c>
      <c r="CC111" s="12">
        <f t="shared" si="26"/>
        <v>19</v>
      </c>
      <c r="CD111" s="11">
        <f t="shared" si="26"/>
        <v>0</v>
      </c>
      <c r="CE111" s="11">
        <f t="shared" si="26"/>
        <v>0</v>
      </c>
      <c r="CF111" s="12">
        <f t="shared" si="26"/>
        <v>0</v>
      </c>
      <c r="CG111" s="12">
        <f t="shared" si="26"/>
        <v>0</v>
      </c>
      <c r="CH111" s="11">
        <f t="shared" si="26"/>
        <v>-42900</v>
      </c>
      <c r="CI111" s="11">
        <f t="shared" si="26"/>
        <v>0</v>
      </c>
      <c r="CJ111" s="12">
        <f t="shared" si="26"/>
        <v>477</v>
      </c>
      <c r="CK111" s="12">
        <f t="shared" si="26"/>
        <v>1122</v>
      </c>
      <c r="CL111" s="11">
        <f t="shared" si="26"/>
        <v>13557119</v>
      </c>
      <c r="CM111" s="11">
        <f t="shared" si="26"/>
        <v>191841</v>
      </c>
      <c r="CN111" s="13"/>
      <c r="CO111" s="13"/>
      <c r="CP111" s="13"/>
      <c r="CQ111" s="13"/>
      <c r="CR111" s="13"/>
      <c r="CS111" s="13"/>
      <c r="CT111" s="7"/>
      <c r="CU111" s="8"/>
      <c r="CV111" s="8"/>
      <c r="CW111" s="7"/>
      <c r="CX111" s="7"/>
      <c r="CY111" s="8"/>
      <c r="CZ111" s="8"/>
      <c r="DA111" s="8"/>
      <c r="DB111" s="11"/>
      <c r="DC111" s="13"/>
      <c r="DD111" s="15"/>
    </row>
    <row r="112" spans="2:1477" s="6" customFormat="1" ht="24" customHeight="1" thickTop="1">
      <c r="B112" s="272" t="s">
        <v>33</v>
      </c>
      <c r="C112" s="273"/>
      <c r="D112" s="274"/>
      <c r="E112" s="110"/>
      <c r="F112" s="111"/>
      <c r="G112" s="112">
        <f t="shared" ref="G112:L112" si="27">SUM(G111,G100)</f>
        <v>56</v>
      </c>
      <c r="H112" s="112">
        <f t="shared" si="27"/>
        <v>80</v>
      </c>
      <c r="I112" s="112">
        <f t="shared" si="27"/>
        <v>96</v>
      </c>
      <c r="J112" s="112">
        <f t="shared" si="27"/>
        <v>13989</v>
      </c>
      <c r="K112" s="112">
        <f t="shared" si="27"/>
        <v>24429</v>
      </c>
      <c r="L112" s="112">
        <f t="shared" si="27"/>
        <v>24454</v>
      </c>
      <c r="M112" s="237">
        <f>IF(G112=0,0,N112/G112)</f>
        <v>0.5892857142857143</v>
      </c>
      <c r="N112" s="112">
        <f t="shared" ref="N112:AC112" si="28">SUM(N111,N100)</f>
        <v>33</v>
      </c>
      <c r="O112" s="112">
        <f t="shared" si="28"/>
        <v>-25</v>
      </c>
      <c r="P112" s="113">
        <f t="shared" si="28"/>
        <v>273</v>
      </c>
      <c r="Q112" s="113">
        <f t="shared" si="28"/>
        <v>0</v>
      </c>
      <c r="R112" s="112">
        <f t="shared" si="28"/>
        <v>6736</v>
      </c>
      <c r="S112" s="112">
        <f t="shared" si="28"/>
        <v>3704</v>
      </c>
      <c r="T112" s="114">
        <f t="shared" si="28"/>
        <v>400708809</v>
      </c>
      <c r="U112" s="114">
        <f t="shared" si="28"/>
        <v>3537975</v>
      </c>
      <c r="V112" s="114">
        <f t="shared" si="28"/>
        <v>397170833</v>
      </c>
      <c r="W112" s="114">
        <f t="shared" si="28"/>
        <v>416640573</v>
      </c>
      <c r="X112" s="114">
        <f t="shared" si="28"/>
        <v>418396914</v>
      </c>
      <c r="Y112" s="114">
        <f t="shared" si="28"/>
        <v>-1257884</v>
      </c>
      <c r="Z112" s="114">
        <f t="shared" si="28"/>
        <v>0</v>
      </c>
      <c r="AA112" s="114">
        <f t="shared" si="28"/>
        <v>-1257884</v>
      </c>
      <c r="AB112" s="114">
        <f t="shared" si="28"/>
        <v>417139030</v>
      </c>
      <c r="AC112" s="114">
        <f t="shared" si="28"/>
        <v>421131750</v>
      </c>
      <c r="AD112" s="142">
        <f>IF(G112=0,0,AE112/G112)</f>
        <v>0.8392857142857143</v>
      </c>
      <c r="AE112" s="240">
        <f t="shared" ref="AE112:CM112" si="29">SUM(AE111,AE100)</f>
        <v>47</v>
      </c>
      <c r="AF112" s="114">
        <f t="shared" si="29"/>
        <v>6703099</v>
      </c>
      <c r="AG112" s="114">
        <f t="shared" si="29"/>
        <v>15931764</v>
      </c>
      <c r="AH112" s="115">
        <f t="shared" si="29"/>
        <v>4570</v>
      </c>
      <c r="AI112" s="115">
        <f t="shared" si="29"/>
        <v>1996</v>
      </c>
      <c r="AJ112" s="115">
        <f t="shared" si="29"/>
        <v>528</v>
      </c>
      <c r="AK112" s="115">
        <f t="shared" si="29"/>
        <v>1447</v>
      </c>
      <c r="AL112" s="114">
        <f t="shared" si="29"/>
        <v>6635509</v>
      </c>
      <c r="AM112" s="114">
        <f t="shared" si="29"/>
        <v>128291</v>
      </c>
      <c r="AN112" s="115">
        <f t="shared" si="29"/>
        <v>71</v>
      </c>
      <c r="AO112" s="115">
        <f t="shared" si="29"/>
        <v>908</v>
      </c>
      <c r="AP112" s="114">
        <f t="shared" si="29"/>
        <v>8828662</v>
      </c>
      <c r="AQ112" s="114">
        <f t="shared" si="29"/>
        <v>235479</v>
      </c>
      <c r="AR112" s="115">
        <f t="shared" si="29"/>
        <v>0</v>
      </c>
      <c r="AS112" s="115">
        <f t="shared" si="29"/>
        <v>62</v>
      </c>
      <c r="AT112" s="114">
        <f t="shared" si="29"/>
        <v>0</v>
      </c>
      <c r="AU112" s="114">
        <f t="shared" si="29"/>
        <v>0</v>
      </c>
      <c r="AV112" s="115">
        <f t="shared" si="29"/>
        <v>0</v>
      </c>
      <c r="AW112" s="115">
        <f t="shared" si="29"/>
        <v>0</v>
      </c>
      <c r="AX112" s="114">
        <f t="shared" si="29"/>
        <v>0</v>
      </c>
      <c r="AY112" s="114">
        <f t="shared" si="29"/>
        <v>0</v>
      </c>
      <c r="AZ112" s="115">
        <f t="shared" si="29"/>
        <v>0</v>
      </c>
      <c r="BA112" s="115">
        <f t="shared" si="29"/>
        <v>0</v>
      </c>
      <c r="BB112" s="114">
        <f t="shared" si="29"/>
        <v>113688</v>
      </c>
      <c r="BC112" s="114">
        <f t="shared" si="29"/>
        <v>0</v>
      </c>
      <c r="BD112" s="115">
        <f t="shared" si="29"/>
        <v>27</v>
      </c>
      <c r="BE112" s="115">
        <f t="shared" si="29"/>
        <v>0</v>
      </c>
      <c r="BF112" s="114">
        <f t="shared" si="29"/>
        <v>489473</v>
      </c>
      <c r="BG112" s="114">
        <f t="shared" si="29"/>
        <v>18997</v>
      </c>
      <c r="BH112" s="115">
        <f t="shared" si="29"/>
        <v>0</v>
      </c>
      <c r="BI112" s="115">
        <f t="shared" si="29"/>
        <v>2</v>
      </c>
      <c r="BJ112" s="114">
        <f t="shared" si="29"/>
        <v>118013</v>
      </c>
      <c r="BK112" s="114">
        <f t="shared" si="29"/>
        <v>67137</v>
      </c>
      <c r="BL112" s="115">
        <f t="shared" si="29"/>
        <v>0</v>
      </c>
      <c r="BM112" s="115">
        <f t="shared" si="29"/>
        <v>0</v>
      </c>
      <c r="BN112" s="114">
        <f t="shared" si="29"/>
        <v>0</v>
      </c>
      <c r="BO112" s="114">
        <f t="shared" si="29"/>
        <v>0</v>
      </c>
      <c r="BP112" s="115">
        <f t="shared" si="29"/>
        <v>999</v>
      </c>
      <c r="BQ112" s="115">
        <f t="shared" si="29"/>
        <v>609</v>
      </c>
      <c r="BR112" s="114">
        <f t="shared" si="29"/>
        <v>736153</v>
      </c>
      <c r="BS112" s="114">
        <f t="shared" si="29"/>
        <v>58548</v>
      </c>
      <c r="BT112" s="115">
        <f t="shared" si="29"/>
        <v>0</v>
      </c>
      <c r="BU112" s="115">
        <f t="shared" si="29"/>
        <v>0</v>
      </c>
      <c r="BV112" s="114">
        <f t="shared" si="29"/>
        <v>0</v>
      </c>
      <c r="BW112" s="114">
        <f t="shared" si="29"/>
        <v>0</v>
      </c>
      <c r="BX112" s="115">
        <f t="shared" si="29"/>
        <v>0</v>
      </c>
      <c r="BY112" s="115">
        <f t="shared" si="29"/>
        <v>91</v>
      </c>
      <c r="BZ112" s="114">
        <f t="shared" si="29"/>
        <v>6050</v>
      </c>
      <c r="CA112" s="114">
        <f t="shared" si="29"/>
        <v>6050</v>
      </c>
      <c r="CB112" s="115">
        <f t="shared" si="29"/>
        <v>303</v>
      </c>
      <c r="CC112" s="115">
        <f t="shared" si="29"/>
        <v>112</v>
      </c>
      <c r="CD112" s="114">
        <f t="shared" si="29"/>
        <v>0</v>
      </c>
      <c r="CE112" s="114">
        <f t="shared" si="29"/>
        <v>0</v>
      </c>
      <c r="CF112" s="115">
        <f t="shared" si="29"/>
        <v>0</v>
      </c>
      <c r="CG112" s="115">
        <f t="shared" si="29"/>
        <v>0</v>
      </c>
      <c r="CH112" s="114">
        <f t="shared" si="29"/>
        <v>-139159</v>
      </c>
      <c r="CI112" s="114">
        <f t="shared" si="29"/>
        <v>0</v>
      </c>
      <c r="CJ112" s="115">
        <f t="shared" si="29"/>
        <v>1928</v>
      </c>
      <c r="CK112" s="115">
        <f t="shared" si="29"/>
        <v>3231</v>
      </c>
      <c r="CL112" s="114">
        <f t="shared" si="29"/>
        <v>16788390</v>
      </c>
      <c r="CM112" s="114">
        <f t="shared" si="29"/>
        <v>514501</v>
      </c>
      <c r="CN112" s="116"/>
      <c r="CO112" s="116"/>
      <c r="CP112" s="116"/>
      <c r="CQ112" s="116"/>
      <c r="CR112" s="116"/>
      <c r="CS112" s="116"/>
      <c r="CT112" s="110"/>
      <c r="CU112" s="111"/>
      <c r="CV112" s="111"/>
      <c r="CW112" s="110"/>
      <c r="CX112" s="110"/>
      <c r="CY112" s="111"/>
      <c r="CZ112" s="111"/>
      <c r="DA112" s="111"/>
      <c r="DB112" s="114"/>
      <c r="DC112" s="116"/>
      <c r="DD112" s="116"/>
    </row>
    <row r="113" spans="2:1477" s="69" customFormat="1">
      <c r="B113" s="67" t="s">
        <v>2</v>
      </c>
      <c r="C113" s="67" t="s">
        <v>312</v>
      </c>
      <c r="D113" s="67" t="s">
        <v>313</v>
      </c>
      <c r="E113" s="68">
        <v>42613</v>
      </c>
      <c r="F113" s="67" t="s">
        <v>1005</v>
      </c>
      <c r="G113" s="67" t="s">
        <v>1023</v>
      </c>
      <c r="H113" s="187">
        <v>3</v>
      </c>
      <c r="I113" s="69">
        <v>19</v>
      </c>
      <c r="J113" s="69">
        <v>1090</v>
      </c>
      <c r="K113" s="69">
        <v>1999</v>
      </c>
      <c r="L113" s="69">
        <v>2171</v>
      </c>
      <c r="M113" s="186">
        <f>IF(J113 = 0,0,(L113-AH113-AI113)/J113)</f>
        <v>1.391743119266055</v>
      </c>
      <c r="N113" s="69">
        <f>IF(G113&lt;&gt;"",IF(M113&lt;=1.2,1,0),0)</f>
        <v>0</v>
      </c>
      <c r="O113" s="69">
        <v>-172</v>
      </c>
      <c r="P113" s="69">
        <v>172</v>
      </c>
      <c r="Q113" s="69">
        <v>0</v>
      </c>
      <c r="R113" s="69">
        <v>798</v>
      </c>
      <c r="S113" s="69">
        <v>111</v>
      </c>
      <c r="T113" s="190">
        <v>42140000</v>
      </c>
      <c r="U113" s="190">
        <v>150000</v>
      </c>
      <c r="V113" s="190">
        <v>41990000</v>
      </c>
      <c r="W113" s="190">
        <v>43136516</v>
      </c>
      <c r="X113" s="190">
        <v>44789798</v>
      </c>
      <c r="Y113" s="190">
        <v>-789688</v>
      </c>
      <c r="Z113" s="190">
        <v>0</v>
      </c>
      <c r="AA113" s="190">
        <v>-789688</v>
      </c>
      <c r="AB113" s="190">
        <v>44000110</v>
      </c>
      <c r="AC113" s="190">
        <v>45150067</v>
      </c>
      <c r="AD113" s="186">
        <f>IF(V113=0,0,AC113/V113)</f>
        <v>1.0752576089545129</v>
      </c>
      <c r="AE113" s="69">
        <f>IF(AD113 &lt;=1.1,1,0)</f>
        <v>1</v>
      </c>
      <c r="AF113" s="190">
        <v>1313007</v>
      </c>
      <c r="AG113" s="190">
        <v>996516</v>
      </c>
      <c r="AH113" s="69">
        <v>442</v>
      </c>
      <c r="AI113" s="69">
        <v>212</v>
      </c>
      <c r="AJ113" s="69">
        <v>4</v>
      </c>
      <c r="AK113" s="69">
        <v>40</v>
      </c>
      <c r="AL113" s="80">
        <v>380492</v>
      </c>
      <c r="AM113" s="80">
        <v>1569</v>
      </c>
      <c r="AN113" s="69">
        <v>0</v>
      </c>
      <c r="AO113" s="69">
        <v>27</v>
      </c>
      <c r="AP113" s="80">
        <v>349096</v>
      </c>
      <c r="AQ113" s="80">
        <v>0</v>
      </c>
      <c r="AR113" s="69">
        <v>0</v>
      </c>
      <c r="AS113" s="69">
        <v>0</v>
      </c>
      <c r="AT113" s="80">
        <v>0</v>
      </c>
      <c r="AU113" s="80">
        <v>0</v>
      </c>
      <c r="AV113" s="69">
        <v>0</v>
      </c>
      <c r="AW113" s="69">
        <v>0</v>
      </c>
      <c r="AX113" s="80">
        <v>0</v>
      </c>
      <c r="AY113" s="80">
        <v>0</v>
      </c>
      <c r="AZ113" s="69">
        <v>0</v>
      </c>
      <c r="BA113" s="69">
        <v>0</v>
      </c>
      <c r="BB113" s="80">
        <v>0</v>
      </c>
      <c r="BC113" s="80">
        <v>0</v>
      </c>
      <c r="BD113" s="69">
        <v>38</v>
      </c>
      <c r="BE113" s="69">
        <v>8</v>
      </c>
      <c r="BF113" s="80">
        <v>165208</v>
      </c>
      <c r="BG113" s="80">
        <v>0</v>
      </c>
      <c r="BH113" s="69">
        <v>0</v>
      </c>
      <c r="BI113" s="69">
        <v>0</v>
      </c>
      <c r="BJ113" s="80">
        <v>18045</v>
      </c>
      <c r="BK113" s="80">
        <v>18045</v>
      </c>
      <c r="BL113" s="69">
        <v>0</v>
      </c>
      <c r="BM113" s="69">
        <v>0</v>
      </c>
      <c r="BN113" s="80">
        <v>0</v>
      </c>
      <c r="BO113" s="80">
        <v>0</v>
      </c>
      <c r="BP113" s="69">
        <v>0</v>
      </c>
      <c r="BQ113" s="69">
        <v>0</v>
      </c>
      <c r="BR113" s="80">
        <v>50586</v>
      </c>
      <c r="BS113" s="80">
        <v>0</v>
      </c>
      <c r="BT113" s="69">
        <v>0</v>
      </c>
      <c r="BU113" s="69">
        <v>46</v>
      </c>
      <c r="BV113" s="80">
        <v>95000</v>
      </c>
      <c r="BW113" s="80">
        <v>95000</v>
      </c>
      <c r="BX113" s="69">
        <v>38</v>
      </c>
      <c r="BY113" s="69">
        <v>0</v>
      </c>
      <c r="BZ113" s="80">
        <v>0</v>
      </c>
      <c r="CA113" s="80">
        <v>0</v>
      </c>
      <c r="CB113" s="69">
        <v>0</v>
      </c>
      <c r="CC113" s="69">
        <v>0</v>
      </c>
      <c r="CD113" s="80">
        <v>0</v>
      </c>
      <c r="CE113" s="80">
        <v>0</v>
      </c>
      <c r="CF113" s="69">
        <v>0</v>
      </c>
      <c r="CG113" s="69">
        <v>0</v>
      </c>
      <c r="CH113" s="80">
        <v>-159429</v>
      </c>
      <c r="CI113" s="80">
        <v>0</v>
      </c>
      <c r="CJ113" s="69">
        <v>80</v>
      </c>
      <c r="CK113" s="69">
        <v>121</v>
      </c>
      <c r="CL113" s="80">
        <v>898999</v>
      </c>
      <c r="CM113" s="80">
        <v>114614</v>
      </c>
      <c r="CN113" s="67" t="s">
        <v>764</v>
      </c>
      <c r="CO113" s="67" t="s">
        <v>765</v>
      </c>
      <c r="CP113" s="67" t="s">
        <v>701</v>
      </c>
      <c r="CQ113" s="67" t="s">
        <v>701</v>
      </c>
      <c r="CR113" s="67" t="s">
        <v>701</v>
      </c>
      <c r="CS113" s="67" t="s">
        <v>701</v>
      </c>
      <c r="CT113" s="68">
        <v>45125</v>
      </c>
      <c r="CU113" s="67" t="s">
        <v>1005</v>
      </c>
      <c r="CV113" s="67" t="s">
        <v>1004</v>
      </c>
      <c r="CW113" s="68" t="s">
        <v>168</v>
      </c>
      <c r="CX113" s="68">
        <v>44855</v>
      </c>
      <c r="CY113" s="67" t="s">
        <v>1007</v>
      </c>
      <c r="CZ113" s="67" t="s">
        <v>1009</v>
      </c>
      <c r="DA113" s="67" t="s">
        <v>1024</v>
      </c>
      <c r="DB113" s="81">
        <v>37004160.159999996</v>
      </c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</row>
    <row r="114" spans="2:1477" s="69" customFormat="1">
      <c r="B114" s="67" t="s">
        <v>2</v>
      </c>
      <c r="C114" s="67" t="s">
        <v>835</v>
      </c>
      <c r="D114" s="67" t="s">
        <v>1025</v>
      </c>
      <c r="E114" s="68">
        <v>44538</v>
      </c>
      <c r="F114" s="67" t="s">
        <v>1007</v>
      </c>
      <c r="G114" s="67" t="s">
        <v>1010</v>
      </c>
      <c r="H114" s="187">
        <v>2</v>
      </c>
      <c r="I114" s="69">
        <v>0</v>
      </c>
      <c r="J114" s="69">
        <v>210</v>
      </c>
      <c r="K114" s="69">
        <v>314</v>
      </c>
      <c r="L114" s="69">
        <v>314</v>
      </c>
      <c r="M114" s="186">
        <f t="shared" ref="M114:M156" si="30">IF(J114 = 0,0,(L114-AH114-AI114)/J114)</f>
        <v>1</v>
      </c>
      <c r="N114" s="69">
        <f t="shared" ref="N114:N156" si="31">IF(G114&lt;&gt;"",IF(M114&lt;=1.2,1,0),0)</f>
        <v>1</v>
      </c>
      <c r="O114" s="69">
        <v>0</v>
      </c>
      <c r="P114" s="69">
        <v>0</v>
      </c>
      <c r="Q114" s="69">
        <v>0</v>
      </c>
      <c r="R114" s="69">
        <v>104</v>
      </c>
      <c r="S114" s="69">
        <v>0</v>
      </c>
      <c r="T114" s="190">
        <v>1449372</v>
      </c>
      <c r="U114" s="190">
        <v>9292</v>
      </c>
      <c r="V114" s="190">
        <v>1440080</v>
      </c>
      <c r="W114" s="190">
        <v>1449372</v>
      </c>
      <c r="X114" s="190">
        <v>1245314</v>
      </c>
      <c r="Y114" s="190">
        <v>0</v>
      </c>
      <c r="Z114" s="190">
        <v>0</v>
      </c>
      <c r="AA114" s="190">
        <v>0</v>
      </c>
      <c r="AB114" s="190">
        <v>1245314</v>
      </c>
      <c r="AC114" s="190">
        <v>1245462</v>
      </c>
      <c r="AD114" s="186">
        <f t="shared" ref="AD114:AD156" si="32">IF(V114=0,0,AC114/V114)</f>
        <v>0.86485611910449423</v>
      </c>
      <c r="AE114" s="69">
        <f t="shared" ref="AE114:AE156" si="33">IF(AD114 &lt;=1.1,1,0)</f>
        <v>1</v>
      </c>
      <c r="AF114" s="190">
        <v>147</v>
      </c>
      <c r="AG114" s="190">
        <v>0</v>
      </c>
      <c r="AH114" s="69">
        <v>73</v>
      </c>
      <c r="AI114" s="69">
        <v>31</v>
      </c>
      <c r="AJ114" s="69">
        <v>0</v>
      </c>
      <c r="AK114" s="69">
        <v>0</v>
      </c>
      <c r="AL114" s="80">
        <v>0</v>
      </c>
      <c r="AM114" s="80">
        <v>0</v>
      </c>
      <c r="AN114" s="69">
        <v>0</v>
      </c>
      <c r="AO114" s="69">
        <v>0</v>
      </c>
      <c r="AP114" s="80">
        <v>0</v>
      </c>
      <c r="AQ114" s="80">
        <v>0</v>
      </c>
      <c r="AR114" s="69">
        <v>0</v>
      </c>
      <c r="AS114" s="69">
        <v>0</v>
      </c>
      <c r="AT114" s="80">
        <v>0</v>
      </c>
      <c r="AU114" s="80">
        <v>0</v>
      </c>
      <c r="AV114" s="69">
        <v>0</v>
      </c>
      <c r="AW114" s="69">
        <v>0</v>
      </c>
      <c r="AX114" s="80">
        <v>0</v>
      </c>
      <c r="AY114" s="80">
        <v>0</v>
      </c>
      <c r="AZ114" s="69">
        <v>0</v>
      </c>
      <c r="BA114" s="69">
        <v>0</v>
      </c>
      <c r="BB114" s="80">
        <v>0</v>
      </c>
      <c r="BC114" s="80">
        <v>0</v>
      </c>
      <c r="BD114" s="69">
        <v>0</v>
      </c>
      <c r="BE114" s="69">
        <v>0</v>
      </c>
      <c r="BF114" s="80">
        <v>0</v>
      </c>
      <c r="BG114" s="80">
        <v>0</v>
      </c>
      <c r="BH114" s="69">
        <v>0</v>
      </c>
      <c r="BI114" s="69">
        <v>0</v>
      </c>
      <c r="BJ114" s="80">
        <v>0</v>
      </c>
      <c r="BK114" s="80">
        <v>0</v>
      </c>
      <c r="BL114" s="69">
        <v>0</v>
      </c>
      <c r="BM114" s="69">
        <v>0</v>
      </c>
      <c r="BN114" s="80">
        <v>0</v>
      </c>
      <c r="BO114" s="80">
        <v>0</v>
      </c>
      <c r="BP114" s="69">
        <v>0</v>
      </c>
      <c r="BQ114" s="69">
        <v>0</v>
      </c>
      <c r="BR114" s="80">
        <v>0</v>
      </c>
      <c r="BS114" s="80">
        <v>0</v>
      </c>
      <c r="BT114" s="69">
        <v>0</v>
      </c>
      <c r="BU114" s="69">
        <v>0</v>
      </c>
      <c r="BV114" s="80">
        <v>0</v>
      </c>
      <c r="BW114" s="80">
        <v>0</v>
      </c>
      <c r="BX114" s="69">
        <v>0</v>
      </c>
      <c r="BY114" s="69">
        <v>0</v>
      </c>
      <c r="BZ114" s="80">
        <v>0</v>
      </c>
      <c r="CA114" s="80">
        <v>0</v>
      </c>
      <c r="CB114" s="69">
        <v>0</v>
      </c>
      <c r="CC114" s="69">
        <v>0</v>
      </c>
      <c r="CD114" s="80">
        <v>0</v>
      </c>
      <c r="CE114" s="80">
        <v>0</v>
      </c>
      <c r="CF114" s="69">
        <v>0</v>
      </c>
      <c r="CG114" s="69">
        <v>0</v>
      </c>
      <c r="CH114" s="80">
        <v>0</v>
      </c>
      <c r="CI114" s="80">
        <v>0</v>
      </c>
      <c r="CJ114" s="69">
        <v>0</v>
      </c>
      <c r="CK114" s="69">
        <v>0</v>
      </c>
      <c r="CL114" s="80">
        <v>0</v>
      </c>
      <c r="CM114" s="80">
        <v>0</v>
      </c>
      <c r="CN114" s="67" t="s">
        <v>836</v>
      </c>
      <c r="CO114" s="67" t="s">
        <v>837</v>
      </c>
      <c r="CP114" s="67" t="s">
        <v>701</v>
      </c>
      <c r="CQ114" s="67" t="s">
        <v>701</v>
      </c>
      <c r="CR114" s="67" t="s">
        <v>701</v>
      </c>
      <c r="CS114" s="67" t="s">
        <v>701</v>
      </c>
      <c r="CT114" s="68">
        <v>45140</v>
      </c>
      <c r="CU114" s="67" t="s">
        <v>1005</v>
      </c>
      <c r="CV114" s="67" t="s">
        <v>1004</v>
      </c>
      <c r="CW114" s="68" t="s">
        <v>168</v>
      </c>
      <c r="CX114" s="68">
        <v>44939</v>
      </c>
      <c r="CY114" s="67" t="s">
        <v>1003</v>
      </c>
      <c r="CZ114" s="67" t="s">
        <v>1009</v>
      </c>
      <c r="DA114" s="67" t="s">
        <v>1024</v>
      </c>
      <c r="DB114" s="81">
        <v>1387512.95</v>
      </c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</row>
    <row r="115" spans="2:1477" s="69" customFormat="1">
      <c r="B115" s="67" t="s">
        <v>2</v>
      </c>
      <c r="C115" s="67" t="s">
        <v>314</v>
      </c>
      <c r="D115" s="67" t="s">
        <v>315</v>
      </c>
      <c r="E115" s="68">
        <v>43523</v>
      </c>
      <c r="F115" s="67" t="s">
        <v>1003</v>
      </c>
      <c r="G115" s="67" t="s">
        <v>1016</v>
      </c>
      <c r="H115" s="187">
        <v>2</v>
      </c>
      <c r="I115" s="69">
        <v>4</v>
      </c>
      <c r="J115" s="69">
        <v>925</v>
      </c>
      <c r="K115" s="69">
        <v>1322</v>
      </c>
      <c r="L115" s="69">
        <v>1301</v>
      </c>
      <c r="M115" s="186">
        <f t="shared" si="30"/>
        <v>1.0313513513513513</v>
      </c>
      <c r="N115" s="69">
        <f t="shared" si="31"/>
        <v>1</v>
      </c>
      <c r="O115" s="69">
        <v>21</v>
      </c>
      <c r="P115" s="69">
        <v>0</v>
      </c>
      <c r="Q115" s="69">
        <v>0</v>
      </c>
      <c r="R115" s="69">
        <v>397</v>
      </c>
      <c r="S115" s="69">
        <v>0</v>
      </c>
      <c r="T115" s="190">
        <v>10228411</v>
      </c>
      <c r="U115" s="190">
        <v>103267</v>
      </c>
      <c r="V115" s="190">
        <v>10125144</v>
      </c>
      <c r="W115" s="190">
        <v>10251581</v>
      </c>
      <c r="X115" s="190">
        <v>10265075</v>
      </c>
      <c r="Y115" s="190">
        <v>0</v>
      </c>
      <c r="Z115" s="190">
        <v>0</v>
      </c>
      <c r="AA115" s="190">
        <v>0</v>
      </c>
      <c r="AB115" s="190">
        <v>10265075</v>
      </c>
      <c r="AC115" s="190">
        <v>10328004</v>
      </c>
      <c r="AD115" s="186">
        <f t="shared" si="32"/>
        <v>1.0200352706094846</v>
      </c>
      <c r="AE115" s="69">
        <f t="shared" si="33"/>
        <v>1</v>
      </c>
      <c r="AF115" s="190">
        <v>62929</v>
      </c>
      <c r="AG115" s="190">
        <v>23170</v>
      </c>
      <c r="AH115" s="69">
        <v>263</v>
      </c>
      <c r="AI115" s="69">
        <v>84</v>
      </c>
      <c r="AJ115" s="69">
        <v>0</v>
      </c>
      <c r="AK115" s="69">
        <v>0</v>
      </c>
      <c r="AL115" s="80">
        <v>24478</v>
      </c>
      <c r="AM115" s="80">
        <v>0</v>
      </c>
      <c r="AN115" s="69">
        <v>0</v>
      </c>
      <c r="AO115" s="69">
        <v>0</v>
      </c>
      <c r="AP115" s="80">
        <v>5148</v>
      </c>
      <c r="AQ115" s="80">
        <v>0</v>
      </c>
      <c r="AR115" s="69">
        <v>0</v>
      </c>
      <c r="AS115" s="69">
        <v>0</v>
      </c>
      <c r="AT115" s="80">
        <v>0</v>
      </c>
      <c r="AU115" s="80">
        <v>0</v>
      </c>
      <c r="AV115" s="69">
        <v>0</v>
      </c>
      <c r="AW115" s="69">
        <v>0</v>
      </c>
      <c r="AX115" s="80">
        <v>0</v>
      </c>
      <c r="AY115" s="80">
        <v>0</v>
      </c>
      <c r="AZ115" s="69">
        <v>0</v>
      </c>
      <c r="BA115" s="69">
        <v>0</v>
      </c>
      <c r="BB115" s="80">
        <v>0</v>
      </c>
      <c r="BC115" s="80">
        <v>0</v>
      </c>
      <c r="BD115" s="69">
        <v>0</v>
      </c>
      <c r="BE115" s="69">
        <v>0</v>
      </c>
      <c r="BF115" s="80">
        <v>39301</v>
      </c>
      <c r="BG115" s="80">
        <v>0</v>
      </c>
      <c r="BH115" s="69">
        <v>0</v>
      </c>
      <c r="BI115" s="69">
        <v>0</v>
      </c>
      <c r="BJ115" s="80">
        <v>0</v>
      </c>
      <c r="BK115" s="80">
        <v>0</v>
      </c>
      <c r="BL115" s="69">
        <v>0</v>
      </c>
      <c r="BM115" s="69">
        <v>0</v>
      </c>
      <c r="BN115" s="80">
        <v>0</v>
      </c>
      <c r="BO115" s="80">
        <v>0</v>
      </c>
      <c r="BP115" s="69">
        <v>0</v>
      </c>
      <c r="BQ115" s="69">
        <v>120</v>
      </c>
      <c r="BR115" s="80">
        <v>0</v>
      </c>
      <c r="BS115" s="80">
        <v>0</v>
      </c>
      <c r="BT115" s="69">
        <v>0</v>
      </c>
      <c r="BU115" s="69">
        <v>0</v>
      </c>
      <c r="BV115" s="80">
        <v>0</v>
      </c>
      <c r="BW115" s="80">
        <v>0</v>
      </c>
      <c r="BX115" s="69">
        <v>0</v>
      </c>
      <c r="BY115" s="69">
        <v>0</v>
      </c>
      <c r="BZ115" s="80">
        <v>0</v>
      </c>
      <c r="CA115" s="80">
        <v>0</v>
      </c>
      <c r="CB115" s="69">
        <v>50</v>
      </c>
      <c r="CC115" s="69">
        <v>0</v>
      </c>
      <c r="CD115" s="80">
        <v>0</v>
      </c>
      <c r="CE115" s="80">
        <v>0</v>
      </c>
      <c r="CF115" s="69">
        <v>0</v>
      </c>
      <c r="CG115" s="69">
        <v>0</v>
      </c>
      <c r="CH115" s="80">
        <v>0</v>
      </c>
      <c r="CI115" s="80">
        <v>0</v>
      </c>
      <c r="CJ115" s="69">
        <v>50</v>
      </c>
      <c r="CK115" s="69">
        <v>120</v>
      </c>
      <c r="CL115" s="80">
        <v>68927</v>
      </c>
      <c r="CM115" s="80">
        <v>0</v>
      </c>
      <c r="CN115" s="67" t="s">
        <v>838</v>
      </c>
      <c r="CO115" s="67" t="s">
        <v>839</v>
      </c>
      <c r="CP115" s="67" t="s">
        <v>701</v>
      </c>
      <c r="CQ115" s="67" t="s">
        <v>701</v>
      </c>
      <c r="CR115" s="67" t="s">
        <v>701</v>
      </c>
      <c r="CS115" s="67" t="s">
        <v>701</v>
      </c>
      <c r="CT115" s="68">
        <v>45140</v>
      </c>
      <c r="CU115" s="67" t="s">
        <v>1005</v>
      </c>
      <c r="CV115" s="67" t="s">
        <v>1004</v>
      </c>
      <c r="CW115" s="68" t="s">
        <v>168</v>
      </c>
      <c r="CX115" s="68">
        <v>44901</v>
      </c>
      <c r="CY115" s="67" t="s">
        <v>1007</v>
      </c>
      <c r="CZ115" s="67" t="s">
        <v>1009</v>
      </c>
      <c r="DA115" s="67" t="s">
        <v>1024</v>
      </c>
      <c r="DB115" s="81">
        <v>10230057.880000001</v>
      </c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</row>
    <row r="116" spans="2:1477" s="69" customFormat="1">
      <c r="B116" s="67" t="s">
        <v>2</v>
      </c>
      <c r="C116" s="67" t="s">
        <v>316</v>
      </c>
      <c r="D116" s="67" t="s">
        <v>317</v>
      </c>
      <c r="E116" s="68">
        <v>44356</v>
      </c>
      <c r="F116" s="67" t="s">
        <v>1001</v>
      </c>
      <c r="G116" s="67" t="s">
        <v>1002</v>
      </c>
      <c r="H116" s="187">
        <v>4</v>
      </c>
      <c r="I116" s="69">
        <v>1</v>
      </c>
      <c r="J116" s="69">
        <v>185</v>
      </c>
      <c r="K116" s="69">
        <v>509</v>
      </c>
      <c r="L116" s="69">
        <v>509</v>
      </c>
      <c r="M116" s="186">
        <f t="shared" si="30"/>
        <v>2.1837837837837837</v>
      </c>
      <c r="N116" s="69">
        <f t="shared" si="31"/>
        <v>0</v>
      </c>
      <c r="O116" s="69">
        <v>0</v>
      </c>
      <c r="P116" s="69">
        <v>0</v>
      </c>
      <c r="Q116" s="69">
        <v>0</v>
      </c>
      <c r="R116" s="69">
        <v>275</v>
      </c>
      <c r="S116" s="69">
        <v>49</v>
      </c>
      <c r="T116" s="190">
        <v>2044978</v>
      </c>
      <c r="U116" s="190">
        <v>50000</v>
      </c>
      <c r="V116" s="190">
        <v>1994978</v>
      </c>
      <c r="W116" s="190">
        <v>2045473</v>
      </c>
      <c r="X116" s="190">
        <v>1907308</v>
      </c>
      <c r="Y116" s="190">
        <v>0</v>
      </c>
      <c r="Z116" s="190">
        <v>0</v>
      </c>
      <c r="AA116" s="190">
        <v>0</v>
      </c>
      <c r="AB116" s="190">
        <v>1907308</v>
      </c>
      <c r="AC116" s="190">
        <v>1907308</v>
      </c>
      <c r="AD116" s="186">
        <f t="shared" si="32"/>
        <v>0.9560546532342713</v>
      </c>
      <c r="AE116" s="69">
        <f t="shared" si="33"/>
        <v>1</v>
      </c>
      <c r="AF116" s="190">
        <v>0</v>
      </c>
      <c r="AG116" s="190">
        <v>495</v>
      </c>
      <c r="AH116" s="69">
        <v>40</v>
      </c>
      <c r="AI116" s="69">
        <v>65</v>
      </c>
      <c r="AJ116" s="69">
        <v>0</v>
      </c>
      <c r="AK116" s="69">
        <v>0</v>
      </c>
      <c r="AL116" s="80">
        <v>0</v>
      </c>
      <c r="AM116" s="80">
        <v>0</v>
      </c>
      <c r="AN116" s="69">
        <v>80</v>
      </c>
      <c r="AO116" s="69">
        <v>49</v>
      </c>
      <c r="AP116" s="80">
        <v>495</v>
      </c>
      <c r="AQ116" s="80">
        <v>0</v>
      </c>
      <c r="AR116" s="69">
        <v>0</v>
      </c>
      <c r="AS116" s="69">
        <v>0</v>
      </c>
      <c r="AT116" s="80">
        <v>0</v>
      </c>
      <c r="AU116" s="80">
        <v>0</v>
      </c>
      <c r="AV116" s="69">
        <v>0</v>
      </c>
      <c r="AW116" s="69">
        <v>0</v>
      </c>
      <c r="AX116" s="80">
        <v>0</v>
      </c>
      <c r="AY116" s="80">
        <v>0</v>
      </c>
      <c r="AZ116" s="69">
        <v>0</v>
      </c>
      <c r="BA116" s="69">
        <v>0</v>
      </c>
      <c r="BB116" s="80">
        <v>0</v>
      </c>
      <c r="BC116" s="80">
        <v>0</v>
      </c>
      <c r="BD116" s="69">
        <v>0</v>
      </c>
      <c r="BE116" s="69">
        <v>0</v>
      </c>
      <c r="BF116" s="80">
        <v>0</v>
      </c>
      <c r="BG116" s="80">
        <v>0</v>
      </c>
      <c r="BH116" s="69">
        <v>0</v>
      </c>
      <c r="BI116" s="69">
        <v>0</v>
      </c>
      <c r="BJ116" s="80">
        <v>0</v>
      </c>
      <c r="BK116" s="80">
        <v>0</v>
      </c>
      <c r="BL116" s="69">
        <v>0</v>
      </c>
      <c r="BM116" s="69">
        <v>0</v>
      </c>
      <c r="BN116" s="80">
        <v>0</v>
      </c>
      <c r="BO116" s="80">
        <v>0</v>
      </c>
      <c r="BP116" s="69">
        <v>0</v>
      </c>
      <c r="BQ116" s="69">
        <v>0</v>
      </c>
      <c r="BR116" s="80">
        <v>0</v>
      </c>
      <c r="BS116" s="80">
        <v>0</v>
      </c>
      <c r="BT116" s="69">
        <v>0</v>
      </c>
      <c r="BU116" s="69">
        <v>0</v>
      </c>
      <c r="BV116" s="80">
        <v>0</v>
      </c>
      <c r="BW116" s="80">
        <v>0</v>
      </c>
      <c r="BX116" s="69">
        <v>0</v>
      </c>
      <c r="BY116" s="69">
        <v>0</v>
      </c>
      <c r="BZ116" s="80">
        <v>0</v>
      </c>
      <c r="CA116" s="80">
        <v>0</v>
      </c>
      <c r="CB116" s="69">
        <v>90</v>
      </c>
      <c r="CC116" s="69">
        <v>0</v>
      </c>
      <c r="CD116" s="80">
        <v>0</v>
      </c>
      <c r="CE116" s="80">
        <v>0</v>
      </c>
      <c r="CF116" s="69">
        <v>0</v>
      </c>
      <c r="CG116" s="69">
        <v>0</v>
      </c>
      <c r="CH116" s="80">
        <v>0</v>
      </c>
      <c r="CI116" s="80">
        <v>0</v>
      </c>
      <c r="CJ116" s="69">
        <v>170</v>
      </c>
      <c r="CK116" s="69">
        <v>49</v>
      </c>
      <c r="CL116" s="80">
        <v>495</v>
      </c>
      <c r="CM116" s="80">
        <v>0</v>
      </c>
      <c r="CN116" s="67" t="s">
        <v>768</v>
      </c>
      <c r="CO116" s="67" t="s">
        <v>769</v>
      </c>
      <c r="CP116" s="67" t="s">
        <v>701</v>
      </c>
      <c r="CQ116" s="67" t="s">
        <v>701</v>
      </c>
      <c r="CR116" s="67" t="s">
        <v>701</v>
      </c>
      <c r="CS116" s="67" t="s">
        <v>701</v>
      </c>
      <c r="CT116" s="68">
        <v>45428</v>
      </c>
      <c r="CU116" s="67" t="s">
        <v>1001</v>
      </c>
      <c r="CV116" s="67" t="s">
        <v>1004</v>
      </c>
      <c r="CW116" s="68" t="s">
        <v>168</v>
      </c>
      <c r="CX116" s="68">
        <v>44988</v>
      </c>
      <c r="CY116" s="67" t="s">
        <v>1003</v>
      </c>
      <c r="CZ116" s="67" t="s">
        <v>1009</v>
      </c>
      <c r="DA116" s="67" t="s">
        <v>1026</v>
      </c>
      <c r="DB116" s="81">
        <v>2066195.42</v>
      </c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</row>
    <row r="117" spans="2:1477" s="69" customFormat="1">
      <c r="B117" s="67" t="s">
        <v>2</v>
      </c>
      <c r="C117" s="67" t="s">
        <v>840</v>
      </c>
      <c r="D117" s="67" t="s">
        <v>1027</v>
      </c>
      <c r="E117" s="68">
        <v>44979</v>
      </c>
      <c r="F117" s="67" t="s">
        <v>1003</v>
      </c>
      <c r="G117" s="67" t="s">
        <v>1009</v>
      </c>
      <c r="H117" s="187">
        <v>1</v>
      </c>
      <c r="I117" s="69">
        <v>0</v>
      </c>
      <c r="J117" s="69">
        <v>135</v>
      </c>
      <c r="K117" s="69">
        <v>164</v>
      </c>
      <c r="L117" s="69">
        <v>159</v>
      </c>
      <c r="M117" s="186">
        <f t="shared" si="30"/>
        <v>0.96296296296296291</v>
      </c>
      <c r="N117" s="69">
        <f t="shared" si="31"/>
        <v>1</v>
      </c>
      <c r="O117" s="69">
        <v>5</v>
      </c>
      <c r="P117" s="69">
        <v>0</v>
      </c>
      <c r="Q117" s="69">
        <v>0</v>
      </c>
      <c r="R117" s="69">
        <v>29</v>
      </c>
      <c r="S117" s="69">
        <v>0</v>
      </c>
      <c r="T117" s="190">
        <v>889778</v>
      </c>
      <c r="U117" s="190">
        <v>0</v>
      </c>
      <c r="V117" s="190">
        <v>889778</v>
      </c>
      <c r="W117" s="190">
        <v>889778</v>
      </c>
      <c r="X117" s="190">
        <v>849190</v>
      </c>
      <c r="Y117" s="190">
        <v>0</v>
      </c>
      <c r="Z117" s="190">
        <v>0</v>
      </c>
      <c r="AA117" s="190">
        <v>0</v>
      </c>
      <c r="AB117" s="190">
        <v>849190</v>
      </c>
      <c r="AC117" s="190">
        <v>848671</v>
      </c>
      <c r="AD117" s="186">
        <f t="shared" si="32"/>
        <v>0.95380083571407703</v>
      </c>
      <c r="AE117" s="69">
        <f t="shared" si="33"/>
        <v>1</v>
      </c>
      <c r="AF117" s="190">
        <v>-519</v>
      </c>
      <c r="AG117" s="190">
        <v>0</v>
      </c>
      <c r="AH117" s="69">
        <v>16</v>
      </c>
      <c r="AI117" s="69">
        <v>13</v>
      </c>
      <c r="AJ117" s="69">
        <v>0</v>
      </c>
      <c r="AK117" s="69">
        <v>0</v>
      </c>
      <c r="AL117" s="80">
        <v>0</v>
      </c>
      <c r="AM117" s="80">
        <v>0</v>
      </c>
      <c r="AN117" s="69">
        <v>0</v>
      </c>
      <c r="AO117" s="69">
        <v>0</v>
      </c>
      <c r="AP117" s="80">
        <v>0</v>
      </c>
      <c r="AQ117" s="80">
        <v>0</v>
      </c>
      <c r="AR117" s="69">
        <v>0</v>
      </c>
      <c r="AS117" s="69">
        <v>0</v>
      </c>
      <c r="AT117" s="80">
        <v>0</v>
      </c>
      <c r="AU117" s="80">
        <v>0</v>
      </c>
      <c r="AV117" s="69">
        <v>0</v>
      </c>
      <c r="AW117" s="69">
        <v>0</v>
      </c>
      <c r="AX117" s="80">
        <v>0</v>
      </c>
      <c r="AY117" s="80">
        <v>0</v>
      </c>
      <c r="AZ117" s="69">
        <v>0</v>
      </c>
      <c r="BA117" s="69">
        <v>0</v>
      </c>
      <c r="BB117" s="80">
        <v>0</v>
      </c>
      <c r="BC117" s="80">
        <v>0</v>
      </c>
      <c r="BD117" s="69">
        <v>0</v>
      </c>
      <c r="BE117" s="69">
        <v>0</v>
      </c>
      <c r="BF117" s="80">
        <v>0</v>
      </c>
      <c r="BG117" s="80">
        <v>0</v>
      </c>
      <c r="BH117" s="69">
        <v>0</v>
      </c>
      <c r="BI117" s="69">
        <v>0</v>
      </c>
      <c r="BJ117" s="80">
        <v>0</v>
      </c>
      <c r="BK117" s="80">
        <v>0</v>
      </c>
      <c r="BL117" s="69">
        <v>0</v>
      </c>
      <c r="BM117" s="69">
        <v>0</v>
      </c>
      <c r="BN117" s="80">
        <v>0</v>
      </c>
      <c r="BO117" s="80">
        <v>0</v>
      </c>
      <c r="BP117" s="69">
        <v>0</v>
      </c>
      <c r="BQ117" s="69">
        <v>0</v>
      </c>
      <c r="BR117" s="80">
        <v>0</v>
      </c>
      <c r="BS117" s="80">
        <v>0</v>
      </c>
      <c r="BT117" s="69">
        <v>0</v>
      </c>
      <c r="BU117" s="69">
        <v>0</v>
      </c>
      <c r="BV117" s="80">
        <v>0</v>
      </c>
      <c r="BW117" s="80">
        <v>0</v>
      </c>
      <c r="BX117" s="69">
        <v>0</v>
      </c>
      <c r="BY117" s="69">
        <v>0</v>
      </c>
      <c r="BZ117" s="80">
        <v>0</v>
      </c>
      <c r="CA117" s="80">
        <v>0</v>
      </c>
      <c r="CB117" s="69">
        <v>0</v>
      </c>
      <c r="CC117" s="69">
        <v>0</v>
      </c>
      <c r="CD117" s="80">
        <v>0</v>
      </c>
      <c r="CE117" s="80">
        <v>0</v>
      </c>
      <c r="CF117" s="69">
        <v>0</v>
      </c>
      <c r="CG117" s="69">
        <v>0</v>
      </c>
      <c r="CH117" s="80">
        <v>0</v>
      </c>
      <c r="CI117" s="80">
        <v>0</v>
      </c>
      <c r="CJ117" s="69">
        <v>0</v>
      </c>
      <c r="CK117" s="69">
        <v>0</v>
      </c>
      <c r="CL117" s="80">
        <v>0</v>
      </c>
      <c r="CM117" s="80">
        <v>0</v>
      </c>
      <c r="CN117" s="67" t="s">
        <v>808</v>
      </c>
      <c r="CO117" s="67" t="s">
        <v>809</v>
      </c>
      <c r="CP117" s="67" t="s">
        <v>701</v>
      </c>
      <c r="CQ117" s="67" t="s">
        <v>701</v>
      </c>
      <c r="CR117" s="67" t="s">
        <v>701</v>
      </c>
      <c r="CS117" s="67" t="s">
        <v>701</v>
      </c>
      <c r="CT117" s="68">
        <v>45378</v>
      </c>
      <c r="CU117" s="67" t="s">
        <v>1003</v>
      </c>
      <c r="CV117" s="67" t="s">
        <v>1004</v>
      </c>
      <c r="CW117" s="68" t="s">
        <v>168</v>
      </c>
      <c r="CX117" s="68">
        <v>45191</v>
      </c>
      <c r="CY117" s="67" t="s">
        <v>1005</v>
      </c>
      <c r="CZ117" s="67" t="s">
        <v>1004</v>
      </c>
      <c r="DA117" s="67" t="s">
        <v>1028</v>
      </c>
      <c r="DB117" s="81">
        <v>1417656.86</v>
      </c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</row>
    <row r="118" spans="2:1477" s="69" customFormat="1">
      <c r="B118" s="67" t="s">
        <v>2</v>
      </c>
      <c r="C118" s="67" t="s">
        <v>318</v>
      </c>
      <c r="D118" s="67" t="s">
        <v>319</v>
      </c>
      <c r="E118" s="68">
        <v>44153</v>
      </c>
      <c r="F118" s="67" t="s">
        <v>1007</v>
      </c>
      <c r="G118" s="67" t="s">
        <v>1002</v>
      </c>
      <c r="H118" s="187">
        <v>1</v>
      </c>
      <c r="I118" s="69">
        <v>2</v>
      </c>
      <c r="J118" s="69">
        <v>480</v>
      </c>
      <c r="K118" s="69">
        <v>640</v>
      </c>
      <c r="L118" s="69">
        <v>661</v>
      </c>
      <c r="M118" s="186">
        <f t="shared" si="30"/>
        <v>1.0895833333333333</v>
      </c>
      <c r="N118" s="69">
        <f t="shared" si="31"/>
        <v>1</v>
      </c>
      <c r="O118" s="69">
        <v>-21</v>
      </c>
      <c r="P118" s="69">
        <v>21</v>
      </c>
      <c r="Q118" s="69">
        <v>0</v>
      </c>
      <c r="R118" s="69">
        <v>160</v>
      </c>
      <c r="S118" s="69">
        <v>0</v>
      </c>
      <c r="T118" s="190">
        <v>4269226</v>
      </c>
      <c r="U118" s="190">
        <v>50000</v>
      </c>
      <c r="V118" s="190">
        <v>4219226</v>
      </c>
      <c r="W118" s="190">
        <v>4374816</v>
      </c>
      <c r="X118" s="190">
        <v>4363593</v>
      </c>
      <c r="Y118" s="190">
        <v>-30948</v>
      </c>
      <c r="Z118" s="190">
        <v>0</v>
      </c>
      <c r="AA118" s="190">
        <v>-30948</v>
      </c>
      <c r="AB118" s="190">
        <v>4332645</v>
      </c>
      <c r="AC118" s="190">
        <v>4394715</v>
      </c>
      <c r="AD118" s="186">
        <f t="shared" si="32"/>
        <v>1.0415926997036897</v>
      </c>
      <c r="AE118" s="69">
        <f t="shared" si="33"/>
        <v>1</v>
      </c>
      <c r="AF118" s="190">
        <v>138599</v>
      </c>
      <c r="AG118" s="190">
        <v>105591</v>
      </c>
      <c r="AH118" s="69">
        <v>98</v>
      </c>
      <c r="AI118" s="69">
        <v>40</v>
      </c>
      <c r="AJ118" s="69">
        <v>8</v>
      </c>
      <c r="AK118" s="69">
        <v>0</v>
      </c>
      <c r="AL118" s="80">
        <v>95913</v>
      </c>
      <c r="AM118" s="80">
        <v>0</v>
      </c>
      <c r="AN118" s="69">
        <v>0</v>
      </c>
      <c r="AO118" s="69">
        <v>0</v>
      </c>
      <c r="AP118" s="80">
        <v>235</v>
      </c>
      <c r="AQ118" s="80">
        <v>0</v>
      </c>
      <c r="AR118" s="69">
        <v>0</v>
      </c>
      <c r="AS118" s="69">
        <v>0</v>
      </c>
      <c r="AT118" s="80">
        <v>0</v>
      </c>
      <c r="AU118" s="80">
        <v>0</v>
      </c>
      <c r="AV118" s="69">
        <v>0</v>
      </c>
      <c r="AW118" s="69">
        <v>0</v>
      </c>
      <c r="AX118" s="80">
        <v>0</v>
      </c>
      <c r="AY118" s="80">
        <v>0</v>
      </c>
      <c r="AZ118" s="69">
        <v>0</v>
      </c>
      <c r="BA118" s="69">
        <v>0</v>
      </c>
      <c r="BB118" s="80">
        <v>0</v>
      </c>
      <c r="BC118" s="80">
        <v>0</v>
      </c>
      <c r="BD118" s="69">
        <v>14</v>
      </c>
      <c r="BE118" s="69">
        <v>0</v>
      </c>
      <c r="BF118" s="80">
        <v>23399</v>
      </c>
      <c r="BG118" s="80">
        <v>0</v>
      </c>
      <c r="BH118" s="69">
        <v>0</v>
      </c>
      <c r="BI118" s="69">
        <v>0</v>
      </c>
      <c r="BJ118" s="80">
        <v>0</v>
      </c>
      <c r="BK118" s="80">
        <v>0</v>
      </c>
      <c r="BL118" s="69">
        <v>0</v>
      </c>
      <c r="BM118" s="69">
        <v>0</v>
      </c>
      <c r="BN118" s="80">
        <v>0</v>
      </c>
      <c r="BO118" s="80">
        <v>0</v>
      </c>
      <c r="BP118" s="69">
        <v>0</v>
      </c>
      <c r="BQ118" s="69">
        <v>0</v>
      </c>
      <c r="BR118" s="80">
        <v>30081</v>
      </c>
      <c r="BS118" s="80">
        <v>0</v>
      </c>
      <c r="BT118" s="69">
        <v>0</v>
      </c>
      <c r="BU118" s="69">
        <v>0</v>
      </c>
      <c r="BV118" s="80">
        <v>0</v>
      </c>
      <c r="BW118" s="80">
        <v>0</v>
      </c>
      <c r="BX118" s="69">
        <v>0</v>
      </c>
      <c r="BY118" s="69">
        <v>0</v>
      </c>
      <c r="BZ118" s="80">
        <v>0</v>
      </c>
      <c r="CA118" s="80">
        <v>0</v>
      </c>
      <c r="CB118" s="69">
        <v>0</v>
      </c>
      <c r="CC118" s="69">
        <v>0</v>
      </c>
      <c r="CD118" s="80">
        <v>0</v>
      </c>
      <c r="CE118" s="80">
        <v>0</v>
      </c>
      <c r="CF118" s="69">
        <v>0</v>
      </c>
      <c r="CG118" s="69">
        <v>0</v>
      </c>
      <c r="CH118" s="80">
        <v>0</v>
      </c>
      <c r="CI118" s="80">
        <v>0</v>
      </c>
      <c r="CJ118" s="69">
        <v>22</v>
      </c>
      <c r="CK118" s="69">
        <v>0</v>
      </c>
      <c r="CL118" s="80">
        <v>149628</v>
      </c>
      <c r="CM118" s="80">
        <v>0</v>
      </c>
      <c r="CN118" s="67" t="s">
        <v>841</v>
      </c>
      <c r="CO118" s="67" t="s">
        <v>842</v>
      </c>
      <c r="CP118" s="67" t="s">
        <v>701</v>
      </c>
      <c r="CQ118" s="67" t="s">
        <v>701</v>
      </c>
      <c r="CR118" s="67" t="s">
        <v>701</v>
      </c>
      <c r="CS118" s="67" t="s">
        <v>701</v>
      </c>
      <c r="CT118" s="68">
        <v>45188</v>
      </c>
      <c r="CU118" s="67" t="s">
        <v>1005</v>
      </c>
      <c r="CV118" s="67" t="s">
        <v>1004</v>
      </c>
      <c r="CW118" s="68" t="s">
        <v>168</v>
      </c>
      <c r="CX118" s="68">
        <v>44899</v>
      </c>
      <c r="CY118" s="67" t="s">
        <v>1007</v>
      </c>
      <c r="CZ118" s="67" t="s">
        <v>1009</v>
      </c>
      <c r="DA118" s="67" t="s">
        <v>1024</v>
      </c>
      <c r="DB118" s="81">
        <v>4154505.73</v>
      </c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</row>
    <row r="119" spans="2:1477" s="69" customFormat="1">
      <c r="B119" s="67" t="s">
        <v>2</v>
      </c>
      <c r="C119" s="67" t="s">
        <v>320</v>
      </c>
      <c r="D119" s="67" t="s">
        <v>321</v>
      </c>
      <c r="E119" s="68">
        <v>43369</v>
      </c>
      <c r="F119" s="67" t="s">
        <v>1005</v>
      </c>
      <c r="G119" s="67" t="s">
        <v>1016</v>
      </c>
      <c r="H119" s="187">
        <v>4</v>
      </c>
      <c r="I119" s="69">
        <v>17</v>
      </c>
      <c r="J119" s="69">
        <v>1350</v>
      </c>
      <c r="K119" s="69">
        <v>1989</v>
      </c>
      <c r="L119" s="69">
        <v>1807</v>
      </c>
      <c r="M119" s="186">
        <f t="shared" si="30"/>
        <v>0.99851851851851847</v>
      </c>
      <c r="N119" s="69">
        <f t="shared" si="31"/>
        <v>1</v>
      </c>
      <c r="O119" s="69">
        <v>182</v>
      </c>
      <c r="P119" s="69">
        <v>0</v>
      </c>
      <c r="Q119" s="69">
        <v>0</v>
      </c>
      <c r="R119" s="69">
        <v>459</v>
      </c>
      <c r="S119" s="69">
        <v>180</v>
      </c>
      <c r="T119" s="190">
        <v>49837733</v>
      </c>
      <c r="U119" s="190">
        <v>167160</v>
      </c>
      <c r="V119" s="190">
        <v>49670573</v>
      </c>
      <c r="W119" s="190">
        <v>55271608</v>
      </c>
      <c r="X119" s="190">
        <v>58609882</v>
      </c>
      <c r="Y119" s="190">
        <v>-12750</v>
      </c>
      <c r="Z119" s="190">
        <v>0</v>
      </c>
      <c r="AA119" s="190">
        <v>-12750</v>
      </c>
      <c r="AB119" s="190">
        <v>58597132</v>
      </c>
      <c r="AC119" s="190">
        <v>58735900</v>
      </c>
      <c r="AD119" s="186">
        <f t="shared" si="32"/>
        <v>1.1825090078989022</v>
      </c>
      <c r="AE119" s="69">
        <f t="shared" si="33"/>
        <v>0</v>
      </c>
      <c r="AF119" s="190">
        <v>554098</v>
      </c>
      <c r="AG119" s="190">
        <v>5433874</v>
      </c>
      <c r="AH119" s="69">
        <v>341</v>
      </c>
      <c r="AI119" s="69">
        <v>118</v>
      </c>
      <c r="AJ119" s="69">
        <v>0</v>
      </c>
      <c r="AK119" s="69">
        <v>0</v>
      </c>
      <c r="AL119" s="80">
        <v>560255</v>
      </c>
      <c r="AM119" s="80">
        <v>43662</v>
      </c>
      <c r="AN119" s="69">
        <v>0</v>
      </c>
      <c r="AO119" s="69">
        <v>16</v>
      </c>
      <c r="AP119" s="80">
        <v>2344133</v>
      </c>
      <c r="AQ119" s="80">
        <v>32770</v>
      </c>
      <c r="AR119" s="69">
        <v>0</v>
      </c>
      <c r="AS119" s="69">
        <v>0</v>
      </c>
      <c r="AT119" s="80">
        <v>0</v>
      </c>
      <c r="AU119" s="80">
        <v>0</v>
      </c>
      <c r="AV119" s="69">
        <v>0</v>
      </c>
      <c r="AW119" s="69">
        <v>0</v>
      </c>
      <c r="AX119" s="80">
        <v>0</v>
      </c>
      <c r="AY119" s="80">
        <v>0</v>
      </c>
      <c r="AZ119" s="69">
        <v>0</v>
      </c>
      <c r="BA119" s="69">
        <v>0</v>
      </c>
      <c r="BB119" s="80">
        <v>0</v>
      </c>
      <c r="BC119" s="80">
        <v>0</v>
      </c>
      <c r="BD119" s="69">
        <v>0</v>
      </c>
      <c r="BE119" s="69">
        <v>164</v>
      </c>
      <c r="BF119" s="80">
        <v>2385777</v>
      </c>
      <c r="BG119" s="80">
        <v>2433684</v>
      </c>
      <c r="BH119" s="69">
        <v>0</v>
      </c>
      <c r="BI119" s="69">
        <v>0</v>
      </c>
      <c r="BJ119" s="80">
        <v>7220</v>
      </c>
      <c r="BK119" s="80">
        <v>0</v>
      </c>
      <c r="BL119" s="69">
        <v>0</v>
      </c>
      <c r="BM119" s="69">
        <v>0</v>
      </c>
      <c r="BN119" s="80">
        <v>0</v>
      </c>
      <c r="BO119" s="80">
        <v>0</v>
      </c>
      <c r="BP119" s="69">
        <v>0</v>
      </c>
      <c r="BQ119" s="69">
        <v>0</v>
      </c>
      <c r="BR119" s="80">
        <v>54947</v>
      </c>
      <c r="BS119" s="80">
        <v>0</v>
      </c>
      <c r="BT119" s="69">
        <v>0</v>
      </c>
      <c r="BU119" s="69">
        <v>0</v>
      </c>
      <c r="BV119" s="80">
        <v>0</v>
      </c>
      <c r="BW119" s="80">
        <v>0</v>
      </c>
      <c r="BX119" s="69">
        <v>0</v>
      </c>
      <c r="BY119" s="69">
        <v>0</v>
      </c>
      <c r="BZ119" s="80">
        <v>0</v>
      </c>
      <c r="CA119" s="80">
        <v>0</v>
      </c>
      <c r="CB119" s="69">
        <v>0</v>
      </c>
      <c r="CC119" s="69">
        <v>0</v>
      </c>
      <c r="CD119" s="80">
        <v>108898</v>
      </c>
      <c r="CE119" s="80">
        <v>0</v>
      </c>
      <c r="CF119" s="69">
        <v>0</v>
      </c>
      <c r="CG119" s="69">
        <v>0</v>
      </c>
      <c r="CH119" s="80">
        <v>0</v>
      </c>
      <c r="CI119" s="80">
        <v>0</v>
      </c>
      <c r="CJ119" s="69">
        <v>0</v>
      </c>
      <c r="CK119" s="69">
        <v>180</v>
      </c>
      <c r="CL119" s="80">
        <v>5461229</v>
      </c>
      <c r="CM119" s="80">
        <v>2510116</v>
      </c>
      <c r="CN119" s="67" t="s">
        <v>771</v>
      </c>
      <c r="CO119" s="67" t="s">
        <v>772</v>
      </c>
      <c r="CP119" s="67" t="s">
        <v>701</v>
      </c>
      <c r="CQ119" s="67" t="s">
        <v>701</v>
      </c>
      <c r="CR119" s="67" t="s">
        <v>701</v>
      </c>
      <c r="CS119" s="67" t="s">
        <v>701</v>
      </c>
      <c r="CT119" s="68">
        <v>45449</v>
      </c>
      <c r="CU119" s="67" t="s">
        <v>1001</v>
      </c>
      <c r="CV119" s="67" t="s">
        <v>1004</v>
      </c>
      <c r="CW119" s="68" t="s">
        <v>168</v>
      </c>
      <c r="CX119" s="68">
        <v>45320</v>
      </c>
      <c r="CY119" s="67" t="s">
        <v>1003</v>
      </c>
      <c r="CZ119" s="67" t="s">
        <v>1004</v>
      </c>
      <c r="DA119" s="67" t="s">
        <v>1029</v>
      </c>
      <c r="DB119" s="81">
        <v>51655054.350000001</v>
      </c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</row>
    <row r="120" spans="2:1477" s="69" customFormat="1">
      <c r="B120" s="67" t="s">
        <v>2</v>
      </c>
      <c r="C120" s="67" t="s">
        <v>601</v>
      </c>
      <c r="D120" s="67" t="s">
        <v>602</v>
      </c>
      <c r="E120" s="68">
        <v>43733</v>
      </c>
      <c r="F120" s="67" t="s">
        <v>1005</v>
      </c>
      <c r="G120" s="67" t="s">
        <v>1008</v>
      </c>
      <c r="H120" s="187">
        <v>3</v>
      </c>
      <c r="I120" s="69">
        <v>0</v>
      </c>
      <c r="J120" s="69">
        <v>150</v>
      </c>
      <c r="K120" s="69">
        <v>292</v>
      </c>
      <c r="L120" s="69">
        <v>262</v>
      </c>
      <c r="M120" s="186">
        <f t="shared" si="30"/>
        <v>1</v>
      </c>
      <c r="N120" s="69">
        <f t="shared" si="31"/>
        <v>1</v>
      </c>
      <c r="O120" s="69">
        <v>30</v>
      </c>
      <c r="P120" s="69">
        <v>0</v>
      </c>
      <c r="Q120" s="69">
        <v>0</v>
      </c>
      <c r="R120" s="69">
        <v>112</v>
      </c>
      <c r="S120" s="69">
        <v>30</v>
      </c>
      <c r="T120" s="190">
        <v>2458081</v>
      </c>
      <c r="U120" s="190">
        <v>51140</v>
      </c>
      <c r="V120" s="190">
        <v>2406941</v>
      </c>
      <c r="W120" s="190">
        <v>2458081</v>
      </c>
      <c r="X120" s="190">
        <v>2572160</v>
      </c>
      <c r="Y120" s="190">
        <v>0</v>
      </c>
      <c r="Z120" s="190">
        <v>0</v>
      </c>
      <c r="AA120" s="190">
        <v>0</v>
      </c>
      <c r="AB120" s="190">
        <v>2572160</v>
      </c>
      <c r="AC120" s="190">
        <v>2554701</v>
      </c>
      <c r="AD120" s="186">
        <f t="shared" si="32"/>
        <v>1.0613891242037092</v>
      </c>
      <c r="AE120" s="69">
        <f t="shared" si="33"/>
        <v>1</v>
      </c>
      <c r="AF120" s="190">
        <v>-17459</v>
      </c>
      <c r="AG120" s="190">
        <v>0</v>
      </c>
      <c r="AH120" s="69">
        <v>100</v>
      </c>
      <c r="AI120" s="69">
        <v>12</v>
      </c>
      <c r="AJ120" s="69">
        <v>0</v>
      </c>
      <c r="AK120" s="69">
        <v>0</v>
      </c>
      <c r="AL120" s="80">
        <v>0</v>
      </c>
      <c r="AM120" s="80">
        <v>0</v>
      </c>
      <c r="AN120" s="69">
        <v>0</v>
      </c>
      <c r="AO120" s="69">
        <v>30</v>
      </c>
      <c r="AP120" s="80">
        <v>42000</v>
      </c>
      <c r="AQ120" s="80">
        <v>0</v>
      </c>
      <c r="AR120" s="69">
        <v>0</v>
      </c>
      <c r="AS120" s="69">
        <v>0</v>
      </c>
      <c r="AT120" s="80">
        <v>0</v>
      </c>
      <c r="AU120" s="80">
        <v>0</v>
      </c>
      <c r="AV120" s="69">
        <v>0</v>
      </c>
      <c r="AW120" s="69">
        <v>0</v>
      </c>
      <c r="AX120" s="80">
        <v>0</v>
      </c>
      <c r="AY120" s="80">
        <v>0</v>
      </c>
      <c r="AZ120" s="69">
        <v>0</v>
      </c>
      <c r="BA120" s="69">
        <v>0</v>
      </c>
      <c r="BB120" s="80">
        <v>0</v>
      </c>
      <c r="BC120" s="80">
        <v>0</v>
      </c>
      <c r="BD120" s="69">
        <v>0</v>
      </c>
      <c r="BE120" s="69">
        <v>0</v>
      </c>
      <c r="BF120" s="80">
        <v>0</v>
      </c>
      <c r="BG120" s="80">
        <v>0</v>
      </c>
      <c r="BH120" s="69">
        <v>0</v>
      </c>
      <c r="BI120" s="69">
        <v>0</v>
      </c>
      <c r="BJ120" s="80">
        <v>0</v>
      </c>
      <c r="BK120" s="80">
        <v>0</v>
      </c>
      <c r="BL120" s="69">
        <v>0</v>
      </c>
      <c r="BM120" s="69">
        <v>0</v>
      </c>
      <c r="BN120" s="80">
        <v>0</v>
      </c>
      <c r="BO120" s="80">
        <v>0</v>
      </c>
      <c r="BP120" s="69">
        <v>0</v>
      </c>
      <c r="BQ120" s="69">
        <v>0</v>
      </c>
      <c r="BR120" s="80">
        <v>0</v>
      </c>
      <c r="BS120" s="80">
        <v>0</v>
      </c>
      <c r="BT120" s="69">
        <v>0</v>
      </c>
      <c r="BU120" s="69">
        <v>0</v>
      </c>
      <c r="BV120" s="80">
        <v>0</v>
      </c>
      <c r="BW120" s="80">
        <v>0</v>
      </c>
      <c r="BX120" s="69">
        <v>0</v>
      </c>
      <c r="BY120" s="69">
        <v>0</v>
      </c>
      <c r="BZ120" s="80">
        <v>0</v>
      </c>
      <c r="CA120" s="80">
        <v>0</v>
      </c>
      <c r="CB120" s="69">
        <v>0</v>
      </c>
      <c r="CC120" s="69">
        <v>0</v>
      </c>
      <c r="CD120" s="80">
        <v>0</v>
      </c>
      <c r="CE120" s="80">
        <v>0</v>
      </c>
      <c r="CF120" s="69">
        <v>0</v>
      </c>
      <c r="CG120" s="69">
        <v>0</v>
      </c>
      <c r="CH120" s="80">
        <v>0</v>
      </c>
      <c r="CI120" s="80">
        <v>0</v>
      </c>
      <c r="CJ120" s="69">
        <v>0</v>
      </c>
      <c r="CK120" s="69">
        <v>30</v>
      </c>
      <c r="CL120" s="80">
        <v>42000</v>
      </c>
      <c r="CM120" s="80">
        <v>0</v>
      </c>
      <c r="CN120" s="67" t="s">
        <v>768</v>
      </c>
      <c r="CO120" s="67" t="s">
        <v>769</v>
      </c>
      <c r="CP120" s="67" t="s">
        <v>701</v>
      </c>
      <c r="CQ120" s="67" t="s">
        <v>701</v>
      </c>
      <c r="CR120" s="67" t="s">
        <v>701</v>
      </c>
      <c r="CS120" s="67" t="s">
        <v>701</v>
      </c>
      <c r="CT120" s="68">
        <v>45140</v>
      </c>
      <c r="CU120" s="67" t="s">
        <v>1005</v>
      </c>
      <c r="CV120" s="67" t="s">
        <v>1004</v>
      </c>
      <c r="CW120" s="68" t="s">
        <v>168</v>
      </c>
      <c r="CX120" s="68">
        <v>44106</v>
      </c>
      <c r="CY120" s="67" t="s">
        <v>1007</v>
      </c>
      <c r="CZ120" s="67" t="s">
        <v>1002</v>
      </c>
      <c r="DA120" s="67" t="s">
        <v>1030</v>
      </c>
      <c r="DB120" s="81">
        <v>2031385.77</v>
      </c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</row>
    <row r="121" spans="2:1477" s="69" customFormat="1">
      <c r="B121" s="67" t="s">
        <v>2</v>
      </c>
      <c r="C121" s="67" t="s">
        <v>687</v>
      </c>
      <c r="D121" s="67" t="s">
        <v>688</v>
      </c>
      <c r="E121" s="68">
        <v>44538</v>
      </c>
      <c r="F121" s="67" t="s">
        <v>1007</v>
      </c>
      <c r="G121" s="67" t="s">
        <v>1010</v>
      </c>
      <c r="H121" s="187">
        <v>1</v>
      </c>
      <c r="I121" s="69">
        <v>0</v>
      </c>
      <c r="J121" s="69">
        <v>150</v>
      </c>
      <c r="K121" s="69">
        <v>222</v>
      </c>
      <c r="L121" s="69">
        <v>220</v>
      </c>
      <c r="M121" s="186">
        <f t="shared" si="30"/>
        <v>1.06</v>
      </c>
      <c r="N121" s="69">
        <f t="shared" si="31"/>
        <v>1</v>
      </c>
      <c r="O121" s="69">
        <v>2</v>
      </c>
      <c r="P121" s="69">
        <v>0</v>
      </c>
      <c r="Q121" s="69">
        <v>0</v>
      </c>
      <c r="R121" s="69">
        <v>72</v>
      </c>
      <c r="S121" s="69">
        <v>0</v>
      </c>
      <c r="T121" s="190">
        <v>1462111</v>
      </c>
      <c r="U121" s="190">
        <v>0</v>
      </c>
      <c r="V121" s="190">
        <v>1462111</v>
      </c>
      <c r="W121" s="190">
        <v>1462111</v>
      </c>
      <c r="X121" s="190">
        <v>1360760</v>
      </c>
      <c r="Y121" s="190">
        <v>0</v>
      </c>
      <c r="Z121" s="190">
        <v>0</v>
      </c>
      <c r="AA121" s="190">
        <v>0</v>
      </c>
      <c r="AB121" s="190">
        <v>1360760</v>
      </c>
      <c r="AC121" s="190">
        <v>1370361</v>
      </c>
      <c r="AD121" s="186">
        <f t="shared" si="32"/>
        <v>0.93724826637649261</v>
      </c>
      <c r="AE121" s="69">
        <f t="shared" si="33"/>
        <v>1</v>
      </c>
      <c r="AF121" s="190">
        <v>9601</v>
      </c>
      <c r="AG121" s="190">
        <v>0</v>
      </c>
      <c r="AH121" s="69">
        <v>49</v>
      </c>
      <c r="AI121" s="69">
        <v>12</v>
      </c>
      <c r="AJ121" s="69">
        <v>0</v>
      </c>
      <c r="AK121" s="69">
        <v>0</v>
      </c>
      <c r="AL121" s="80">
        <v>0</v>
      </c>
      <c r="AM121" s="80">
        <v>0</v>
      </c>
      <c r="AN121" s="69">
        <v>0</v>
      </c>
      <c r="AO121" s="69">
        <v>0</v>
      </c>
      <c r="AP121" s="80">
        <v>0</v>
      </c>
      <c r="AQ121" s="80">
        <v>0</v>
      </c>
      <c r="AR121" s="69">
        <v>0</v>
      </c>
      <c r="AS121" s="69">
        <v>0</v>
      </c>
      <c r="AT121" s="80">
        <v>0</v>
      </c>
      <c r="AU121" s="80">
        <v>0</v>
      </c>
      <c r="AV121" s="69">
        <v>0</v>
      </c>
      <c r="AW121" s="69">
        <v>0</v>
      </c>
      <c r="AX121" s="80">
        <v>0</v>
      </c>
      <c r="AY121" s="80">
        <v>0</v>
      </c>
      <c r="AZ121" s="69">
        <v>0</v>
      </c>
      <c r="BA121" s="69">
        <v>0</v>
      </c>
      <c r="BB121" s="80">
        <v>0</v>
      </c>
      <c r="BC121" s="80">
        <v>0</v>
      </c>
      <c r="BD121" s="69">
        <v>0</v>
      </c>
      <c r="BE121" s="69">
        <v>0</v>
      </c>
      <c r="BF121" s="80">
        <v>0</v>
      </c>
      <c r="BG121" s="80">
        <v>0</v>
      </c>
      <c r="BH121" s="69">
        <v>0</v>
      </c>
      <c r="BI121" s="69">
        <v>0</v>
      </c>
      <c r="BJ121" s="80">
        <v>0</v>
      </c>
      <c r="BK121" s="80">
        <v>0</v>
      </c>
      <c r="BL121" s="69">
        <v>0</v>
      </c>
      <c r="BM121" s="69">
        <v>0</v>
      </c>
      <c r="BN121" s="80">
        <v>0</v>
      </c>
      <c r="BO121" s="80">
        <v>0</v>
      </c>
      <c r="BP121" s="69">
        <v>0</v>
      </c>
      <c r="BQ121" s="69">
        <v>0</v>
      </c>
      <c r="BR121" s="80">
        <v>0</v>
      </c>
      <c r="BS121" s="80">
        <v>0</v>
      </c>
      <c r="BT121" s="69">
        <v>0</v>
      </c>
      <c r="BU121" s="69">
        <v>0</v>
      </c>
      <c r="BV121" s="80">
        <v>0</v>
      </c>
      <c r="BW121" s="80">
        <v>0</v>
      </c>
      <c r="BX121" s="69">
        <v>0</v>
      </c>
      <c r="BY121" s="69">
        <v>0</v>
      </c>
      <c r="BZ121" s="80">
        <v>0</v>
      </c>
      <c r="CA121" s="80">
        <v>0</v>
      </c>
      <c r="CB121" s="69">
        <v>11</v>
      </c>
      <c r="CC121" s="69">
        <v>0</v>
      </c>
      <c r="CD121" s="80">
        <v>0</v>
      </c>
      <c r="CE121" s="80">
        <v>0</v>
      </c>
      <c r="CF121" s="69">
        <v>0</v>
      </c>
      <c r="CG121" s="69">
        <v>0</v>
      </c>
      <c r="CH121" s="80">
        <v>0</v>
      </c>
      <c r="CI121" s="80">
        <v>0</v>
      </c>
      <c r="CJ121" s="69">
        <v>11</v>
      </c>
      <c r="CK121" s="69">
        <v>0</v>
      </c>
      <c r="CL121" s="80">
        <v>0</v>
      </c>
      <c r="CM121" s="80">
        <v>0</v>
      </c>
      <c r="CN121" s="67" t="s">
        <v>843</v>
      </c>
      <c r="CO121" s="67" t="s">
        <v>844</v>
      </c>
      <c r="CP121" s="67" t="s">
        <v>701</v>
      </c>
      <c r="CQ121" s="67" t="s">
        <v>701</v>
      </c>
      <c r="CR121" s="67" t="s">
        <v>701</v>
      </c>
      <c r="CS121" s="67" t="s">
        <v>701</v>
      </c>
      <c r="CT121" s="68">
        <v>45126</v>
      </c>
      <c r="CU121" s="67" t="s">
        <v>1005</v>
      </c>
      <c r="CV121" s="67" t="s">
        <v>1004</v>
      </c>
      <c r="CW121" s="68" t="s">
        <v>168</v>
      </c>
      <c r="CX121" s="68">
        <v>44841</v>
      </c>
      <c r="CY121" s="67" t="s">
        <v>1007</v>
      </c>
      <c r="CZ121" s="67" t="s">
        <v>1009</v>
      </c>
      <c r="DA121" s="67" t="s">
        <v>1026</v>
      </c>
      <c r="DB121" s="81">
        <v>1750125.19</v>
      </c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</row>
    <row r="122" spans="2:1477" s="69" customFormat="1">
      <c r="B122" s="67" t="s">
        <v>2</v>
      </c>
      <c r="C122" s="67" t="s">
        <v>322</v>
      </c>
      <c r="D122" s="67" t="s">
        <v>323</v>
      </c>
      <c r="E122" s="68">
        <v>44517</v>
      </c>
      <c r="F122" s="67" t="s">
        <v>1007</v>
      </c>
      <c r="G122" s="67" t="s">
        <v>1010</v>
      </c>
      <c r="H122" s="187">
        <v>1</v>
      </c>
      <c r="I122" s="69">
        <v>3</v>
      </c>
      <c r="J122" s="69">
        <v>240</v>
      </c>
      <c r="K122" s="69">
        <v>280</v>
      </c>
      <c r="L122" s="69">
        <v>543</v>
      </c>
      <c r="M122" s="186">
        <f t="shared" si="30"/>
        <v>2.0958333333333332</v>
      </c>
      <c r="N122" s="69">
        <f t="shared" si="31"/>
        <v>0</v>
      </c>
      <c r="O122" s="69">
        <v>-263</v>
      </c>
      <c r="P122" s="69">
        <v>263</v>
      </c>
      <c r="Q122" s="69">
        <v>0</v>
      </c>
      <c r="R122" s="69">
        <v>40</v>
      </c>
      <c r="S122" s="69">
        <v>0</v>
      </c>
      <c r="T122" s="190">
        <v>4199999</v>
      </c>
      <c r="U122" s="190">
        <v>0</v>
      </c>
      <c r="V122" s="190">
        <v>4199999</v>
      </c>
      <c r="W122" s="190">
        <v>4207543</v>
      </c>
      <c r="X122" s="190">
        <v>4275092</v>
      </c>
      <c r="Y122" s="190">
        <v>-681696</v>
      </c>
      <c r="Z122" s="190">
        <v>0</v>
      </c>
      <c r="AA122" s="190">
        <v>-681696</v>
      </c>
      <c r="AB122" s="190">
        <v>3593396</v>
      </c>
      <c r="AC122" s="190">
        <v>4275464</v>
      </c>
      <c r="AD122" s="186">
        <f t="shared" si="32"/>
        <v>1.0179678614209193</v>
      </c>
      <c r="AE122" s="69">
        <f t="shared" si="33"/>
        <v>1</v>
      </c>
      <c r="AF122" s="190">
        <v>682068</v>
      </c>
      <c r="AG122" s="190">
        <v>7544</v>
      </c>
      <c r="AH122" s="69">
        <v>22</v>
      </c>
      <c r="AI122" s="69">
        <v>18</v>
      </c>
      <c r="AJ122" s="69">
        <v>0</v>
      </c>
      <c r="AK122" s="69">
        <v>0</v>
      </c>
      <c r="AL122" s="80">
        <v>0</v>
      </c>
      <c r="AM122" s="80">
        <v>0</v>
      </c>
      <c r="AN122" s="69">
        <v>0</v>
      </c>
      <c r="AO122" s="69">
        <v>0</v>
      </c>
      <c r="AP122" s="80">
        <v>7544</v>
      </c>
      <c r="AQ122" s="80">
        <v>0</v>
      </c>
      <c r="AR122" s="69">
        <v>0</v>
      </c>
      <c r="AS122" s="69">
        <v>0</v>
      </c>
      <c r="AT122" s="80">
        <v>0</v>
      </c>
      <c r="AU122" s="80">
        <v>0</v>
      </c>
      <c r="AV122" s="69">
        <v>0</v>
      </c>
      <c r="AW122" s="69">
        <v>0</v>
      </c>
      <c r="AX122" s="80">
        <v>0</v>
      </c>
      <c r="AY122" s="80">
        <v>0</v>
      </c>
      <c r="AZ122" s="69">
        <v>0</v>
      </c>
      <c r="BA122" s="69">
        <v>0</v>
      </c>
      <c r="BB122" s="80">
        <v>0</v>
      </c>
      <c r="BC122" s="80">
        <v>0</v>
      </c>
      <c r="BD122" s="69">
        <v>0</v>
      </c>
      <c r="BE122" s="69">
        <v>0</v>
      </c>
      <c r="BF122" s="80">
        <v>0</v>
      </c>
      <c r="BG122" s="80">
        <v>0</v>
      </c>
      <c r="BH122" s="69">
        <v>0</v>
      </c>
      <c r="BI122" s="69">
        <v>0</v>
      </c>
      <c r="BJ122" s="80">
        <v>0</v>
      </c>
      <c r="BK122" s="80">
        <v>0</v>
      </c>
      <c r="BL122" s="69">
        <v>0</v>
      </c>
      <c r="BM122" s="69">
        <v>0</v>
      </c>
      <c r="BN122" s="80">
        <v>0</v>
      </c>
      <c r="BO122" s="80">
        <v>0</v>
      </c>
      <c r="BP122" s="69">
        <v>0</v>
      </c>
      <c r="BQ122" s="69">
        <v>0</v>
      </c>
      <c r="BR122" s="80">
        <v>0</v>
      </c>
      <c r="BS122" s="80">
        <v>0</v>
      </c>
      <c r="BT122" s="69">
        <v>0</v>
      </c>
      <c r="BU122" s="69">
        <v>0</v>
      </c>
      <c r="BV122" s="80">
        <v>0</v>
      </c>
      <c r="BW122" s="80">
        <v>0</v>
      </c>
      <c r="BX122" s="69">
        <v>0</v>
      </c>
      <c r="BY122" s="69">
        <v>0</v>
      </c>
      <c r="BZ122" s="80">
        <v>0</v>
      </c>
      <c r="CA122" s="80">
        <v>0</v>
      </c>
      <c r="CB122" s="69">
        <v>0</v>
      </c>
      <c r="CC122" s="69">
        <v>0</v>
      </c>
      <c r="CD122" s="80">
        <v>0</v>
      </c>
      <c r="CE122" s="80">
        <v>0</v>
      </c>
      <c r="CF122" s="69">
        <v>0</v>
      </c>
      <c r="CG122" s="69">
        <v>0</v>
      </c>
      <c r="CH122" s="80">
        <v>0</v>
      </c>
      <c r="CI122" s="80">
        <v>0</v>
      </c>
      <c r="CJ122" s="69">
        <v>0</v>
      </c>
      <c r="CK122" s="69">
        <v>0</v>
      </c>
      <c r="CL122" s="80">
        <v>7544</v>
      </c>
      <c r="CM122" s="80">
        <v>0</v>
      </c>
      <c r="CN122" s="67" t="s">
        <v>768</v>
      </c>
      <c r="CO122" s="67" t="s">
        <v>769</v>
      </c>
      <c r="CP122" s="67" t="s">
        <v>701</v>
      </c>
      <c r="CQ122" s="67" t="s">
        <v>701</v>
      </c>
      <c r="CR122" s="67" t="s">
        <v>701</v>
      </c>
      <c r="CS122" s="67" t="s">
        <v>701</v>
      </c>
      <c r="CT122" s="68">
        <v>45323</v>
      </c>
      <c r="CU122" s="67" t="s">
        <v>1003</v>
      </c>
      <c r="CV122" s="67" t="s">
        <v>1004</v>
      </c>
      <c r="CW122" s="68" t="s">
        <v>168</v>
      </c>
      <c r="CX122" s="68">
        <v>45169</v>
      </c>
      <c r="CY122" s="67" t="s">
        <v>1005</v>
      </c>
      <c r="CZ122" s="67" t="s">
        <v>1004</v>
      </c>
      <c r="DA122" s="67" t="s">
        <v>1028</v>
      </c>
      <c r="DB122" s="81">
        <v>3898368.97</v>
      </c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</row>
    <row r="123" spans="2:1477" s="69" customFormat="1">
      <c r="B123" s="67" t="s">
        <v>2</v>
      </c>
      <c r="C123" s="67" t="s">
        <v>689</v>
      </c>
      <c r="D123" s="67" t="s">
        <v>690</v>
      </c>
      <c r="E123" s="68">
        <v>44538</v>
      </c>
      <c r="F123" s="67" t="s">
        <v>1007</v>
      </c>
      <c r="G123" s="67" t="s">
        <v>1010</v>
      </c>
      <c r="H123" s="187">
        <v>1</v>
      </c>
      <c r="I123" s="69">
        <v>3</v>
      </c>
      <c r="J123" s="69">
        <v>245</v>
      </c>
      <c r="K123" s="69">
        <v>334</v>
      </c>
      <c r="L123" s="69">
        <v>575</v>
      </c>
      <c r="M123" s="186">
        <f t="shared" si="30"/>
        <v>2.0857142857142859</v>
      </c>
      <c r="N123" s="69">
        <f t="shared" si="31"/>
        <v>0</v>
      </c>
      <c r="O123" s="69">
        <v>-241</v>
      </c>
      <c r="P123" s="69">
        <v>241</v>
      </c>
      <c r="Q123" s="69">
        <v>0</v>
      </c>
      <c r="R123" s="69">
        <v>89</v>
      </c>
      <c r="S123" s="69">
        <v>0</v>
      </c>
      <c r="T123" s="190">
        <v>3077146</v>
      </c>
      <c r="U123" s="190">
        <v>0</v>
      </c>
      <c r="V123" s="190">
        <v>3077146</v>
      </c>
      <c r="W123" s="190">
        <v>3077146</v>
      </c>
      <c r="X123" s="190">
        <v>3008864</v>
      </c>
      <c r="Y123" s="190">
        <v>-624672</v>
      </c>
      <c r="Z123" s="190">
        <v>0</v>
      </c>
      <c r="AA123" s="190">
        <v>-624672</v>
      </c>
      <c r="AB123" s="190">
        <v>2384192</v>
      </c>
      <c r="AC123" s="190">
        <v>2402816</v>
      </c>
      <c r="AD123" s="186">
        <f t="shared" si="32"/>
        <v>0.78085862679248885</v>
      </c>
      <c r="AE123" s="69">
        <f t="shared" si="33"/>
        <v>1</v>
      </c>
      <c r="AF123" s="190">
        <v>18624</v>
      </c>
      <c r="AG123" s="190">
        <v>0</v>
      </c>
      <c r="AH123" s="69">
        <v>37</v>
      </c>
      <c r="AI123" s="69">
        <v>27</v>
      </c>
      <c r="AJ123" s="69">
        <v>0</v>
      </c>
      <c r="AK123" s="69">
        <v>0</v>
      </c>
      <c r="AL123" s="80">
        <v>0</v>
      </c>
      <c r="AM123" s="80">
        <v>0</v>
      </c>
      <c r="AN123" s="69">
        <v>25</v>
      </c>
      <c r="AO123" s="69">
        <v>0</v>
      </c>
      <c r="AP123" s="80">
        <v>0</v>
      </c>
      <c r="AQ123" s="80">
        <v>0</v>
      </c>
      <c r="AR123" s="69">
        <v>0</v>
      </c>
      <c r="AS123" s="69">
        <v>0</v>
      </c>
      <c r="AT123" s="80">
        <v>0</v>
      </c>
      <c r="AU123" s="80">
        <v>0</v>
      </c>
      <c r="AV123" s="69">
        <v>0</v>
      </c>
      <c r="AW123" s="69">
        <v>0</v>
      </c>
      <c r="AX123" s="80">
        <v>0</v>
      </c>
      <c r="AY123" s="80">
        <v>0</v>
      </c>
      <c r="AZ123" s="69">
        <v>0</v>
      </c>
      <c r="BA123" s="69">
        <v>0</v>
      </c>
      <c r="BB123" s="80">
        <v>0</v>
      </c>
      <c r="BC123" s="80">
        <v>0</v>
      </c>
      <c r="BD123" s="69">
        <v>0</v>
      </c>
      <c r="BE123" s="69">
        <v>0</v>
      </c>
      <c r="BF123" s="80">
        <v>0</v>
      </c>
      <c r="BG123" s="80">
        <v>0</v>
      </c>
      <c r="BH123" s="69">
        <v>0</v>
      </c>
      <c r="BI123" s="69">
        <v>0</v>
      </c>
      <c r="BJ123" s="80">
        <v>0</v>
      </c>
      <c r="BK123" s="80">
        <v>0</v>
      </c>
      <c r="BL123" s="69">
        <v>0</v>
      </c>
      <c r="BM123" s="69">
        <v>0</v>
      </c>
      <c r="BN123" s="80">
        <v>0</v>
      </c>
      <c r="BO123" s="80">
        <v>0</v>
      </c>
      <c r="BP123" s="69">
        <v>0</v>
      </c>
      <c r="BQ123" s="69">
        <v>0</v>
      </c>
      <c r="BR123" s="80">
        <v>0</v>
      </c>
      <c r="BS123" s="80">
        <v>0</v>
      </c>
      <c r="BT123" s="69">
        <v>0</v>
      </c>
      <c r="BU123" s="69">
        <v>0</v>
      </c>
      <c r="BV123" s="80">
        <v>0</v>
      </c>
      <c r="BW123" s="80">
        <v>0</v>
      </c>
      <c r="BX123" s="69">
        <v>0</v>
      </c>
      <c r="BY123" s="69">
        <v>0</v>
      </c>
      <c r="BZ123" s="80">
        <v>0</v>
      </c>
      <c r="CA123" s="80">
        <v>0</v>
      </c>
      <c r="CB123" s="69">
        <v>0</v>
      </c>
      <c r="CC123" s="69">
        <v>0</v>
      </c>
      <c r="CD123" s="80">
        <v>0</v>
      </c>
      <c r="CE123" s="80">
        <v>0</v>
      </c>
      <c r="CF123" s="69">
        <v>0</v>
      </c>
      <c r="CG123" s="69">
        <v>0</v>
      </c>
      <c r="CH123" s="80">
        <v>0</v>
      </c>
      <c r="CI123" s="80">
        <v>0</v>
      </c>
      <c r="CJ123" s="69">
        <v>25</v>
      </c>
      <c r="CK123" s="69">
        <v>0</v>
      </c>
      <c r="CL123" s="80">
        <v>0</v>
      </c>
      <c r="CM123" s="80">
        <v>0</v>
      </c>
      <c r="CN123" s="67" t="s">
        <v>768</v>
      </c>
      <c r="CO123" s="67" t="s">
        <v>769</v>
      </c>
      <c r="CP123" s="67" t="s">
        <v>701</v>
      </c>
      <c r="CQ123" s="67" t="s">
        <v>701</v>
      </c>
      <c r="CR123" s="67" t="s">
        <v>701</v>
      </c>
      <c r="CS123" s="67" t="s">
        <v>701</v>
      </c>
      <c r="CT123" s="68">
        <v>45371</v>
      </c>
      <c r="CU123" s="67" t="s">
        <v>1003</v>
      </c>
      <c r="CV123" s="67" t="s">
        <v>1004</v>
      </c>
      <c r="CW123" s="68" t="s">
        <v>168</v>
      </c>
      <c r="CX123" s="68">
        <v>45229</v>
      </c>
      <c r="CY123" s="67" t="s">
        <v>1007</v>
      </c>
      <c r="CZ123" s="67" t="s">
        <v>1004</v>
      </c>
      <c r="DA123" s="67" t="s">
        <v>1028</v>
      </c>
      <c r="DB123" s="81">
        <v>3261895.89</v>
      </c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</row>
    <row r="124" spans="2:1477" s="69" customFormat="1">
      <c r="B124" s="67" t="s">
        <v>2</v>
      </c>
      <c r="C124" s="67" t="s">
        <v>603</v>
      </c>
      <c r="D124" s="67" t="s">
        <v>604</v>
      </c>
      <c r="E124" s="68">
        <v>44356</v>
      </c>
      <c r="F124" s="67" t="s">
        <v>1001</v>
      </c>
      <c r="G124" s="67" t="s">
        <v>1002</v>
      </c>
      <c r="H124" s="187">
        <v>1</v>
      </c>
      <c r="I124" s="69">
        <v>0</v>
      </c>
      <c r="J124" s="69">
        <v>420</v>
      </c>
      <c r="K124" s="69">
        <v>706</v>
      </c>
      <c r="L124" s="69">
        <v>706</v>
      </c>
      <c r="M124" s="186">
        <f t="shared" si="30"/>
        <v>1.1261904761904762</v>
      </c>
      <c r="N124" s="69">
        <f t="shared" si="31"/>
        <v>1</v>
      </c>
      <c r="O124" s="69">
        <v>0</v>
      </c>
      <c r="P124" s="69">
        <v>0</v>
      </c>
      <c r="Q124" s="69">
        <v>0</v>
      </c>
      <c r="R124" s="69">
        <v>286</v>
      </c>
      <c r="S124" s="69">
        <v>0</v>
      </c>
      <c r="T124" s="190">
        <v>5503848</v>
      </c>
      <c r="U124" s="190">
        <v>53988</v>
      </c>
      <c r="V124" s="190">
        <v>5449859</v>
      </c>
      <c r="W124" s="190">
        <v>5503848</v>
      </c>
      <c r="X124" s="190">
        <v>5615605</v>
      </c>
      <c r="Y124" s="190">
        <v>0</v>
      </c>
      <c r="Z124" s="190">
        <v>0</v>
      </c>
      <c r="AA124" s="190">
        <v>0</v>
      </c>
      <c r="AB124" s="190">
        <v>5615605</v>
      </c>
      <c r="AC124" s="190">
        <v>5632695</v>
      </c>
      <c r="AD124" s="186">
        <f t="shared" si="32"/>
        <v>1.0335487578669467</v>
      </c>
      <c r="AE124" s="69">
        <f t="shared" si="33"/>
        <v>1</v>
      </c>
      <c r="AF124" s="190">
        <v>85241</v>
      </c>
      <c r="AG124" s="190">
        <v>0</v>
      </c>
      <c r="AH124" s="69">
        <v>181</v>
      </c>
      <c r="AI124" s="69">
        <v>52</v>
      </c>
      <c r="AJ124" s="69">
        <v>0</v>
      </c>
      <c r="AK124" s="69">
        <v>0</v>
      </c>
      <c r="AL124" s="80">
        <v>0</v>
      </c>
      <c r="AM124" s="80">
        <v>0</v>
      </c>
      <c r="AN124" s="69">
        <v>0</v>
      </c>
      <c r="AO124" s="69">
        <v>0</v>
      </c>
      <c r="AP124" s="80">
        <v>21870</v>
      </c>
      <c r="AQ124" s="80">
        <v>0</v>
      </c>
      <c r="AR124" s="69">
        <v>0</v>
      </c>
      <c r="AS124" s="69">
        <v>0</v>
      </c>
      <c r="AT124" s="80">
        <v>2548</v>
      </c>
      <c r="AU124" s="80">
        <v>0</v>
      </c>
      <c r="AV124" s="69">
        <v>0</v>
      </c>
      <c r="AW124" s="69">
        <v>0</v>
      </c>
      <c r="AX124" s="80">
        <v>0</v>
      </c>
      <c r="AY124" s="80">
        <v>0</v>
      </c>
      <c r="AZ124" s="69">
        <v>0</v>
      </c>
      <c r="BA124" s="69">
        <v>0</v>
      </c>
      <c r="BB124" s="80">
        <v>0</v>
      </c>
      <c r="BC124" s="80">
        <v>0</v>
      </c>
      <c r="BD124" s="69">
        <v>0</v>
      </c>
      <c r="BE124" s="69">
        <v>0</v>
      </c>
      <c r="BF124" s="80">
        <v>0</v>
      </c>
      <c r="BG124" s="80">
        <v>0</v>
      </c>
      <c r="BH124" s="69">
        <v>0</v>
      </c>
      <c r="BI124" s="69">
        <v>0</v>
      </c>
      <c r="BJ124" s="80">
        <v>0</v>
      </c>
      <c r="BK124" s="80">
        <v>0</v>
      </c>
      <c r="BL124" s="69">
        <v>0</v>
      </c>
      <c r="BM124" s="69">
        <v>0</v>
      </c>
      <c r="BN124" s="80">
        <v>0</v>
      </c>
      <c r="BO124" s="80">
        <v>0</v>
      </c>
      <c r="BP124" s="69">
        <v>0</v>
      </c>
      <c r="BQ124" s="69">
        <v>0</v>
      </c>
      <c r="BR124" s="80">
        <v>0</v>
      </c>
      <c r="BS124" s="80">
        <v>0</v>
      </c>
      <c r="BT124" s="69">
        <v>0</v>
      </c>
      <c r="BU124" s="69">
        <v>0</v>
      </c>
      <c r="BV124" s="80">
        <v>0</v>
      </c>
      <c r="BW124" s="80">
        <v>0</v>
      </c>
      <c r="BX124" s="69">
        <v>0</v>
      </c>
      <c r="BY124" s="69">
        <v>0</v>
      </c>
      <c r="BZ124" s="80">
        <v>0</v>
      </c>
      <c r="CA124" s="80">
        <v>0</v>
      </c>
      <c r="CB124" s="69">
        <v>0</v>
      </c>
      <c r="CC124" s="69">
        <v>0</v>
      </c>
      <c r="CD124" s="80">
        <v>0</v>
      </c>
      <c r="CE124" s="80">
        <v>0</v>
      </c>
      <c r="CF124" s="69">
        <v>0</v>
      </c>
      <c r="CG124" s="69">
        <v>0</v>
      </c>
      <c r="CH124" s="80">
        <v>0</v>
      </c>
      <c r="CI124" s="80">
        <v>0</v>
      </c>
      <c r="CJ124" s="69">
        <v>0</v>
      </c>
      <c r="CK124" s="69">
        <v>0</v>
      </c>
      <c r="CL124" s="80">
        <v>24418</v>
      </c>
      <c r="CM124" s="80">
        <v>0</v>
      </c>
      <c r="CN124" s="67" t="s">
        <v>845</v>
      </c>
      <c r="CO124" s="67" t="s">
        <v>846</v>
      </c>
      <c r="CP124" s="67" t="s">
        <v>701</v>
      </c>
      <c r="CQ124" s="67" t="s">
        <v>701</v>
      </c>
      <c r="CR124" s="67" t="s">
        <v>701</v>
      </c>
      <c r="CS124" s="67" t="s">
        <v>701</v>
      </c>
      <c r="CT124" s="68">
        <v>45229</v>
      </c>
      <c r="CU124" s="67" t="s">
        <v>1007</v>
      </c>
      <c r="CV124" s="67" t="s">
        <v>1004</v>
      </c>
      <c r="CW124" s="68" t="s">
        <v>168</v>
      </c>
      <c r="CX124" s="68">
        <v>45131</v>
      </c>
      <c r="CY124" s="67" t="s">
        <v>1005</v>
      </c>
      <c r="CZ124" s="67" t="s">
        <v>1004</v>
      </c>
      <c r="DA124" s="67" t="s">
        <v>1030</v>
      </c>
      <c r="DB124" s="81">
        <v>7823905.3300000001</v>
      </c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</row>
    <row r="125" spans="2:1477" s="69" customFormat="1">
      <c r="B125" s="67" t="s">
        <v>2</v>
      </c>
      <c r="C125" s="67" t="s">
        <v>324</v>
      </c>
      <c r="D125" s="67" t="s">
        <v>325</v>
      </c>
      <c r="E125" s="68">
        <v>44881</v>
      </c>
      <c r="F125" s="67" t="s">
        <v>1007</v>
      </c>
      <c r="G125" s="67" t="s">
        <v>1009</v>
      </c>
      <c r="H125" s="187">
        <v>1</v>
      </c>
      <c r="I125" s="69">
        <v>1</v>
      </c>
      <c r="J125" s="69">
        <v>140</v>
      </c>
      <c r="K125" s="69">
        <v>298</v>
      </c>
      <c r="L125" s="69">
        <v>298</v>
      </c>
      <c r="M125" s="186">
        <f t="shared" si="30"/>
        <v>1.1000000000000001</v>
      </c>
      <c r="N125" s="69">
        <f t="shared" si="31"/>
        <v>1</v>
      </c>
      <c r="O125" s="69">
        <v>0</v>
      </c>
      <c r="P125" s="69">
        <v>0</v>
      </c>
      <c r="Q125" s="69">
        <v>0</v>
      </c>
      <c r="R125" s="69">
        <v>158</v>
      </c>
      <c r="S125" s="69">
        <v>0</v>
      </c>
      <c r="T125" s="190">
        <v>1685940</v>
      </c>
      <c r="U125" s="190">
        <v>50000</v>
      </c>
      <c r="V125" s="190">
        <v>1635940</v>
      </c>
      <c r="W125" s="190">
        <v>1730344</v>
      </c>
      <c r="X125" s="190">
        <v>1594624</v>
      </c>
      <c r="Y125" s="190">
        <v>0</v>
      </c>
      <c r="Z125" s="190">
        <v>0</v>
      </c>
      <c r="AA125" s="190">
        <v>0</v>
      </c>
      <c r="AB125" s="190">
        <v>1594624</v>
      </c>
      <c r="AC125" s="190">
        <v>1590656</v>
      </c>
      <c r="AD125" s="186">
        <f t="shared" si="32"/>
        <v>0.97231927821313735</v>
      </c>
      <c r="AE125" s="69">
        <f t="shared" si="33"/>
        <v>1</v>
      </c>
      <c r="AF125" s="190">
        <v>-3968</v>
      </c>
      <c r="AG125" s="190">
        <v>44404</v>
      </c>
      <c r="AH125" s="69">
        <v>113</v>
      </c>
      <c r="AI125" s="69">
        <v>31</v>
      </c>
      <c r="AJ125" s="69">
        <v>60</v>
      </c>
      <c r="AK125" s="69">
        <v>0</v>
      </c>
      <c r="AL125" s="80">
        <v>10492</v>
      </c>
      <c r="AM125" s="80">
        <v>4432</v>
      </c>
      <c r="AN125" s="69">
        <v>14</v>
      </c>
      <c r="AO125" s="69">
        <v>0</v>
      </c>
      <c r="AP125" s="80">
        <v>44005</v>
      </c>
      <c r="AQ125" s="80">
        <v>310</v>
      </c>
      <c r="AR125" s="69">
        <v>0</v>
      </c>
      <c r="AS125" s="69">
        <v>0</v>
      </c>
      <c r="AT125" s="80">
        <v>0</v>
      </c>
      <c r="AU125" s="80">
        <v>0</v>
      </c>
      <c r="AV125" s="69">
        <v>0</v>
      </c>
      <c r="AW125" s="69">
        <v>0</v>
      </c>
      <c r="AX125" s="80">
        <v>0</v>
      </c>
      <c r="AY125" s="80">
        <v>0</v>
      </c>
      <c r="AZ125" s="69">
        <v>0</v>
      </c>
      <c r="BA125" s="69">
        <v>0</v>
      </c>
      <c r="BB125" s="80">
        <v>0</v>
      </c>
      <c r="BC125" s="80">
        <v>0</v>
      </c>
      <c r="BD125" s="69">
        <v>0</v>
      </c>
      <c r="BE125" s="69">
        <v>0</v>
      </c>
      <c r="BF125" s="80">
        <v>0</v>
      </c>
      <c r="BG125" s="80">
        <v>0</v>
      </c>
      <c r="BH125" s="69">
        <v>0</v>
      </c>
      <c r="BI125" s="69">
        <v>0</v>
      </c>
      <c r="BJ125" s="80">
        <v>0</v>
      </c>
      <c r="BK125" s="80">
        <v>0</v>
      </c>
      <c r="BL125" s="69">
        <v>0</v>
      </c>
      <c r="BM125" s="69">
        <v>0</v>
      </c>
      <c r="BN125" s="80">
        <v>0</v>
      </c>
      <c r="BO125" s="80">
        <v>0</v>
      </c>
      <c r="BP125" s="69">
        <v>22</v>
      </c>
      <c r="BQ125" s="69">
        <v>0</v>
      </c>
      <c r="BR125" s="80">
        <v>0</v>
      </c>
      <c r="BS125" s="80">
        <v>0</v>
      </c>
      <c r="BT125" s="69">
        <v>0</v>
      </c>
      <c r="BU125" s="69">
        <v>0</v>
      </c>
      <c r="BV125" s="80">
        <v>0</v>
      </c>
      <c r="BW125" s="80">
        <v>0</v>
      </c>
      <c r="BX125" s="69">
        <v>0</v>
      </c>
      <c r="BY125" s="69">
        <v>0</v>
      </c>
      <c r="BZ125" s="80">
        <v>0</v>
      </c>
      <c r="CA125" s="80">
        <v>0</v>
      </c>
      <c r="CB125" s="69">
        <v>0</v>
      </c>
      <c r="CC125" s="69">
        <v>0</v>
      </c>
      <c r="CD125" s="80">
        <v>0</v>
      </c>
      <c r="CE125" s="80">
        <v>0</v>
      </c>
      <c r="CF125" s="69">
        <v>0</v>
      </c>
      <c r="CG125" s="69">
        <v>0</v>
      </c>
      <c r="CH125" s="80">
        <v>0</v>
      </c>
      <c r="CI125" s="80">
        <v>0</v>
      </c>
      <c r="CJ125" s="69">
        <v>96</v>
      </c>
      <c r="CK125" s="69">
        <v>0</v>
      </c>
      <c r="CL125" s="80">
        <v>54496</v>
      </c>
      <c r="CM125" s="80">
        <v>4742</v>
      </c>
      <c r="CN125" s="67" t="s">
        <v>847</v>
      </c>
      <c r="CO125" s="67" t="s">
        <v>848</v>
      </c>
      <c r="CP125" s="67" t="s">
        <v>701</v>
      </c>
      <c r="CQ125" s="67" t="s">
        <v>701</v>
      </c>
      <c r="CR125" s="67" t="s">
        <v>701</v>
      </c>
      <c r="CS125" s="67" t="s">
        <v>701</v>
      </c>
      <c r="CT125" s="68">
        <v>45455</v>
      </c>
      <c r="CU125" s="67" t="s">
        <v>1001</v>
      </c>
      <c r="CV125" s="67" t="s">
        <v>1004</v>
      </c>
      <c r="CW125" s="68" t="s">
        <v>168</v>
      </c>
      <c r="CX125" s="68">
        <v>45336</v>
      </c>
      <c r="CY125" s="67" t="s">
        <v>1003</v>
      </c>
      <c r="CZ125" s="67" t="s">
        <v>1004</v>
      </c>
      <c r="DA125" s="67" t="s">
        <v>1024</v>
      </c>
      <c r="DB125" s="81">
        <v>1924177.46</v>
      </c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</row>
    <row r="126" spans="2:1477" s="69" customFormat="1">
      <c r="B126" s="67" t="s">
        <v>2</v>
      </c>
      <c r="C126" s="67" t="s">
        <v>605</v>
      </c>
      <c r="D126" s="67" t="s">
        <v>606</v>
      </c>
      <c r="E126" s="68">
        <v>44153</v>
      </c>
      <c r="F126" s="67" t="s">
        <v>1007</v>
      </c>
      <c r="G126" s="67" t="s">
        <v>1002</v>
      </c>
      <c r="H126" s="187">
        <v>2</v>
      </c>
      <c r="I126" s="69">
        <v>1</v>
      </c>
      <c r="J126" s="69">
        <v>365</v>
      </c>
      <c r="K126" s="69">
        <v>689</v>
      </c>
      <c r="L126" s="69">
        <v>689</v>
      </c>
      <c r="M126" s="186">
        <f t="shared" si="30"/>
        <v>1.178082191780822</v>
      </c>
      <c r="N126" s="69">
        <f t="shared" si="31"/>
        <v>1</v>
      </c>
      <c r="O126" s="69">
        <v>0</v>
      </c>
      <c r="P126" s="69">
        <v>0</v>
      </c>
      <c r="Q126" s="69">
        <v>0</v>
      </c>
      <c r="R126" s="69">
        <v>303</v>
      </c>
      <c r="S126" s="69">
        <v>21</v>
      </c>
      <c r="T126" s="190">
        <v>6166449</v>
      </c>
      <c r="U126" s="190">
        <v>83640</v>
      </c>
      <c r="V126" s="190">
        <v>6082809</v>
      </c>
      <c r="W126" s="190">
        <v>6166449</v>
      </c>
      <c r="X126" s="190">
        <v>6679471</v>
      </c>
      <c r="Y126" s="190">
        <v>0</v>
      </c>
      <c r="Z126" s="190">
        <v>0</v>
      </c>
      <c r="AA126" s="190">
        <v>0</v>
      </c>
      <c r="AB126" s="190">
        <v>6679471</v>
      </c>
      <c r="AC126" s="190">
        <v>7791843</v>
      </c>
      <c r="AD126" s="186">
        <f t="shared" si="32"/>
        <v>1.2809613124462729</v>
      </c>
      <c r="AE126" s="69">
        <f t="shared" si="33"/>
        <v>0</v>
      </c>
      <c r="AF126" s="190">
        <v>1176465</v>
      </c>
      <c r="AG126" s="190">
        <v>0</v>
      </c>
      <c r="AH126" s="69">
        <v>170</v>
      </c>
      <c r="AI126" s="69">
        <v>89</v>
      </c>
      <c r="AJ126" s="69">
        <v>16</v>
      </c>
      <c r="AK126" s="69">
        <v>0</v>
      </c>
      <c r="AL126" s="80">
        <v>0</v>
      </c>
      <c r="AM126" s="80">
        <v>0</v>
      </c>
      <c r="AN126" s="69">
        <v>0</v>
      </c>
      <c r="AO126" s="69">
        <v>0</v>
      </c>
      <c r="AP126" s="80">
        <v>0</v>
      </c>
      <c r="AQ126" s="80">
        <v>0</v>
      </c>
      <c r="AR126" s="69">
        <v>0</v>
      </c>
      <c r="AS126" s="69">
        <v>0</v>
      </c>
      <c r="AT126" s="80">
        <v>0</v>
      </c>
      <c r="AU126" s="80">
        <v>0</v>
      </c>
      <c r="AV126" s="69">
        <v>0</v>
      </c>
      <c r="AW126" s="69">
        <v>0</v>
      </c>
      <c r="AX126" s="80">
        <v>0</v>
      </c>
      <c r="AY126" s="80">
        <v>0</v>
      </c>
      <c r="AZ126" s="69">
        <v>0</v>
      </c>
      <c r="BA126" s="69">
        <v>0</v>
      </c>
      <c r="BB126" s="80">
        <v>0</v>
      </c>
      <c r="BC126" s="80">
        <v>0</v>
      </c>
      <c r="BD126" s="69">
        <v>0</v>
      </c>
      <c r="BE126" s="69">
        <v>0</v>
      </c>
      <c r="BF126" s="80">
        <v>0</v>
      </c>
      <c r="BG126" s="80">
        <v>0</v>
      </c>
      <c r="BH126" s="69">
        <v>0</v>
      </c>
      <c r="BI126" s="69">
        <v>0</v>
      </c>
      <c r="BJ126" s="80">
        <v>0</v>
      </c>
      <c r="BK126" s="80">
        <v>0</v>
      </c>
      <c r="BL126" s="69">
        <v>0</v>
      </c>
      <c r="BM126" s="69">
        <v>0</v>
      </c>
      <c r="BN126" s="80">
        <v>0</v>
      </c>
      <c r="BO126" s="80">
        <v>0</v>
      </c>
      <c r="BP126" s="69">
        <v>56</v>
      </c>
      <c r="BQ126" s="69">
        <v>21</v>
      </c>
      <c r="BR126" s="80">
        <v>67784</v>
      </c>
      <c r="BS126" s="80">
        <v>0</v>
      </c>
      <c r="BT126" s="69">
        <v>0</v>
      </c>
      <c r="BU126" s="69">
        <v>0</v>
      </c>
      <c r="BV126" s="80">
        <v>0</v>
      </c>
      <c r="BW126" s="80">
        <v>0</v>
      </c>
      <c r="BX126" s="69">
        <v>0</v>
      </c>
      <c r="BY126" s="69">
        <v>0</v>
      </c>
      <c r="BZ126" s="80">
        <v>0</v>
      </c>
      <c r="CA126" s="80">
        <v>0</v>
      </c>
      <c r="CB126" s="69">
        <v>28</v>
      </c>
      <c r="CC126" s="69">
        <v>0</v>
      </c>
      <c r="CD126" s="80">
        <v>0</v>
      </c>
      <c r="CE126" s="80">
        <v>0</v>
      </c>
      <c r="CF126" s="69">
        <v>0</v>
      </c>
      <c r="CG126" s="69">
        <v>0</v>
      </c>
      <c r="CH126" s="80">
        <v>0</v>
      </c>
      <c r="CI126" s="80">
        <v>0</v>
      </c>
      <c r="CJ126" s="69">
        <v>100</v>
      </c>
      <c r="CK126" s="69">
        <v>21</v>
      </c>
      <c r="CL126" s="80">
        <v>67784</v>
      </c>
      <c r="CM126" s="80">
        <v>0</v>
      </c>
      <c r="CN126" s="67" t="s">
        <v>768</v>
      </c>
      <c r="CO126" s="67" t="s">
        <v>769</v>
      </c>
      <c r="CP126" s="67" t="s">
        <v>701</v>
      </c>
      <c r="CQ126" s="67" t="s">
        <v>701</v>
      </c>
      <c r="CR126" s="67" t="s">
        <v>701</v>
      </c>
      <c r="CS126" s="67" t="s">
        <v>701</v>
      </c>
      <c r="CT126" s="68">
        <v>45132</v>
      </c>
      <c r="CU126" s="67" t="s">
        <v>1005</v>
      </c>
      <c r="CV126" s="67" t="s">
        <v>1004</v>
      </c>
      <c r="CW126" s="68" t="s">
        <v>168</v>
      </c>
      <c r="CX126" s="68">
        <v>44972</v>
      </c>
      <c r="CY126" s="67" t="s">
        <v>1003</v>
      </c>
      <c r="CZ126" s="67" t="s">
        <v>1009</v>
      </c>
      <c r="DA126" s="67" t="s">
        <v>1030</v>
      </c>
      <c r="DB126" s="81">
        <v>7986598.29</v>
      </c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</row>
    <row r="127" spans="2:1477" s="69" customFormat="1">
      <c r="B127" s="67" t="s">
        <v>2</v>
      </c>
      <c r="C127" s="67" t="s">
        <v>691</v>
      </c>
      <c r="D127" s="67" t="s">
        <v>692</v>
      </c>
      <c r="E127" s="68">
        <v>43887</v>
      </c>
      <c r="F127" s="67" t="s">
        <v>1003</v>
      </c>
      <c r="G127" s="67" t="s">
        <v>1008</v>
      </c>
      <c r="H127" s="187">
        <v>1</v>
      </c>
      <c r="I127" s="69">
        <v>0</v>
      </c>
      <c r="J127" s="69">
        <v>45</v>
      </c>
      <c r="K127" s="69">
        <v>83</v>
      </c>
      <c r="L127" s="69">
        <v>80</v>
      </c>
      <c r="M127" s="186">
        <f t="shared" si="30"/>
        <v>0.93333333333333335</v>
      </c>
      <c r="N127" s="69">
        <f t="shared" si="31"/>
        <v>1</v>
      </c>
      <c r="O127" s="69">
        <v>3</v>
      </c>
      <c r="P127" s="69">
        <v>0</v>
      </c>
      <c r="Q127" s="69">
        <v>0</v>
      </c>
      <c r="R127" s="69">
        <v>38</v>
      </c>
      <c r="S127" s="69">
        <v>0</v>
      </c>
      <c r="T127" s="190">
        <v>187229</v>
      </c>
      <c r="U127" s="190">
        <v>12274</v>
      </c>
      <c r="V127" s="190">
        <v>174955</v>
      </c>
      <c r="W127" s="190">
        <v>187229</v>
      </c>
      <c r="X127" s="190">
        <v>175598</v>
      </c>
      <c r="Y127" s="190">
        <v>0</v>
      </c>
      <c r="Z127" s="190">
        <v>0</v>
      </c>
      <c r="AA127" s="190">
        <v>0</v>
      </c>
      <c r="AB127" s="190">
        <v>175598</v>
      </c>
      <c r="AC127" s="190">
        <v>166353</v>
      </c>
      <c r="AD127" s="186">
        <f t="shared" si="32"/>
        <v>0.9508330713612072</v>
      </c>
      <c r="AE127" s="69">
        <f t="shared" si="33"/>
        <v>1</v>
      </c>
      <c r="AF127" s="190">
        <v>-9245</v>
      </c>
      <c r="AG127" s="190">
        <v>0</v>
      </c>
      <c r="AH127" s="69">
        <v>35</v>
      </c>
      <c r="AI127" s="69">
        <v>3</v>
      </c>
      <c r="AJ127" s="69">
        <v>8</v>
      </c>
      <c r="AK127" s="69">
        <v>0</v>
      </c>
      <c r="AL127" s="80">
        <v>0</v>
      </c>
      <c r="AM127" s="80">
        <v>0</v>
      </c>
      <c r="AN127" s="69">
        <v>0</v>
      </c>
      <c r="AO127" s="69">
        <v>0</v>
      </c>
      <c r="AP127" s="80">
        <v>0</v>
      </c>
      <c r="AQ127" s="80">
        <v>0</v>
      </c>
      <c r="AR127" s="69">
        <v>0</v>
      </c>
      <c r="AS127" s="69">
        <v>0</v>
      </c>
      <c r="AT127" s="80">
        <v>0</v>
      </c>
      <c r="AU127" s="80">
        <v>0</v>
      </c>
      <c r="AV127" s="69">
        <v>0</v>
      </c>
      <c r="AW127" s="69">
        <v>0</v>
      </c>
      <c r="AX127" s="80">
        <v>0</v>
      </c>
      <c r="AY127" s="80">
        <v>0</v>
      </c>
      <c r="AZ127" s="69">
        <v>0</v>
      </c>
      <c r="BA127" s="69">
        <v>0</v>
      </c>
      <c r="BB127" s="80">
        <v>0</v>
      </c>
      <c r="BC127" s="80">
        <v>0</v>
      </c>
      <c r="BD127" s="69">
        <v>0</v>
      </c>
      <c r="BE127" s="69">
        <v>0</v>
      </c>
      <c r="BF127" s="80">
        <v>0</v>
      </c>
      <c r="BG127" s="80">
        <v>0</v>
      </c>
      <c r="BH127" s="69">
        <v>0</v>
      </c>
      <c r="BI127" s="69">
        <v>0</v>
      </c>
      <c r="BJ127" s="80">
        <v>0</v>
      </c>
      <c r="BK127" s="80">
        <v>0</v>
      </c>
      <c r="BL127" s="69">
        <v>0</v>
      </c>
      <c r="BM127" s="69">
        <v>0</v>
      </c>
      <c r="BN127" s="80">
        <v>0</v>
      </c>
      <c r="BO127" s="80">
        <v>0</v>
      </c>
      <c r="BP127" s="69">
        <v>0</v>
      </c>
      <c r="BQ127" s="69">
        <v>0</v>
      </c>
      <c r="BR127" s="80">
        <v>0</v>
      </c>
      <c r="BS127" s="80">
        <v>0</v>
      </c>
      <c r="BT127" s="69">
        <v>0</v>
      </c>
      <c r="BU127" s="69">
        <v>0</v>
      </c>
      <c r="BV127" s="80">
        <v>0</v>
      </c>
      <c r="BW127" s="80">
        <v>0</v>
      </c>
      <c r="BX127" s="69">
        <v>0</v>
      </c>
      <c r="BY127" s="69">
        <v>0</v>
      </c>
      <c r="BZ127" s="80">
        <v>0</v>
      </c>
      <c r="CA127" s="80">
        <v>0</v>
      </c>
      <c r="CB127" s="69">
        <v>0</v>
      </c>
      <c r="CC127" s="69">
        <v>0</v>
      </c>
      <c r="CD127" s="80">
        <v>0</v>
      </c>
      <c r="CE127" s="80">
        <v>0</v>
      </c>
      <c r="CF127" s="69">
        <v>0</v>
      </c>
      <c r="CG127" s="69">
        <v>0</v>
      </c>
      <c r="CH127" s="80">
        <v>0</v>
      </c>
      <c r="CI127" s="80">
        <v>0</v>
      </c>
      <c r="CJ127" s="69">
        <v>8</v>
      </c>
      <c r="CK127" s="69">
        <v>0</v>
      </c>
      <c r="CL127" s="80">
        <v>0</v>
      </c>
      <c r="CM127" s="80">
        <v>0</v>
      </c>
      <c r="CN127" s="67" t="s">
        <v>849</v>
      </c>
      <c r="CO127" s="67" t="s">
        <v>850</v>
      </c>
      <c r="CP127" s="67" t="s">
        <v>701</v>
      </c>
      <c r="CQ127" s="67" t="s">
        <v>701</v>
      </c>
      <c r="CR127" s="67" t="s">
        <v>701</v>
      </c>
      <c r="CS127" s="67" t="s">
        <v>701</v>
      </c>
      <c r="CT127" s="68">
        <v>45140</v>
      </c>
      <c r="CU127" s="67" t="s">
        <v>1005</v>
      </c>
      <c r="CV127" s="67" t="s">
        <v>1004</v>
      </c>
      <c r="CW127" s="68" t="s">
        <v>168</v>
      </c>
      <c r="CX127" s="68">
        <v>44057</v>
      </c>
      <c r="CY127" s="67" t="s">
        <v>1005</v>
      </c>
      <c r="CZ127" s="67" t="s">
        <v>1002</v>
      </c>
      <c r="DA127" s="67" t="s">
        <v>1030</v>
      </c>
      <c r="DB127" s="81">
        <v>262871.46000000002</v>
      </c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</row>
    <row r="128" spans="2:1477" s="69" customFormat="1">
      <c r="B128" s="67" t="s">
        <v>2</v>
      </c>
      <c r="C128" s="67" t="s">
        <v>326</v>
      </c>
      <c r="D128" s="67" t="s">
        <v>327</v>
      </c>
      <c r="E128" s="68">
        <v>44769</v>
      </c>
      <c r="F128" s="67" t="s">
        <v>1005</v>
      </c>
      <c r="G128" s="67" t="s">
        <v>1009</v>
      </c>
      <c r="H128" s="187">
        <v>1</v>
      </c>
      <c r="I128" s="69">
        <v>1</v>
      </c>
      <c r="J128" s="69">
        <v>95</v>
      </c>
      <c r="K128" s="69">
        <v>131</v>
      </c>
      <c r="L128" s="69">
        <v>130</v>
      </c>
      <c r="M128" s="186">
        <f t="shared" si="30"/>
        <v>0.98947368421052628</v>
      </c>
      <c r="N128" s="69">
        <f t="shared" si="31"/>
        <v>1</v>
      </c>
      <c r="O128" s="69">
        <v>1</v>
      </c>
      <c r="P128" s="69">
        <v>0</v>
      </c>
      <c r="Q128" s="69">
        <v>0</v>
      </c>
      <c r="R128" s="69">
        <v>36</v>
      </c>
      <c r="S128" s="69">
        <v>0</v>
      </c>
      <c r="T128" s="190">
        <v>987732</v>
      </c>
      <c r="U128" s="190">
        <v>41493</v>
      </c>
      <c r="V128" s="190">
        <v>946239</v>
      </c>
      <c r="W128" s="190">
        <v>927591</v>
      </c>
      <c r="X128" s="190">
        <v>903555</v>
      </c>
      <c r="Y128" s="190">
        <v>0</v>
      </c>
      <c r="Z128" s="190">
        <v>0</v>
      </c>
      <c r="AA128" s="190">
        <v>0</v>
      </c>
      <c r="AB128" s="190">
        <v>903555</v>
      </c>
      <c r="AC128" s="190">
        <v>903555</v>
      </c>
      <c r="AD128" s="186">
        <f t="shared" si="32"/>
        <v>0.95489088908827469</v>
      </c>
      <c r="AE128" s="69">
        <f t="shared" si="33"/>
        <v>1</v>
      </c>
      <c r="AF128" s="190">
        <v>0</v>
      </c>
      <c r="AG128" s="190">
        <v>-60141</v>
      </c>
      <c r="AH128" s="69">
        <v>19</v>
      </c>
      <c r="AI128" s="69">
        <v>17</v>
      </c>
      <c r="AJ128" s="69">
        <v>0</v>
      </c>
      <c r="AK128" s="69">
        <v>0</v>
      </c>
      <c r="AL128" s="80">
        <v>0</v>
      </c>
      <c r="AM128" s="80">
        <v>0</v>
      </c>
      <c r="AN128" s="69">
        <v>0</v>
      </c>
      <c r="AO128" s="69">
        <v>0</v>
      </c>
      <c r="AP128" s="80">
        <v>-60141</v>
      </c>
      <c r="AQ128" s="80">
        <v>0</v>
      </c>
      <c r="AR128" s="69">
        <v>0</v>
      </c>
      <c r="AS128" s="69">
        <v>0</v>
      </c>
      <c r="AT128" s="80">
        <v>0</v>
      </c>
      <c r="AU128" s="80">
        <v>0</v>
      </c>
      <c r="AV128" s="69">
        <v>0</v>
      </c>
      <c r="AW128" s="69">
        <v>0</v>
      </c>
      <c r="AX128" s="80">
        <v>0</v>
      </c>
      <c r="AY128" s="80">
        <v>0</v>
      </c>
      <c r="AZ128" s="69">
        <v>0</v>
      </c>
      <c r="BA128" s="69">
        <v>0</v>
      </c>
      <c r="BB128" s="80">
        <v>0</v>
      </c>
      <c r="BC128" s="80">
        <v>0</v>
      </c>
      <c r="BD128" s="69">
        <v>0</v>
      </c>
      <c r="BE128" s="69">
        <v>0</v>
      </c>
      <c r="BF128" s="80">
        <v>0</v>
      </c>
      <c r="BG128" s="80">
        <v>0</v>
      </c>
      <c r="BH128" s="69">
        <v>0</v>
      </c>
      <c r="BI128" s="69">
        <v>0</v>
      </c>
      <c r="BJ128" s="80">
        <v>0</v>
      </c>
      <c r="BK128" s="80">
        <v>0</v>
      </c>
      <c r="BL128" s="69">
        <v>0</v>
      </c>
      <c r="BM128" s="69">
        <v>0</v>
      </c>
      <c r="BN128" s="80">
        <v>0</v>
      </c>
      <c r="BO128" s="80">
        <v>0</v>
      </c>
      <c r="BP128" s="69">
        <v>0</v>
      </c>
      <c r="BQ128" s="69">
        <v>0</v>
      </c>
      <c r="BR128" s="80">
        <v>0</v>
      </c>
      <c r="BS128" s="80">
        <v>0</v>
      </c>
      <c r="BT128" s="69">
        <v>0</v>
      </c>
      <c r="BU128" s="69">
        <v>0</v>
      </c>
      <c r="BV128" s="80">
        <v>0</v>
      </c>
      <c r="BW128" s="80">
        <v>0</v>
      </c>
      <c r="BX128" s="69">
        <v>0</v>
      </c>
      <c r="BY128" s="69">
        <v>0</v>
      </c>
      <c r="BZ128" s="80">
        <v>0</v>
      </c>
      <c r="CA128" s="80">
        <v>0</v>
      </c>
      <c r="CB128" s="69">
        <v>0</v>
      </c>
      <c r="CC128" s="69">
        <v>0</v>
      </c>
      <c r="CD128" s="80">
        <v>0</v>
      </c>
      <c r="CE128" s="80">
        <v>0</v>
      </c>
      <c r="CF128" s="69">
        <v>0</v>
      </c>
      <c r="CG128" s="69">
        <v>0</v>
      </c>
      <c r="CH128" s="80">
        <v>0</v>
      </c>
      <c r="CI128" s="80">
        <v>0</v>
      </c>
      <c r="CJ128" s="69">
        <v>0</v>
      </c>
      <c r="CK128" s="69">
        <v>0</v>
      </c>
      <c r="CL128" s="80">
        <v>-60141</v>
      </c>
      <c r="CM128" s="80">
        <v>0</v>
      </c>
      <c r="CN128" s="67" t="s">
        <v>851</v>
      </c>
      <c r="CO128" s="67" t="s">
        <v>852</v>
      </c>
      <c r="CP128" s="67" t="s">
        <v>701</v>
      </c>
      <c r="CQ128" s="67" t="s">
        <v>701</v>
      </c>
      <c r="CR128" s="67" t="s">
        <v>701</v>
      </c>
      <c r="CS128" s="67" t="s">
        <v>701</v>
      </c>
      <c r="CT128" s="68">
        <v>45127</v>
      </c>
      <c r="CU128" s="67" t="s">
        <v>1005</v>
      </c>
      <c r="CV128" s="67" t="s">
        <v>1004</v>
      </c>
      <c r="CW128" s="68" t="s">
        <v>168</v>
      </c>
      <c r="CX128" s="68">
        <v>45058</v>
      </c>
      <c r="CY128" s="67" t="s">
        <v>1001</v>
      </c>
      <c r="CZ128" s="67" t="s">
        <v>1009</v>
      </c>
      <c r="DA128" s="67" t="s">
        <v>1030</v>
      </c>
      <c r="DB128" s="81">
        <v>912225.16</v>
      </c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</row>
    <row r="129" spans="2:1477" s="69" customFormat="1">
      <c r="B129" s="67" t="s">
        <v>2</v>
      </c>
      <c r="C129" s="67" t="s">
        <v>328</v>
      </c>
      <c r="D129" s="67" t="s">
        <v>329</v>
      </c>
      <c r="E129" s="68">
        <v>44286</v>
      </c>
      <c r="F129" s="67" t="s">
        <v>1003</v>
      </c>
      <c r="G129" s="67" t="s">
        <v>1002</v>
      </c>
      <c r="H129" s="187">
        <v>1</v>
      </c>
      <c r="I129" s="69">
        <v>11</v>
      </c>
      <c r="J129" s="69">
        <v>454</v>
      </c>
      <c r="K129" s="69">
        <v>705</v>
      </c>
      <c r="L129" s="69">
        <v>664</v>
      </c>
      <c r="M129" s="186">
        <f t="shared" si="30"/>
        <v>1.1475770925110131</v>
      </c>
      <c r="N129" s="69">
        <f t="shared" si="31"/>
        <v>1</v>
      </c>
      <c r="O129" s="69">
        <v>41</v>
      </c>
      <c r="P129" s="69">
        <v>0</v>
      </c>
      <c r="Q129" s="69">
        <v>0</v>
      </c>
      <c r="R129" s="69">
        <v>187</v>
      </c>
      <c r="S129" s="69">
        <v>64</v>
      </c>
      <c r="T129" s="190">
        <v>6899119</v>
      </c>
      <c r="U129" s="190">
        <v>54298</v>
      </c>
      <c r="V129" s="190">
        <v>6844821</v>
      </c>
      <c r="W129" s="190">
        <v>7276831</v>
      </c>
      <c r="X129" s="190">
        <v>6961458</v>
      </c>
      <c r="Y129" s="190">
        <v>0</v>
      </c>
      <c r="Z129" s="190">
        <v>0</v>
      </c>
      <c r="AA129" s="190">
        <v>0</v>
      </c>
      <c r="AB129" s="190">
        <v>6961458</v>
      </c>
      <c r="AC129" s="190">
        <v>7368477</v>
      </c>
      <c r="AD129" s="186">
        <f t="shared" si="32"/>
        <v>1.076503972857727</v>
      </c>
      <c r="AE129" s="69">
        <f t="shared" si="33"/>
        <v>1</v>
      </c>
      <c r="AF129" s="190">
        <v>416838</v>
      </c>
      <c r="AG129" s="190">
        <v>377713</v>
      </c>
      <c r="AH129" s="69">
        <v>82</v>
      </c>
      <c r="AI129" s="69">
        <v>61</v>
      </c>
      <c r="AJ129" s="69">
        <v>0</v>
      </c>
      <c r="AK129" s="69">
        <v>28</v>
      </c>
      <c r="AL129" s="80">
        <v>290730</v>
      </c>
      <c r="AM129" s="80">
        <v>0</v>
      </c>
      <c r="AN129" s="69">
        <v>4</v>
      </c>
      <c r="AO129" s="69">
        <v>43</v>
      </c>
      <c r="AP129" s="80">
        <v>65880</v>
      </c>
      <c r="AQ129" s="80">
        <v>6394</v>
      </c>
      <c r="AR129" s="69">
        <v>0</v>
      </c>
      <c r="AS129" s="69">
        <v>0</v>
      </c>
      <c r="AT129" s="80">
        <v>0</v>
      </c>
      <c r="AU129" s="80">
        <v>0</v>
      </c>
      <c r="AV129" s="69">
        <v>0</v>
      </c>
      <c r="AW129" s="69">
        <v>0</v>
      </c>
      <c r="AX129" s="80">
        <v>0</v>
      </c>
      <c r="AY129" s="80">
        <v>0</v>
      </c>
      <c r="AZ129" s="69">
        <v>0</v>
      </c>
      <c r="BA129" s="69">
        <v>0</v>
      </c>
      <c r="BB129" s="80">
        <v>0</v>
      </c>
      <c r="BC129" s="80">
        <v>0</v>
      </c>
      <c r="BD129" s="69">
        <v>0</v>
      </c>
      <c r="BE129" s="69">
        <v>0</v>
      </c>
      <c r="BF129" s="80">
        <v>0</v>
      </c>
      <c r="BG129" s="80">
        <v>0</v>
      </c>
      <c r="BH129" s="69">
        <v>0</v>
      </c>
      <c r="BI129" s="69">
        <v>0</v>
      </c>
      <c r="BJ129" s="80">
        <v>0</v>
      </c>
      <c r="BK129" s="80">
        <v>0</v>
      </c>
      <c r="BL129" s="69">
        <v>0</v>
      </c>
      <c r="BM129" s="69">
        <v>0</v>
      </c>
      <c r="BN129" s="80">
        <v>0</v>
      </c>
      <c r="BO129" s="80">
        <v>0</v>
      </c>
      <c r="BP129" s="69">
        <v>0</v>
      </c>
      <c r="BQ129" s="69">
        <v>0</v>
      </c>
      <c r="BR129" s="80">
        <v>1400</v>
      </c>
      <c r="BS129" s="80">
        <v>0</v>
      </c>
      <c r="BT129" s="69">
        <v>0</v>
      </c>
      <c r="BU129" s="69">
        <v>0</v>
      </c>
      <c r="BV129" s="80">
        <v>0</v>
      </c>
      <c r="BW129" s="80">
        <v>0</v>
      </c>
      <c r="BX129" s="69">
        <v>0</v>
      </c>
      <c r="BY129" s="69">
        <v>0</v>
      </c>
      <c r="BZ129" s="80">
        <v>0</v>
      </c>
      <c r="CA129" s="80">
        <v>0</v>
      </c>
      <c r="CB129" s="69">
        <v>40</v>
      </c>
      <c r="CC129" s="69">
        <v>0</v>
      </c>
      <c r="CD129" s="80">
        <v>0</v>
      </c>
      <c r="CE129" s="80">
        <v>0</v>
      </c>
      <c r="CF129" s="69">
        <v>0</v>
      </c>
      <c r="CG129" s="69">
        <v>0</v>
      </c>
      <c r="CH129" s="80">
        <v>0</v>
      </c>
      <c r="CI129" s="80">
        <v>0</v>
      </c>
      <c r="CJ129" s="69">
        <v>44</v>
      </c>
      <c r="CK129" s="69">
        <v>71</v>
      </c>
      <c r="CL129" s="80">
        <v>358010</v>
      </c>
      <c r="CM129" s="80">
        <v>6394</v>
      </c>
      <c r="CN129" s="67" t="s">
        <v>853</v>
      </c>
      <c r="CO129" s="67" t="s">
        <v>854</v>
      </c>
      <c r="CP129" s="67" t="s">
        <v>701</v>
      </c>
      <c r="CQ129" s="67" t="s">
        <v>701</v>
      </c>
      <c r="CR129" s="67" t="s">
        <v>701</v>
      </c>
      <c r="CS129" s="67" t="s">
        <v>701</v>
      </c>
      <c r="CT129" s="68">
        <v>45210</v>
      </c>
      <c r="CU129" s="67" t="s">
        <v>1007</v>
      </c>
      <c r="CV129" s="67" t="s">
        <v>1004</v>
      </c>
      <c r="CW129" s="68" t="s">
        <v>168</v>
      </c>
      <c r="CX129" s="68">
        <v>45042</v>
      </c>
      <c r="CY129" s="67" t="s">
        <v>1001</v>
      </c>
      <c r="CZ129" s="67" t="s">
        <v>1009</v>
      </c>
      <c r="DA129" s="67" t="s">
        <v>1030</v>
      </c>
      <c r="DB129" s="81">
        <v>5086089.54</v>
      </c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</row>
    <row r="130" spans="2:1477" s="69" customFormat="1">
      <c r="B130" s="67" t="s">
        <v>2</v>
      </c>
      <c r="C130" s="67" t="s">
        <v>693</v>
      </c>
      <c r="D130" s="67" t="s">
        <v>694</v>
      </c>
      <c r="E130" s="68">
        <v>45070</v>
      </c>
      <c r="F130" s="67" t="s">
        <v>1001</v>
      </c>
      <c r="G130" s="67" t="s">
        <v>1009</v>
      </c>
      <c r="H130" s="187">
        <v>1</v>
      </c>
      <c r="I130" s="69">
        <v>0</v>
      </c>
      <c r="J130" s="69">
        <v>80</v>
      </c>
      <c r="K130" s="69">
        <v>263</v>
      </c>
      <c r="L130" s="69">
        <v>237</v>
      </c>
      <c r="M130" s="186">
        <f t="shared" si="30"/>
        <v>0.67500000000000004</v>
      </c>
      <c r="N130" s="69">
        <f t="shared" si="31"/>
        <v>1</v>
      </c>
      <c r="O130" s="69">
        <v>26</v>
      </c>
      <c r="P130" s="69">
        <v>0</v>
      </c>
      <c r="Q130" s="69">
        <v>0</v>
      </c>
      <c r="R130" s="69">
        <v>183</v>
      </c>
      <c r="S130" s="69">
        <v>0</v>
      </c>
      <c r="T130" s="190">
        <v>556581</v>
      </c>
      <c r="U130" s="190">
        <v>0</v>
      </c>
      <c r="V130" s="190">
        <v>556581</v>
      </c>
      <c r="W130" s="190">
        <v>556581</v>
      </c>
      <c r="X130" s="190">
        <v>566850</v>
      </c>
      <c r="Y130" s="190">
        <v>0</v>
      </c>
      <c r="Z130" s="190">
        <v>0</v>
      </c>
      <c r="AA130" s="190">
        <v>0</v>
      </c>
      <c r="AB130" s="190">
        <v>566850</v>
      </c>
      <c r="AC130" s="190">
        <v>566850</v>
      </c>
      <c r="AD130" s="186">
        <f t="shared" si="32"/>
        <v>1.0184501447228704</v>
      </c>
      <c r="AE130" s="69">
        <f t="shared" si="33"/>
        <v>1</v>
      </c>
      <c r="AF130" s="190">
        <v>0</v>
      </c>
      <c r="AG130" s="190">
        <v>0</v>
      </c>
      <c r="AH130" s="69">
        <v>161</v>
      </c>
      <c r="AI130" s="69">
        <v>22</v>
      </c>
      <c r="AJ130" s="69">
        <v>0</v>
      </c>
      <c r="AK130" s="69">
        <v>0</v>
      </c>
      <c r="AL130" s="80">
        <v>0</v>
      </c>
      <c r="AM130" s="80">
        <v>0</v>
      </c>
      <c r="AN130" s="69">
        <v>0</v>
      </c>
      <c r="AO130" s="69">
        <v>0</v>
      </c>
      <c r="AP130" s="80">
        <v>0</v>
      </c>
      <c r="AQ130" s="80">
        <v>0</v>
      </c>
      <c r="AR130" s="69">
        <v>0</v>
      </c>
      <c r="AS130" s="69">
        <v>0</v>
      </c>
      <c r="AT130" s="80">
        <v>0</v>
      </c>
      <c r="AU130" s="80">
        <v>0</v>
      </c>
      <c r="AV130" s="69">
        <v>0</v>
      </c>
      <c r="AW130" s="69">
        <v>0</v>
      </c>
      <c r="AX130" s="80">
        <v>0</v>
      </c>
      <c r="AY130" s="80">
        <v>0</v>
      </c>
      <c r="AZ130" s="69">
        <v>0</v>
      </c>
      <c r="BA130" s="69">
        <v>0</v>
      </c>
      <c r="BB130" s="80">
        <v>0</v>
      </c>
      <c r="BC130" s="80">
        <v>0</v>
      </c>
      <c r="BD130" s="69">
        <v>0</v>
      </c>
      <c r="BE130" s="69">
        <v>0</v>
      </c>
      <c r="BF130" s="80">
        <v>0</v>
      </c>
      <c r="BG130" s="80">
        <v>0</v>
      </c>
      <c r="BH130" s="69">
        <v>0</v>
      </c>
      <c r="BI130" s="69">
        <v>0</v>
      </c>
      <c r="BJ130" s="80">
        <v>0</v>
      </c>
      <c r="BK130" s="80">
        <v>0</v>
      </c>
      <c r="BL130" s="69">
        <v>0</v>
      </c>
      <c r="BM130" s="69">
        <v>0</v>
      </c>
      <c r="BN130" s="80">
        <v>0</v>
      </c>
      <c r="BO130" s="80">
        <v>0</v>
      </c>
      <c r="BP130" s="69">
        <v>62</v>
      </c>
      <c r="BQ130" s="69">
        <v>0</v>
      </c>
      <c r="BR130" s="80">
        <v>0</v>
      </c>
      <c r="BS130" s="80">
        <v>0</v>
      </c>
      <c r="BT130" s="69">
        <v>0</v>
      </c>
      <c r="BU130" s="69">
        <v>0</v>
      </c>
      <c r="BV130" s="80">
        <v>0</v>
      </c>
      <c r="BW130" s="80">
        <v>0</v>
      </c>
      <c r="BX130" s="69">
        <v>0</v>
      </c>
      <c r="BY130" s="69">
        <v>0</v>
      </c>
      <c r="BZ130" s="80">
        <v>0</v>
      </c>
      <c r="CA130" s="80">
        <v>0</v>
      </c>
      <c r="CB130" s="69">
        <v>0</v>
      </c>
      <c r="CC130" s="69">
        <v>0</v>
      </c>
      <c r="CD130" s="80">
        <v>0</v>
      </c>
      <c r="CE130" s="80">
        <v>0</v>
      </c>
      <c r="CF130" s="69">
        <v>0</v>
      </c>
      <c r="CG130" s="69">
        <v>0</v>
      </c>
      <c r="CH130" s="80">
        <v>0</v>
      </c>
      <c r="CI130" s="80">
        <v>0</v>
      </c>
      <c r="CJ130" s="69">
        <v>62</v>
      </c>
      <c r="CK130" s="69">
        <v>0</v>
      </c>
      <c r="CL130" s="80">
        <v>0</v>
      </c>
      <c r="CM130" s="80">
        <v>0</v>
      </c>
      <c r="CN130" s="67" t="s">
        <v>851</v>
      </c>
      <c r="CO130" s="67" t="s">
        <v>852</v>
      </c>
      <c r="CP130" s="67" t="s">
        <v>701</v>
      </c>
      <c r="CQ130" s="67" t="s">
        <v>701</v>
      </c>
      <c r="CR130" s="67" t="s">
        <v>701</v>
      </c>
      <c r="CS130" s="67" t="s">
        <v>701</v>
      </c>
      <c r="CT130" s="68">
        <v>45434</v>
      </c>
      <c r="CU130" s="67" t="s">
        <v>1001</v>
      </c>
      <c r="CV130" s="67" t="s">
        <v>1004</v>
      </c>
      <c r="CW130" s="68" t="s">
        <v>168</v>
      </c>
      <c r="CX130" s="68">
        <v>45385</v>
      </c>
      <c r="CY130" s="67" t="s">
        <v>1001</v>
      </c>
      <c r="CZ130" s="67" t="s">
        <v>1004</v>
      </c>
      <c r="DA130" s="67" t="s">
        <v>1030</v>
      </c>
      <c r="DB130" s="81">
        <v>736778</v>
      </c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</row>
    <row r="131" spans="2:1477" s="69" customFormat="1">
      <c r="B131" s="67" t="s">
        <v>2</v>
      </c>
      <c r="C131" s="67" t="s">
        <v>330</v>
      </c>
      <c r="D131" s="67" t="s">
        <v>331</v>
      </c>
      <c r="E131" s="68">
        <v>44678</v>
      </c>
      <c r="F131" s="67" t="s">
        <v>1001</v>
      </c>
      <c r="G131" s="67" t="s">
        <v>1010</v>
      </c>
      <c r="H131" s="187">
        <v>1</v>
      </c>
      <c r="I131" s="69">
        <v>2</v>
      </c>
      <c r="J131" s="69">
        <v>150</v>
      </c>
      <c r="K131" s="69">
        <v>205</v>
      </c>
      <c r="L131" s="69">
        <v>205</v>
      </c>
      <c r="M131" s="186">
        <f t="shared" si="30"/>
        <v>1</v>
      </c>
      <c r="N131" s="69">
        <f t="shared" si="31"/>
        <v>1</v>
      </c>
      <c r="O131" s="69">
        <v>0</v>
      </c>
      <c r="P131" s="69">
        <v>0</v>
      </c>
      <c r="Q131" s="69">
        <v>0</v>
      </c>
      <c r="R131" s="69">
        <v>55</v>
      </c>
      <c r="S131" s="69">
        <v>0</v>
      </c>
      <c r="T131" s="190">
        <v>2579717</v>
      </c>
      <c r="U131" s="190">
        <v>50000</v>
      </c>
      <c r="V131" s="190">
        <v>2529717</v>
      </c>
      <c r="W131" s="190">
        <v>2587262</v>
      </c>
      <c r="X131" s="190">
        <v>2470218</v>
      </c>
      <c r="Y131" s="190">
        <v>0</v>
      </c>
      <c r="Z131" s="190">
        <v>0</v>
      </c>
      <c r="AA131" s="190">
        <v>0</v>
      </c>
      <c r="AB131" s="190">
        <v>2470218</v>
      </c>
      <c r="AC131" s="190">
        <v>2458123</v>
      </c>
      <c r="AD131" s="186">
        <f t="shared" si="32"/>
        <v>0.97169881057841645</v>
      </c>
      <c r="AE131" s="69">
        <f t="shared" si="33"/>
        <v>1</v>
      </c>
      <c r="AF131" s="190">
        <v>-12095</v>
      </c>
      <c r="AG131" s="190">
        <v>7545</v>
      </c>
      <c r="AH131" s="69">
        <v>47</v>
      </c>
      <c r="AI131" s="69">
        <v>8</v>
      </c>
      <c r="AJ131" s="69">
        <v>0</v>
      </c>
      <c r="AK131" s="69">
        <v>0</v>
      </c>
      <c r="AL131" s="80">
        <v>5984</v>
      </c>
      <c r="AM131" s="80">
        <v>0</v>
      </c>
      <c r="AN131" s="69">
        <v>0</v>
      </c>
      <c r="AO131" s="69">
        <v>0</v>
      </c>
      <c r="AP131" s="80">
        <v>1219</v>
      </c>
      <c r="AQ131" s="80">
        <v>0</v>
      </c>
      <c r="AR131" s="69">
        <v>0</v>
      </c>
      <c r="AS131" s="69">
        <v>0</v>
      </c>
      <c r="AT131" s="80">
        <v>0</v>
      </c>
      <c r="AU131" s="80">
        <v>0</v>
      </c>
      <c r="AV131" s="69">
        <v>0</v>
      </c>
      <c r="AW131" s="69">
        <v>0</v>
      </c>
      <c r="AX131" s="80">
        <v>0</v>
      </c>
      <c r="AY131" s="80">
        <v>0</v>
      </c>
      <c r="AZ131" s="69">
        <v>0</v>
      </c>
      <c r="BA131" s="69">
        <v>0</v>
      </c>
      <c r="BB131" s="80">
        <v>0</v>
      </c>
      <c r="BC131" s="80">
        <v>0</v>
      </c>
      <c r="BD131" s="69">
        <v>0</v>
      </c>
      <c r="BE131" s="69">
        <v>0</v>
      </c>
      <c r="BF131" s="80">
        <v>0</v>
      </c>
      <c r="BG131" s="80">
        <v>0</v>
      </c>
      <c r="BH131" s="69">
        <v>0</v>
      </c>
      <c r="BI131" s="69">
        <v>0</v>
      </c>
      <c r="BJ131" s="80">
        <v>0</v>
      </c>
      <c r="BK131" s="80">
        <v>0</v>
      </c>
      <c r="BL131" s="69">
        <v>0</v>
      </c>
      <c r="BM131" s="69">
        <v>0</v>
      </c>
      <c r="BN131" s="80">
        <v>0</v>
      </c>
      <c r="BO131" s="80">
        <v>0</v>
      </c>
      <c r="BP131" s="69">
        <v>0</v>
      </c>
      <c r="BQ131" s="69">
        <v>0</v>
      </c>
      <c r="BR131" s="80">
        <v>2270</v>
      </c>
      <c r="BS131" s="80">
        <v>0</v>
      </c>
      <c r="BT131" s="69">
        <v>0</v>
      </c>
      <c r="BU131" s="69">
        <v>0</v>
      </c>
      <c r="BV131" s="80">
        <v>0</v>
      </c>
      <c r="BW131" s="80">
        <v>0</v>
      </c>
      <c r="BX131" s="69">
        <v>0</v>
      </c>
      <c r="BY131" s="69">
        <v>0</v>
      </c>
      <c r="BZ131" s="80">
        <v>0</v>
      </c>
      <c r="CA131" s="80">
        <v>0</v>
      </c>
      <c r="CB131" s="69">
        <v>0</v>
      </c>
      <c r="CC131" s="69">
        <v>0</v>
      </c>
      <c r="CD131" s="80">
        <v>0</v>
      </c>
      <c r="CE131" s="80">
        <v>0</v>
      </c>
      <c r="CF131" s="69">
        <v>0</v>
      </c>
      <c r="CG131" s="69">
        <v>0</v>
      </c>
      <c r="CH131" s="80">
        <v>0</v>
      </c>
      <c r="CI131" s="80">
        <v>0</v>
      </c>
      <c r="CJ131" s="69">
        <v>0</v>
      </c>
      <c r="CK131" s="69">
        <v>0</v>
      </c>
      <c r="CL131" s="80">
        <v>9474</v>
      </c>
      <c r="CM131" s="80">
        <v>0</v>
      </c>
      <c r="CN131" s="67" t="s">
        <v>847</v>
      </c>
      <c r="CO131" s="67" t="s">
        <v>848</v>
      </c>
      <c r="CP131" s="67" t="s">
        <v>701</v>
      </c>
      <c r="CQ131" s="67" t="s">
        <v>701</v>
      </c>
      <c r="CR131" s="67" t="s">
        <v>701</v>
      </c>
      <c r="CS131" s="67" t="s">
        <v>701</v>
      </c>
      <c r="CT131" s="68">
        <v>45351</v>
      </c>
      <c r="CU131" s="67" t="s">
        <v>1003</v>
      </c>
      <c r="CV131" s="67" t="s">
        <v>1004</v>
      </c>
      <c r="CW131" s="68" t="s">
        <v>168</v>
      </c>
      <c r="CX131" s="68">
        <v>45133</v>
      </c>
      <c r="CY131" s="67" t="s">
        <v>1005</v>
      </c>
      <c r="CZ131" s="67" t="s">
        <v>1004</v>
      </c>
      <c r="DA131" s="67" t="s">
        <v>1024</v>
      </c>
      <c r="DB131" s="81">
        <v>2583180.7200000002</v>
      </c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</row>
    <row r="132" spans="2:1477" s="69" customFormat="1">
      <c r="B132" s="67" t="s">
        <v>2</v>
      </c>
      <c r="C132" s="67" t="s">
        <v>855</v>
      </c>
      <c r="D132" s="67" t="s">
        <v>1031</v>
      </c>
      <c r="E132" s="68">
        <v>44979</v>
      </c>
      <c r="F132" s="67" t="s">
        <v>1003</v>
      </c>
      <c r="G132" s="67" t="s">
        <v>1009</v>
      </c>
      <c r="H132" s="187">
        <v>1</v>
      </c>
      <c r="I132" s="69">
        <v>0</v>
      </c>
      <c r="J132" s="69">
        <v>100</v>
      </c>
      <c r="K132" s="69">
        <v>119</v>
      </c>
      <c r="L132" s="69">
        <v>100</v>
      </c>
      <c r="M132" s="186">
        <f t="shared" si="30"/>
        <v>0.81</v>
      </c>
      <c r="N132" s="69">
        <f t="shared" si="31"/>
        <v>1</v>
      </c>
      <c r="O132" s="69">
        <v>19</v>
      </c>
      <c r="P132" s="69">
        <v>0</v>
      </c>
      <c r="Q132" s="69">
        <v>0</v>
      </c>
      <c r="R132" s="69">
        <v>19</v>
      </c>
      <c r="S132" s="69">
        <v>0</v>
      </c>
      <c r="T132" s="190">
        <v>830333</v>
      </c>
      <c r="U132" s="190">
        <v>0</v>
      </c>
      <c r="V132" s="190">
        <v>830333</v>
      </c>
      <c r="W132" s="190">
        <v>830333</v>
      </c>
      <c r="X132" s="190">
        <v>808692</v>
      </c>
      <c r="Y132" s="190">
        <v>0</v>
      </c>
      <c r="Z132" s="190">
        <v>0</v>
      </c>
      <c r="AA132" s="190">
        <v>0</v>
      </c>
      <c r="AB132" s="190">
        <v>808692</v>
      </c>
      <c r="AC132" s="190">
        <v>808692</v>
      </c>
      <c r="AD132" s="186">
        <f t="shared" si="32"/>
        <v>0.97393696264029006</v>
      </c>
      <c r="AE132" s="69">
        <f t="shared" si="33"/>
        <v>1</v>
      </c>
      <c r="AF132" s="190">
        <v>0</v>
      </c>
      <c r="AG132" s="190">
        <v>0</v>
      </c>
      <c r="AH132" s="69">
        <v>10</v>
      </c>
      <c r="AI132" s="69">
        <v>9</v>
      </c>
      <c r="AJ132" s="69">
        <v>0</v>
      </c>
      <c r="AK132" s="69">
        <v>0</v>
      </c>
      <c r="AL132" s="80">
        <v>0</v>
      </c>
      <c r="AM132" s="80">
        <v>0</v>
      </c>
      <c r="AN132" s="69">
        <v>0</v>
      </c>
      <c r="AO132" s="69">
        <v>0</v>
      </c>
      <c r="AP132" s="80">
        <v>0</v>
      </c>
      <c r="AQ132" s="80">
        <v>0</v>
      </c>
      <c r="AR132" s="69">
        <v>0</v>
      </c>
      <c r="AS132" s="69">
        <v>0</v>
      </c>
      <c r="AT132" s="80">
        <v>0</v>
      </c>
      <c r="AU132" s="80">
        <v>0</v>
      </c>
      <c r="AV132" s="69">
        <v>0</v>
      </c>
      <c r="AW132" s="69">
        <v>0</v>
      </c>
      <c r="AX132" s="80">
        <v>0</v>
      </c>
      <c r="AY132" s="80">
        <v>0</v>
      </c>
      <c r="AZ132" s="69">
        <v>0</v>
      </c>
      <c r="BA132" s="69">
        <v>0</v>
      </c>
      <c r="BB132" s="80">
        <v>0</v>
      </c>
      <c r="BC132" s="80">
        <v>0</v>
      </c>
      <c r="BD132" s="69">
        <v>0</v>
      </c>
      <c r="BE132" s="69">
        <v>0</v>
      </c>
      <c r="BF132" s="80">
        <v>0</v>
      </c>
      <c r="BG132" s="80">
        <v>0</v>
      </c>
      <c r="BH132" s="69">
        <v>0</v>
      </c>
      <c r="BI132" s="69">
        <v>0</v>
      </c>
      <c r="BJ132" s="80">
        <v>0</v>
      </c>
      <c r="BK132" s="80">
        <v>0</v>
      </c>
      <c r="BL132" s="69">
        <v>0</v>
      </c>
      <c r="BM132" s="69">
        <v>0</v>
      </c>
      <c r="BN132" s="80">
        <v>0</v>
      </c>
      <c r="BO132" s="80">
        <v>0</v>
      </c>
      <c r="BP132" s="69">
        <v>0</v>
      </c>
      <c r="BQ132" s="69">
        <v>0</v>
      </c>
      <c r="BR132" s="80">
        <v>0</v>
      </c>
      <c r="BS132" s="80">
        <v>0</v>
      </c>
      <c r="BT132" s="69">
        <v>0</v>
      </c>
      <c r="BU132" s="69">
        <v>0</v>
      </c>
      <c r="BV132" s="80">
        <v>0</v>
      </c>
      <c r="BW132" s="80">
        <v>0</v>
      </c>
      <c r="BX132" s="69">
        <v>0</v>
      </c>
      <c r="BY132" s="69">
        <v>0</v>
      </c>
      <c r="BZ132" s="80">
        <v>0</v>
      </c>
      <c r="CA132" s="80">
        <v>0</v>
      </c>
      <c r="CB132" s="69">
        <v>0</v>
      </c>
      <c r="CC132" s="69">
        <v>0</v>
      </c>
      <c r="CD132" s="80">
        <v>0</v>
      </c>
      <c r="CE132" s="80">
        <v>0</v>
      </c>
      <c r="CF132" s="69">
        <v>0</v>
      </c>
      <c r="CG132" s="69">
        <v>0</v>
      </c>
      <c r="CH132" s="80">
        <v>0</v>
      </c>
      <c r="CI132" s="80">
        <v>0</v>
      </c>
      <c r="CJ132" s="69">
        <v>0</v>
      </c>
      <c r="CK132" s="69">
        <v>0</v>
      </c>
      <c r="CL132" s="80">
        <v>0</v>
      </c>
      <c r="CM132" s="80">
        <v>0</v>
      </c>
      <c r="CN132" s="67" t="s">
        <v>794</v>
      </c>
      <c r="CO132" s="67" t="s">
        <v>795</v>
      </c>
      <c r="CP132" s="67" t="s">
        <v>701</v>
      </c>
      <c r="CQ132" s="67" t="s">
        <v>701</v>
      </c>
      <c r="CR132" s="67" t="s">
        <v>701</v>
      </c>
      <c r="CS132" s="67" t="s">
        <v>701</v>
      </c>
      <c r="CT132" s="68">
        <v>45210</v>
      </c>
      <c r="CU132" s="67" t="s">
        <v>1007</v>
      </c>
      <c r="CV132" s="67" t="s">
        <v>1004</v>
      </c>
      <c r="CW132" s="68" t="s">
        <v>168</v>
      </c>
      <c r="CX132" s="68">
        <v>45139</v>
      </c>
      <c r="CY132" s="67" t="s">
        <v>1005</v>
      </c>
      <c r="CZ132" s="67" t="s">
        <v>1004</v>
      </c>
      <c r="DA132" s="67" t="s">
        <v>1026</v>
      </c>
      <c r="DB132" s="81">
        <v>771890.7</v>
      </c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</row>
    <row r="133" spans="2:1477" s="69" customFormat="1">
      <c r="B133" s="67" t="s">
        <v>2</v>
      </c>
      <c r="C133" s="67" t="s">
        <v>332</v>
      </c>
      <c r="D133" s="67" t="s">
        <v>333</v>
      </c>
      <c r="E133" s="68">
        <v>44314</v>
      </c>
      <c r="F133" s="67" t="s">
        <v>1001</v>
      </c>
      <c r="G133" s="67" t="s">
        <v>1002</v>
      </c>
      <c r="H133" s="187">
        <v>2</v>
      </c>
      <c r="I133" s="69">
        <v>6</v>
      </c>
      <c r="J133" s="69">
        <v>315</v>
      </c>
      <c r="K133" s="69">
        <v>828</v>
      </c>
      <c r="L133" s="69">
        <v>828</v>
      </c>
      <c r="M133" s="186">
        <f t="shared" si="30"/>
        <v>1.4285714285714286</v>
      </c>
      <c r="N133" s="69">
        <f t="shared" si="31"/>
        <v>0</v>
      </c>
      <c r="O133" s="69">
        <v>0</v>
      </c>
      <c r="P133" s="69">
        <v>0</v>
      </c>
      <c r="Q133" s="69">
        <v>0</v>
      </c>
      <c r="R133" s="69">
        <v>427</v>
      </c>
      <c r="S133" s="69">
        <v>86</v>
      </c>
      <c r="T133" s="190">
        <v>16418543</v>
      </c>
      <c r="U133" s="190">
        <v>150000</v>
      </c>
      <c r="V133" s="190">
        <v>16268543</v>
      </c>
      <c r="W133" s="190">
        <v>16722911</v>
      </c>
      <c r="X133" s="190">
        <v>17708583</v>
      </c>
      <c r="Y133" s="190">
        <v>-15000</v>
      </c>
      <c r="Z133" s="190">
        <v>-192500</v>
      </c>
      <c r="AA133" s="190">
        <v>-207500</v>
      </c>
      <c r="AB133" s="190">
        <v>17501083</v>
      </c>
      <c r="AC133" s="190">
        <v>18173399</v>
      </c>
      <c r="AD133" s="186">
        <f t="shared" si="32"/>
        <v>1.1170882973355389</v>
      </c>
      <c r="AE133" s="69">
        <f t="shared" si="33"/>
        <v>0</v>
      </c>
      <c r="AF133" s="190">
        <v>716852</v>
      </c>
      <c r="AG133" s="190">
        <v>304368</v>
      </c>
      <c r="AH133" s="69">
        <v>296</v>
      </c>
      <c r="AI133" s="69">
        <v>82</v>
      </c>
      <c r="AJ133" s="69">
        <v>15</v>
      </c>
      <c r="AK133" s="69">
        <v>27</v>
      </c>
      <c r="AL133" s="80">
        <v>103528</v>
      </c>
      <c r="AM133" s="80">
        <v>3211</v>
      </c>
      <c r="AN133" s="69">
        <v>5</v>
      </c>
      <c r="AO133" s="69">
        <v>27</v>
      </c>
      <c r="AP133" s="80">
        <v>149230</v>
      </c>
      <c r="AQ133" s="80">
        <v>80099</v>
      </c>
      <c r="AR133" s="69">
        <v>0</v>
      </c>
      <c r="AS133" s="69">
        <v>0</v>
      </c>
      <c r="AT133" s="80">
        <v>0</v>
      </c>
      <c r="AU133" s="80">
        <v>0</v>
      </c>
      <c r="AV133" s="69">
        <v>0</v>
      </c>
      <c r="AW133" s="69">
        <v>0</v>
      </c>
      <c r="AX133" s="80">
        <v>0</v>
      </c>
      <c r="AY133" s="80">
        <v>0</v>
      </c>
      <c r="AZ133" s="69">
        <v>0</v>
      </c>
      <c r="BA133" s="69">
        <v>0</v>
      </c>
      <c r="BB133" s="80">
        <v>0</v>
      </c>
      <c r="BC133" s="80">
        <v>0</v>
      </c>
      <c r="BD133" s="69">
        <v>22</v>
      </c>
      <c r="BE133" s="69">
        <v>18</v>
      </c>
      <c r="BF133" s="80">
        <v>37573</v>
      </c>
      <c r="BG133" s="80">
        <v>10652</v>
      </c>
      <c r="BH133" s="69">
        <v>7</v>
      </c>
      <c r="BI133" s="69">
        <v>14</v>
      </c>
      <c r="BJ133" s="80">
        <v>59047</v>
      </c>
      <c r="BK133" s="80">
        <v>15703</v>
      </c>
      <c r="BL133" s="69">
        <v>0</v>
      </c>
      <c r="BM133" s="69">
        <v>0</v>
      </c>
      <c r="BN133" s="80">
        <v>0</v>
      </c>
      <c r="BO133" s="80">
        <v>0</v>
      </c>
      <c r="BP133" s="69">
        <v>0</v>
      </c>
      <c r="BQ133" s="69">
        <v>0</v>
      </c>
      <c r="BR133" s="80">
        <v>0</v>
      </c>
      <c r="BS133" s="80">
        <v>0</v>
      </c>
      <c r="BT133" s="69">
        <v>0</v>
      </c>
      <c r="BU133" s="69">
        <v>0</v>
      </c>
      <c r="BV133" s="80">
        <v>0</v>
      </c>
      <c r="BW133" s="80">
        <v>0</v>
      </c>
      <c r="BX133" s="69">
        <v>0</v>
      </c>
      <c r="BY133" s="69">
        <v>0</v>
      </c>
      <c r="BZ133" s="80">
        <v>0</v>
      </c>
      <c r="CA133" s="80">
        <v>0</v>
      </c>
      <c r="CB133" s="69">
        <v>0</v>
      </c>
      <c r="CC133" s="69">
        <v>0</v>
      </c>
      <c r="CD133" s="80">
        <v>0</v>
      </c>
      <c r="CE133" s="80">
        <v>0</v>
      </c>
      <c r="CF133" s="69">
        <v>0</v>
      </c>
      <c r="CG133" s="69">
        <v>0</v>
      </c>
      <c r="CH133" s="80">
        <v>0</v>
      </c>
      <c r="CI133" s="80">
        <v>0</v>
      </c>
      <c r="CJ133" s="69">
        <v>49</v>
      </c>
      <c r="CK133" s="69">
        <v>86</v>
      </c>
      <c r="CL133" s="80">
        <v>349378</v>
      </c>
      <c r="CM133" s="80">
        <v>109665</v>
      </c>
      <c r="CN133" s="67" t="s">
        <v>733</v>
      </c>
      <c r="CO133" s="67" t="s">
        <v>734</v>
      </c>
      <c r="CP133" s="67" t="s">
        <v>701</v>
      </c>
      <c r="CQ133" s="67" t="s">
        <v>701</v>
      </c>
      <c r="CR133" s="67" t="s">
        <v>701</v>
      </c>
      <c r="CS133" s="67" t="s">
        <v>701</v>
      </c>
      <c r="CT133" s="68">
        <v>45414</v>
      </c>
      <c r="CU133" s="67" t="s">
        <v>1001</v>
      </c>
      <c r="CV133" s="67" t="s">
        <v>1004</v>
      </c>
      <c r="CW133" s="68" t="s">
        <v>168</v>
      </c>
      <c r="CX133" s="68">
        <v>45230</v>
      </c>
      <c r="CY133" s="67" t="s">
        <v>1007</v>
      </c>
      <c r="CZ133" s="67" t="s">
        <v>1004</v>
      </c>
      <c r="DA133" s="67" t="s">
        <v>1024</v>
      </c>
      <c r="DB133" s="81">
        <v>18163993.949999999</v>
      </c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</row>
    <row r="134" spans="2:1477" s="69" customFormat="1">
      <c r="B134" s="67" t="s">
        <v>2</v>
      </c>
      <c r="C134" s="67" t="s">
        <v>334</v>
      </c>
      <c r="D134" s="67" t="s">
        <v>335</v>
      </c>
      <c r="E134" s="68">
        <v>44496</v>
      </c>
      <c r="F134" s="67" t="s">
        <v>1007</v>
      </c>
      <c r="G134" s="67" t="s">
        <v>1010</v>
      </c>
      <c r="H134" s="187">
        <v>2</v>
      </c>
      <c r="I134" s="69">
        <v>3</v>
      </c>
      <c r="J134" s="69">
        <v>230</v>
      </c>
      <c r="K134" s="69">
        <v>481</v>
      </c>
      <c r="L134" s="69">
        <v>480</v>
      </c>
      <c r="M134" s="186">
        <f t="shared" si="30"/>
        <v>1.0608695652173914</v>
      </c>
      <c r="N134" s="69">
        <f t="shared" si="31"/>
        <v>1</v>
      </c>
      <c r="O134" s="69">
        <v>1</v>
      </c>
      <c r="P134" s="69">
        <v>0</v>
      </c>
      <c r="Q134" s="69">
        <v>0</v>
      </c>
      <c r="R134" s="69">
        <v>236</v>
      </c>
      <c r="S134" s="69">
        <v>15</v>
      </c>
      <c r="T134" s="190">
        <v>6283852</v>
      </c>
      <c r="U134" s="190">
        <v>73669</v>
      </c>
      <c r="V134" s="190">
        <v>6210183</v>
      </c>
      <c r="W134" s="190">
        <v>6727204</v>
      </c>
      <c r="X134" s="190">
        <v>6844151</v>
      </c>
      <c r="Y134" s="190">
        <v>0</v>
      </c>
      <c r="Z134" s="190">
        <v>0</v>
      </c>
      <c r="AA134" s="190">
        <v>0</v>
      </c>
      <c r="AB134" s="190">
        <v>6844151</v>
      </c>
      <c r="AC134" s="190">
        <v>7176797</v>
      </c>
      <c r="AD134" s="186">
        <f t="shared" si="32"/>
        <v>1.1556498415586143</v>
      </c>
      <c r="AE134" s="69">
        <f t="shared" si="33"/>
        <v>0</v>
      </c>
      <c r="AF134" s="190">
        <v>332646</v>
      </c>
      <c r="AG134" s="190">
        <v>443352</v>
      </c>
      <c r="AH134" s="69">
        <v>186</v>
      </c>
      <c r="AI134" s="69">
        <v>50</v>
      </c>
      <c r="AJ134" s="69">
        <v>0</v>
      </c>
      <c r="AK134" s="69">
        <v>7</v>
      </c>
      <c r="AL134" s="80">
        <v>378034</v>
      </c>
      <c r="AM134" s="80">
        <v>0</v>
      </c>
      <c r="AN134" s="69">
        <v>0</v>
      </c>
      <c r="AO134" s="69">
        <v>8</v>
      </c>
      <c r="AP134" s="80">
        <v>133625</v>
      </c>
      <c r="AQ134" s="80">
        <v>0</v>
      </c>
      <c r="AR134" s="69">
        <v>0</v>
      </c>
      <c r="AS134" s="69">
        <v>0</v>
      </c>
      <c r="AT134" s="80">
        <v>0</v>
      </c>
      <c r="AU134" s="80">
        <v>0</v>
      </c>
      <c r="AV134" s="69">
        <v>0</v>
      </c>
      <c r="AW134" s="69">
        <v>0</v>
      </c>
      <c r="AX134" s="80">
        <v>0</v>
      </c>
      <c r="AY134" s="80">
        <v>0</v>
      </c>
      <c r="AZ134" s="69">
        <v>0</v>
      </c>
      <c r="BA134" s="69">
        <v>0</v>
      </c>
      <c r="BB134" s="80">
        <v>0</v>
      </c>
      <c r="BC134" s="80">
        <v>0</v>
      </c>
      <c r="BD134" s="69">
        <v>0</v>
      </c>
      <c r="BE134" s="69">
        <v>0</v>
      </c>
      <c r="BF134" s="80">
        <v>0</v>
      </c>
      <c r="BG134" s="80">
        <v>0</v>
      </c>
      <c r="BH134" s="69">
        <v>0</v>
      </c>
      <c r="BI134" s="69">
        <v>0</v>
      </c>
      <c r="BJ134" s="80">
        <v>0</v>
      </c>
      <c r="BK134" s="80">
        <v>0</v>
      </c>
      <c r="BL134" s="69">
        <v>0</v>
      </c>
      <c r="BM134" s="69">
        <v>0</v>
      </c>
      <c r="BN134" s="80">
        <v>0</v>
      </c>
      <c r="BO134" s="80">
        <v>0</v>
      </c>
      <c r="BP134" s="69">
        <v>32</v>
      </c>
      <c r="BQ134" s="69">
        <v>0</v>
      </c>
      <c r="BR134" s="80">
        <v>-51237</v>
      </c>
      <c r="BS134" s="80">
        <v>0</v>
      </c>
      <c r="BT134" s="69">
        <v>0</v>
      </c>
      <c r="BU134" s="69">
        <v>0</v>
      </c>
      <c r="BV134" s="80">
        <v>0</v>
      </c>
      <c r="BW134" s="80">
        <v>0</v>
      </c>
      <c r="BX134" s="69">
        <v>0</v>
      </c>
      <c r="BY134" s="69">
        <v>0</v>
      </c>
      <c r="BZ134" s="80">
        <v>0</v>
      </c>
      <c r="CA134" s="80">
        <v>0</v>
      </c>
      <c r="CB134" s="69">
        <v>0</v>
      </c>
      <c r="CC134" s="69">
        <v>0</v>
      </c>
      <c r="CD134" s="80">
        <v>0</v>
      </c>
      <c r="CE134" s="80">
        <v>0</v>
      </c>
      <c r="CF134" s="69">
        <v>0</v>
      </c>
      <c r="CG134" s="69">
        <v>0</v>
      </c>
      <c r="CH134" s="80">
        <v>0</v>
      </c>
      <c r="CI134" s="80">
        <v>0</v>
      </c>
      <c r="CJ134" s="69">
        <v>32</v>
      </c>
      <c r="CK134" s="69">
        <v>15</v>
      </c>
      <c r="CL134" s="80">
        <v>460422</v>
      </c>
      <c r="CM134" s="80">
        <v>0</v>
      </c>
      <c r="CN134" s="67" t="s">
        <v>847</v>
      </c>
      <c r="CO134" s="67" t="s">
        <v>848</v>
      </c>
      <c r="CP134" s="67" t="s">
        <v>701</v>
      </c>
      <c r="CQ134" s="67" t="s">
        <v>701</v>
      </c>
      <c r="CR134" s="67" t="s">
        <v>701</v>
      </c>
      <c r="CS134" s="67" t="s">
        <v>701</v>
      </c>
      <c r="CT134" s="68">
        <v>45155</v>
      </c>
      <c r="CU134" s="67" t="s">
        <v>1005</v>
      </c>
      <c r="CV134" s="67" t="s">
        <v>1004</v>
      </c>
      <c r="CW134" s="68" t="s">
        <v>168</v>
      </c>
      <c r="CX134" s="68">
        <v>45105</v>
      </c>
      <c r="CY134" s="67" t="s">
        <v>1001</v>
      </c>
      <c r="CZ134" s="67" t="s">
        <v>1009</v>
      </c>
      <c r="DA134" s="67" t="s">
        <v>1024</v>
      </c>
      <c r="DB134" s="81">
        <v>7460138.2800000003</v>
      </c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</row>
    <row r="135" spans="2:1477" s="69" customFormat="1">
      <c r="B135" s="67" t="s">
        <v>2</v>
      </c>
      <c r="C135" s="67" t="s">
        <v>856</v>
      </c>
      <c r="D135" s="67" t="s">
        <v>1032</v>
      </c>
      <c r="E135" s="68">
        <v>44727</v>
      </c>
      <c r="F135" s="67" t="s">
        <v>1001</v>
      </c>
      <c r="G135" s="67" t="s">
        <v>1010</v>
      </c>
      <c r="H135" s="187">
        <v>1</v>
      </c>
      <c r="I135" s="69">
        <v>1</v>
      </c>
      <c r="J135" s="69">
        <v>100</v>
      </c>
      <c r="K135" s="69">
        <v>125</v>
      </c>
      <c r="L135" s="69">
        <v>92</v>
      </c>
      <c r="M135" s="186">
        <f t="shared" si="30"/>
        <v>0.67</v>
      </c>
      <c r="N135" s="69">
        <f t="shared" si="31"/>
        <v>1</v>
      </c>
      <c r="O135" s="69">
        <v>33</v>
      </c>
      <c r="P135" s="69">
        <v>0</v>
      </c>
      <c r="Q135" s="69">
        <v>0</v>
      </c>
      <c r="R135" s="69">
        <v>25</v>
      </c>
      <c r="S135" s="69">
        <v>0</v>
      </c>
      <c r="T135" s="190">
        <v>2537432</v>
      </c>
      <c r="U135" s="190">
        <v>50000</v>
      </c>
      <c r="V135" s="190">
        <v>2487432</v>
      </c>
      <c r="W135" s="190">
        <v>2537432</v>
      </c>
      <c r="X135" s="190">
        <v>2741257</v>
      </c>
      <c r="Y135" s="190">
        <v>0</v>
      </c>
      <c r="Z135" s="190">
        <v>0</v>
      </c>
      <c r="AA135" s="190">
        <v>0</v>
      </c>
      <c r="AB135" s="190">
        <v>2741257</v>
      </c>
      <c r="AC135" s="190">
        <v>2721406</v>
      </c>
      <c r="AD135" s="186">
        <f t="shared" si="32"/>
        <v>1.0940624708534745</v>
      </c>
      <c r="AE135" s="69">
        <f t="shared" si="33"/>
        <v>1</v>
      </c>
      <c r="AF135" s="190">
        <v>-19851</v>
      </c>
      <c r="AG135" s="190">
        <v>0</v>
      </c>
      <c r="AH135" s="69">
        <v>14</v>
      </c>
      <c r="AI135" s="69">
        <v>11</v>
      </c>
      <c r="AJ135" s="69">
        <v>0</v>
      </c>
      <c r="AK135" s="69">
        <v>0</v>
      </c>
      <c r="AL135" s="80">
        <v>0</v>
      </c>
      <c r="AM135" s="80">
        <v>0</v>
      </c>
      <c r="AN135" s="69">
        <v>0</v>
      </c>
      <c r="AO135" s="69">
        <v>0</v>
      </c>
      <c r="AP135" s="80">
        <v>0</v>
      </c>
      <c r="AQ135" s="80">
        <v>0</v>
      </c>
      <c r="AR135" s="69">
        <v>0</v>
      </c>
      <c r="AS135" s="69">
        <v>0</v>
      </c>
      <c r="AT135" s="80">
        <v>0</v>
      </c>
      <c r="AU135" s="80">
        <v>0</v>
      </c>
      <c r="AV135" s="69">
        <v>0</v>
      </c>
      <c r="AW135" s="69">
        <v>0</v>
      </c>
      <c r="AX135" s="80">
        <v>0</v>
      </c>
      <c r="AY135" s="80">
        <v>0</v>
      </c>
      <c r="AZ135" s="69">
        <v>0</v>
      </c>
      <c r="BA135" s="69">
        <v>0</v>
      </c>
      <c r="BB135" s="80">
        <v>0</v>
      </c>
      <c r="BC135" s="80">
        <v>0</v>
      </c>
      <c r="BD135" s="69">
        <v>0</v>
      </c>
      <c r="BE135" s="69">
        <v>0</v>
      </c>
      <c r="BF135" s="80">
        <v>0</v>
      </c>
      <c r="BG135" s="80">
        <v>0</v>
      </c>
      <c r="BH135" s="69">
        <v>0</v>
      </c>
      <c r="BI135" s="69">
        <v>0</v>
      </c>
      <c r="BJ135" s="80">
        <v>0</v>
      </c>
      <c r="BK135" s="80">
        <v>0</v>
      </c>
      <c r="BL135" s="69">
        <v>0</v>
      </c>
      <c r="BM135" s="69">
        <v>0</v>
      </c>
      <c r="BN135" s="80">
        <v>0</v>
      </c>
      <c r="BO135" s="80">
        <v>0</v>
      </c>
      <c r="BP135" s="69">
        <v>0</v>
      </c>
      <c r="BQ135" s="69">
        <v>0</v>
      </c>
      <c r="BR135" s="80">
        <v>0</v>
      </c>
      <c r="BS135" s="80">
        <v>0</v>
      </c>
      <c r="BT135" s="69">
        <v>0</v>
      </c>
      <c r="BU135" s="69">
        <v>0</v>
      </c>
      <c r="BV135" s="80">
        <v>0</v>
      </c>
      <c r="BW135" s="80">
        <v>0</v>
      </c>
      <c r="BX135" s="69">
        <v>0</v>
      </c>
      <c r="BY135" s="69">
        <v>0</v>
      </c>
      <c r="BZ135" s="80">
        <v>0</v>
      </c>
      <c r="CA135" s="80">
        <v>0</v>
      </c>
      <c r="CB135" s="69">
        <v>0</v>
      </c>
      <c r="CC135" s="69">
        <v>0</v>
      </c>
      <c r="CD135" s="80">
        <v>0</v>
      </c>
      <c r="CE135" s="80">
        <v>0</v>
      </c>
      <c r="CF135" s="69">
        <v>0</v>
      </c>
      <c r="CG135" s="69">
        <v>0</v>
      </c>
      <c r="CH135" s="80">
        <v>0</v>
      </c>
      <c r="CI135" s="80">
        <v>0</v>
      </c>
      <c r="CJ135" s="69">
        <v>0</v>
      </c>
      <c r="CK135" s="69">
        <v>0</v>
      </c>
      <c r="CL135" s="80">
        <v>0</v>
      </c>
      <c r="CM135" s="80">
        <v>0</v>
      </c>
      <c r="CN135" s="67" t="s">
        <v>768</v>
      </c>
      <c r="CO135" s="67" t="s">
        <v>769</v>
      </c>
      <c r="CP135" s="67" t="s">
        <v>701</v>
      </c>
      <c r="CQ135" s="67" t="s">
        <v>701</v>
      </c>
      <c r="CR135" s="67" t="s">
        <v>701</v>
      </c>
      <c r="CS135" s="67" t="s">
        <v>701</v>
      </c>
      <c r="CT135" s="68">
        <v>45132</v>
      </c>
      <c r="CU135" s="67" t="s">
        <v>1005</v>
      </c>
      <c r="CV135" s="67" t="s">
        <v>1004</v>
      </c>
      <c r="CW135" s="68" t="s">
        <v>168</v>
      </c>
      <c r="CX135" s="68">
        <v>44991</v>
      </c>
      <c r="CY135" s="67" t="s">
        <v>1003</v>
      </c>
      <c r="CZ135" s="67" t="s">
        <v>1009</v>
      </c>
      <c r="DA135" s="67" t="s">
        <v>1026</v>
      </c>
      <c r="DB135" s="81">
        <v>2975156.64</v>
      </c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</row>
    <row r="136" spans="2:1477" s="69" customFormat="1">
      <c r="B136" s="67" t="s">
        <v>2</v>
      </c>
      <c r="C136" s="67" t="s">
        <v>336</v>
      </c>
      <c r="D136" s="67" t="s">
        <v>337</v>
      </c>
      <c r="E136" s="68">
        <v>44587</v>
      </c>
      <c r="F136" s="67" t="s">
        <v>1003</v>
      </c>
      <c r="G136" s="67" t="s">
        <v>1010</v>
      </c>
      <c r="H136" s="187">
        <v>1</v>
      </c>
      <c r="I136" s="69">
        <v>2</v>
      </c>
      <c r="J136" s="69">
        <v>105</v>
      </c>
      <c r="K136" s="69">
        <v>181</v>
      </c>
      <c r="L136" s="69">
        <v>202</v>
      </c>
      <c r="M136" s="186">
        <f t="shared" si="30"/>
        <v>1.5238095238095237</v>
      </c>
      <c r="N136" s="69">
        <f t="shared" si="31"/>
        <v>0</v>
      </c>
      <c r="O136" s="69">
        <v>-21</v>
      </c>
      <c r="P136" s="69">
        <v>21</v>
      </c>
      <c r="Q136" s="69">
        <v>0</v>
      </c>
      <c r="R136" s="69">
        <v>76</v>
      </c>
      <c r="S136" s="69">
        <v>0</v>
      </c>
      <c r="T136" s="190">
        <v>1458732</v>
      </c>
      <c r="U136" s="190">
        <v>50000</v>
      </c>
      <c r="V136" s="190">
        <v>1408732</v>
      </c>
      <c r="W136" s="190">
        <v>1483251</v>
      </c>
      <c r="X136" s="190">
        <v>1401648</v>
      </c>
      <c r="Y136" s="190">
        <v>-35574</v>
      </c>
      <c r="Z136" s="190">
        <v>0</v>
      </c>
      <c r="AA136" s="190">
        <v>-35574</v>
      </c>
      <c r="AB136" s="190">
        <v>1366074</v>
      </c>
      <c r="AC136" s="190">
        <v>1366074</v>
      </c>
      <c r="AD136" s="186">
        <f t="shared" si="32"/>
        <v>0.96971886774773342</v>
      </c>
      <c r="AE136" s="69">
        <f t="shared" si="33"/>
        <v>1</v>
      </c>
      <c r="AF136" s="190">
        <v>0</v>
      </c>
      <c r="AG136" s="190">
        <v>24520</v>
      </c>
      <c r="AH136" s="69">
        <v>30</v>
      </c>
      <c r="AI136" s="69">
        <v>12</v>
      </c>
      <c r="AJ136" s="69">
        <v>0</v>
      </c>
      <c r="AK136" s="69">
        <v>0</v>
      </c>
      <c r="AL136" s="80">
        <v>0</v>
      </c>
      <c r="AM136" s="80">
        <v>0</v>
      </c>
      <c r="AN136" s="69">
        <v>0</v>
      </c>
      <c r="AO136" s="69">
        <v>0</v>
      </c>
      <c r="AP136" s="80">
        <v>396</v>
      </c>
      <c r="AQ136" s="80">
        <v>0</v>
      </c>
      <c r="AR136" s="69">
        <v>0</v>
      </c>
      <c r="AS136" s="69">
        <v>0</v>
      </c>
      <c r="AT136" s="80">
        <v>0</v>
      </c>
      <c r="AU136" s="80">
        <v>0</v>
      </c>
      <c r="AV136" s="69">
        <v>0</v>
      </c>
      <c r="AW136" s="69">
        <v>0</v>
      </c>
      <c r="AX136" s="80">
        <v>0</v>
      </c>
      <c r="AY136" s="80">
        <v>0</v>
      </c>
      <c r="AZ136" s="69">
        <v>0</v>
      </c>
      <c r="BA136" s="69">
        <v>0</v>
      </c>
      <c r="BB136" s="80">
        <v>0</v>
      </c>
      <c r="BC136" s="80">
        <v>0</v>
      </c>
      <c r="BD136" s="69">
        <v>0</v>
      </c>
      <c r="BE136" s="69">
        <v>0</v>
      </c>
      <c r="BF136" s="80">
        <v>24520</v>
      </c>
      <c r="BG136" s="80">
        <v>0</v>
      </c>
      <c r="BH136" s="69">
        <v>0</v>
      </c>
      <c r="BI136" s="69">
        <v>0</v>
      </c>
      <c r="BJ136" s="80">
        <v>0</v>
      </c>
      <c r="BK136" s="80">
        <v>0</v>
      </c>
      <c r="BL136" s="69">
        <v>0</v>
      </c>
      <c r="BM136" s="69">
        <v>0</v>
      </c>
      <c r="BN136" s="80">
        <v>0</v>
      </c>
      <c r="BO136" s="80">
        <v>0</v>
      </c>
      <c r="BP136" s="69">
        <v>0</v>
      </c>
      <c r="BQ136" s="69">
        <v>0</v>
      </c>
      <c r="BR136" s="80">
        <v>0</v>
      </c>
      <c r="BS136" s="80">
        <v>0</v>
      </c>
      <c r="BT136" s="69">
        <v>0</v>
      </c>
      <c r="BU136" s="69">
        <v>0</v>
      </c>
      <c r="BV136" s="80">
        <v>0</v>
      </c>
      <c r="BW136" s="80">
        <v>0</v>
      </c>
      <c r="BX136" s="69">
        <v>0</v>
      </c>
      <c r="BY136" s="69">
        <v>0</v>
      </c>
      <c r="BZ136" s="80">
        <v>0</v>
      </c>
      <c r="CA136" s="80">
        <v>0</v>
      </c>
      <c r="CB136" s="69">
        <v>12</v>
      </c>
      <c r="CC136" s="69">
        <v>0</v>
      </c>
      <c r="CD136" s="80">
        <v>0</v>
      </c>
      <c r="CE136" s="80">
        <v>0</v>
      </c>
      <c r="CF136" s="69">
        <v>0</v>
      </c>
      <c r="CG136" s="69">
        <v>0</v>
      </c>
      <c r="CH136" s="80">
        <v>0</v>
      </c>
      <c r="CI136" s="80">
        <v>0</v>
      </c>
      <c r="CJ136" s="69">
        <v>12</v>
      </c>
      <c r="CK136" s="69">
        <v>0</v>
      </c>
      <c r="CL136" s="80">
        <v>24915</v>
      </c>
      <c r="CM136" s="80">
        <v>0</v>
      </c>
      <c r="CN136" s="67" t="s">
        <v>733</v>
      </c>
      <c r="CO136" s="67" t="s">
        <v>734</v>
      </c>
      <c r="CP136" s="67" t="s">
        <v>701</v>
      </c>
      <c r="CQ136" s="67" t="s">
        <v>701</v>
      </c>
      <c r="CR136" s="67" t="s">
        <v>701</v>
      </c>
      <c r="CS136" s="67" t="s">
        <v>701</v>
      </c>
      <c r="CT136" s="68">
        <v>45428</v>
      </c>
      <c r="CU136" s="67" t="s">
        <v>1001</v>
      </c>
      <c r="CV136" s="67" t="s">
        <v>1004</v>
      </c>
      <c r="CW136" s="68" t="s">
        <v>168</v>
      </c>
      <c r="CX136" s="68">
        <v>44865</v>
      </c>
      <c r="CY136" s="67" t="s">
        <v>1007</v>
      </c>
      <c r="CZ136" s="67" t="s">
        <v>1009</v>
      </c>
      <c r="DA136" s="67" t="s">
        <v>1024</v>
      </c>
      <c r="DB136" s="81">
        <v>2613265.2400000002</v>
      </c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</row>
    <row r="137" spans="2:1477" s="69" customFormat="1">
      <c r="B137" s="67" t="s">
        <v>2</v>
      </c>
      <c r="C137" s="67" t="s">
        <v>338</v>
      </c>
      <c r="D137" s="67" t="s">
        <v>339</v>
      </c>
      <c r="E137" s="68">
        <v>44615</v>
      </c>
      <c r="F137" s="67" t="s">
        <v>1003</v>
      </c>
      <c r="G137" s="67" t="s">
        <v>1010</v>
      </c>
      <c r="H137" s="187">
        <v>4</v>
      </c>
      <c r="I137" s="69">
        <v>3</v>
      </c>
      <c r="J137" s="69">
        <v>240</v>
      </c>
      <c r="K137" s="69">
        <v>525</v>
      </c>
      <c r="L137" s="69">
        <v>524</v>
      </c>
      <c r="M137" s="186">
        <f t="shared" si="30"/>
        <v>1.3291666666666666</v>
      </c>
      <c r="N137" s="69">
        <f t="shared" si="31"/>
        <v>0</v>
      </c>
      <c r="O137" s="69">
        <v>1</v>
      </c>
      <c r="P137" s="69">
        <v>0</v>
      </c>
      <c r="Q137" s="69">
        <v>0</v>
      </c>
      <c r="R137" s="69">
        <v>225</v>
      </c>
      <c r="S137" s="69">
        <v>60</v>
      </c>
      <c r="T137" s="190">
        <v>4361277</v>
      </c>
      <c r="U137" s="190">
        <v>50000</v>
      </c>
      <c r="V137" s="190">
        <v>4311277</v>
      </c>
      <c r="W137" s="190">
        <v>5189354</v>
      </c>
      <c r="X137" s="190">
        <v>5002338</v>
      </c>
      <c r="Y137" s="190">
        <v>0</v>
      </c>
      <c r="Z137" s="190">
        <v>0</v>
      </c>
      <c r="AA137" s="190">
        <v>0</v>
      </c>
      <c r="AB137" s="190">
        <v>5002338</v>
      </c>
      <c r="AC137" s="190">
        <v>5076487</v>
      </c>
      <c r="AD137" s="186">
        <f t="shared" si="32"/>
        <v>1.1774903352301418</v>
      </c>
      <c r="AE137" s="69">
        <f t="shared" si="33"/>
        <v>0</v>
      </c>
      <c r="AF137" s="190">
        <v>74149</v>
      </c>
      <c r="AG137" s="190">
        <v>828077</v>
      </c>
      <c r="AH137" s="69">
        <v>144</v>
      </c>
      <c r="AI137" s="69">
        <v>61</v>
      </c>
      <c r="AJ137" s="69">
        <v>20</v>
      </c>
      <c r="AK137" s="69">
        <v>30</v>
      </c>
      <c r="AL137" s="80">
        <v>402649</v>
      </c>
      <c r="AM137" s="80">
        <v>0</v>
      </c>
      <c r="AN137" s="69">
        <v>0</v>
      </c>
      <c r="AO137" s="69">
        <v>0</v>
      </c>
      <c r="AP137" s="80">
        <v>6727</v>
      </c>
      <c r="AQ137" s="80">
        <v>0</v>
      </c>
      <c r="AR137" s="69">
        <v>0</v>
      </c>
      <c r="AS137" s="69">
        <v>0</v>
      </c>
      <c r="AT137" s="80">
        <v>0</v>
      </c>
      <c r="AU137" s="80">
        <v>0</v>
      </c>
      <c r="AV137" s="69">
        <v>0</v>
      </c>
      <c r="AW137" s="69">
        <v>0</v>
      </c>
      <c r="AX137" s="80">
        <v>0</v>
      </c>
      <c r="AY137" s="80">
        <v>0</v>
      </c>
      <c r="AZ137" s="69">
        <v>0</v>
      </c>
      <c r="BA137" s="69">
        <v>0</v>
      </c>
      <c r="BB137" s="80">
        <v>0</v>
      </c>
      <c r="BC137" s="80">
        <v>0</v>
      </c>
      <c r="BD137" s="69">
        <v>0</v>
      </c>
      <c r="BE137" s="69">
        <v>30</v>
      </c>
      <c r="BF137" s="80">
        <v>427409</v>
      </c>
      <c r="BG137" s="80">
        <v>0</v>
      </c>
      <c r="BH137" s="69">
        <v>0</v>
      </c>
      <c r="BI137" s="69">
        <v>0</v>
      </c>
      <c r="BJ137" s="80">
        <v>0</v>
      </c>
      <c r="BK137" s="80">
        <v>0</v>
      </c>
      <c r="BL137" s="69">
        <v>0</v>
      </c>
      <c r="BM137" s="69">
        <v>0</v>
      </c>
      <c r="BN137" s="80">
        <v>0</v>
      </c>
      <c r="BO137" s="80">
        <v>0</v>
      </c>
      <c r="BP137" s="69">
        <v>82</v>
      </c>
      <c r="BQ137" s="69">
        <v>0</v>
      </c>
      <c r="BR137" s="80">
        <v>9900</v>
      </c>
      <c r="BS137" s="80">
        <v>0</v>
      </c>
      <c r="BT137" s="69">
        <v>0</v>
      </c>
      <c r="BU137" s="69">
        <v>0</v>
      </c>
      <c r="BV137" s="80">
        <v>0</v>
      </c>
      <c r="BW137" s="80">
        <v>0</v>
      </c>
      <c r="BX137" s="69">
        <v>0</v>
      </c>
      <c r="BY137" s="69">
        <v>0</v>
      </c>
      <c r="BZ137" s="80">
        <v>0</v>
      </c>
      <c r="CA137" s="80">
        <v>0</v>
      </c>
      <c r="CB137" s="69">
        <v>0</v>
      </c>
      <c r="CC137" s="69">
        <v>0</v>
      </c>
      <c r="CD137" s="80">
        <v>0</v>
      </c>
      <c r="CE137" s="80">
        <v>0</v>
      </c>
      <c r="CF137" s="69">
        <v>0</v>
      </c>
      <c r="CG137" s="69">
        <v>0</v>
      </c>
      <c r="CH137" s="80">
        <v>0</v>
      </c>
      <c r="CI137" s="80">
        <v>0</v>
      </c>
      <c r="CJ137" s="69">
        <v>102</v>
      </c>
      <c r="CK137" s="69">
        <v>60</v>
      </c>
      <c r="CL137" s="80">
        <v>846684</v>
      </c>
      <c r="CM137" s="80">
        <v>0</v>
      </c>
      <c r="CN137" s="67" t="s">
        <v>847</v>
      </c>
      <c r="CO137" s="67" t="s">
        <v>848</v>
      </c>
      <c r="CP137" s="67" t="s">
        <v>701</v>
      </c>
      <c r="CQ137" s="67" t="s">
        <v>701</v>
      </c>
      <c r="CR137" s="67" t="s">
        <v>701</v>
      </c>
      <c r="CS137" s="67" t="s">
        <v>701</v>
      </c>
      <c r="CT137" s="68">
        <v>45313</v>
      </c>
      <c r="CU137" s="67" t="s">
        <v>1003</v>
      </c>
      <c r="CV137" s="67" t="s">
        <v>1004</v>
      </c>
      <c r="CW137" s="68" t="s">
        <v>168</v>
      </c>
      <c r="CX137" s="68">
        <v>45235</v>
      </c>
      <c r="CY137" s="67" t="s">
        <v>1007</v>
      </c>
      <c r="CZ137" s="67" t="s">
        <v>1004</v>
      </c>
      <c r="DA137" s="67" t="s">
        <v>1024</v>
      </c>
      <c r="DB137" s="81">
        <v>4172545.34</v>
      </c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</row>
    <row r="138" spans="2:1477" s="69" customFormat="1">
      <c r="B138" s="67" t="s">
        <v>2</v>
      </c>
      <c r="C138" s="67" t="s">
        <v>340</v>
      </c>
      <c r="D138" s="67" t="s">
        <v>341</v>
      </c>
      <c r="E138" s="68">
        <v>44678</v>
      </c>
      <c r="F138" s="67" t="s">
        <v>1001</v>
      </c>
      <c r="G138" s="67" t="s">
        <v>1010</v>
      </c>
      <c r="H138" s="187">
        <v>2</v>
      </c>
      <c r="I138" s="69">
        <v>2</v>
      </c>
      <c r="J138" s="69">
        <v>140</v>
      </c>
      <c r="K138" s="69">
        <v>252</v>
      </c>
      <c r="L138" s="69">
        <v>239</v>
      </c>
      <c r="M138" s="186">
        <f t="shared" si="30"/>
        <v>1.4142857142857144</v>
      </c>
      <c r="N138" s="69">
        <f t="shared" si="31"/>
        <v>0</v>
      </c>
      <c r="O138" s="69">
        <v>13</v>
      </c>
      <c r="P138" s="69">
        <v>0</v>
      </c>
      <c r="Q138" s="69">
        <v>0</v>
      </c>
      <c r="R138" s="69">
        <v>90</v>
      </c>
      <c r="S138" s="69">
        <v>22</v>
      </c>
      <c r="T138" s="190">
        <v>3545980</v>
      </c>
      <c r="U138" s="190">
        <v>0</v>
      </c>
      <c r="V138" s="190">
        <v>3545980</v>
      </c>
      <c r="W138" s="190">
        <v>3707781</v>
      </c>
      <c r="X138" s="190">
        <v>3707779</v>
      </c>
      <c r="Y138" s="190">
        <v>0</v>
      </c>
      <c r="Z138" s="190">
        <v>0</v>
      </c>
      <c r="AA138" s="190">
        <v>0</v>
      </c>
      <c r="AB138" s="190">
        <v>3707779</v>
      </c>
      <c r="AC138" s="190">
        <v>3707779</v>
      </c>
      <c r="AD138" s="186">
        <f t="shared" si="32"/>
        <v>1.0456288529546134</v>
      </c>
      <c r="AE138" s="69">
        <f t="shared" si="33"/>
        <v>1</v>
      </c>
      <c r="AF138" s="190">
        <v>0</v>
      </c>
      <c r="AG138" s="190">
        <v>161801</v>
      </c>
      <c r="AH138" s="69">
        <v>35</v>
      </c>
      <c r="AI138" s="69">
        <v>6</v>
      </c>
      <c r="AJ138" s="69">
        <v>0</v>
      </c>
      <c r="AK138" s="69">
        <v>22</v>
      </c>
      <c r="AL138" s="80">
        <v>93590</v>
      </c>
      <c r="AM138" s="80">
        <v>0</v>
      </c>
      <c r="AN138" s="69">
        <v>49</v>
      </c>
      <c r="AO138" s="69">
        <v>0</v>
      </c>
      <c r="AP138" s="80">
        <v>68210</v>
      </c>
      <c r="AQ138" s="80">
        <v>0</v>
      </c>
      <c r="AR138" s="69">
        <v>0</v>
      </c>
      <c r="AS138" s="69">
        <v>0</v>
      </c>
      <c r="AT138" s="80">
        <v>0</v>
      </c>
      <c r="AU138" s="80">
        <v>0</v>
      </c>
      <c r="AV138" s="69">
        <v>0</v>
      </c>
      <c r="AW138" s="69">
        <v>0</v>
      </c>
      <c r="AX138" s="80">
        <v>0</v>
      </c>
      <c r="AY138" s="80">
        <v>0</v>
      </c>
      <c r="AZ138" s="69">
        <v>0</v>
      </c>
      <c r="BA138" s="69">
        <v>0</v>
      </c>
      <c r="BB138" s="80">
        <v>0</v>
      </c>
      <c r="BC138" s="80">
        <v>0</v>
      </c>
      <c r="BD138" s="69">
        <v>0</v>
      </c>
      <c r="BE138" s="69">
        <v>0</v>
      </c>
      <c r="BF138" s="80">
        <v>0</v>
      </c>
      <c r="BG138" s="80">
        <v>0</v>
      </c>
      <c r="BH138" s="69">
        <v>0</v>
      </c>
      <c r="BI138" s="69">
        <v>0</v>
      </c>
      <c r="BJ138" s="80">
        <v>0</v>
      </c>
      <c r="BK138" s="80">
        <v>0</v>
      </c>
      <c r="BL138" s="69">
        <v>0</v>
      </c>
      <c r="BM138" s="69">
        <v>0</v>
      </c>
      <c r="BN138" s="80">
        <v>0</v>
      </c>
      <c r="BO138" s="80">
        <v>0</v>
      </c>
      <c r="BP138" s="69">
        <v>0</v>
      </c>
      <c r="BQ138" s="69">
        <v>0</v>
      </c>
      <c r="BR138" s="80">
        <v>0</v>
      </c>
      <c r="BS138" s="80">
        <v>0</v>
      </c>
      <c r="BT138" s="69">
        <v>0</v>
      </c>
      <c r="BU138" s="69">
        <v>0</v>
      </c>
      <c r="BV138" s="80">
        <v>0</v>
      </c>
      <c r="BW138" s="80">
        <v>0</v>
      </c>
      <c r="BX138" s="69">
        <v>0</v>
      </c>
      <c r="BY138" s="69">
        <v>0</v>
      </c>
      <c r="BZ138" s="80">
        <v>0</v>
      </c>
      <c r="CA138" s="80">
        <v>0</v>
      </c>
      <c r="CB138" s="69">
        <v>0</v>
      </c>
      <c r="CC138" s="69">
        <v>0</v>
      </c>
      <c r="CD138" s="80">
        <v>0</v>
      </c>
      <c r="CE138" s="80">
        <v>0</v>
      </c>
      <c r="CF138" s="69">
        <v>0</v>
      </c>
      <c r="CG138" s="69">
        <v>0</v>
      </c>
      <c r="CH138" s="80">
        <v>0</v>
      </c>
      <c r="CI138" s="80">
        <v>0</v>
      </c>
      <c r="CJ138" s="69">
        <v>49</v>
      </c>
      <c r="CK138" s="69">
        <v>22</v>
      </c>
      <c r="CL138" s="80">
        <v>161801</v>
      </c>
      <c r="CM138" s="80">
        <v>0</v>
      </c>
      <c r="CN138" s="67" t="s">
        <v>857</v>
      </c>
      <c r="CO138" s="67" t="s">
        <v>858</v>
      </c>
      <c r="CP138" s="67" t="s">
        <v>701</v>
      </c>
      <c r="CQ138" s="67" t="s">
        <v>701</v>
      </c>
      <c r="CR138" s="67" t="s">
        <v>701</v>
      </c>
      <c r="CS138" s="67" t="s">
        <v>701</v>
      </c>
      <c r="CT138" s="68">
        <v>45229</v>
      </c>
      <c r="CU138" s="67" t="s">
        <v>1007</v>
      </c>
      <c r="CV138" s="67" t="s">
        <v>1004</v>
      </c>
      <c r="CW138" s="68" t="s">
        <v>168</v>
      </c>
      <c r="CX138" s="68">
        <v>45166</v>
      </c>
      <c r="CY138" s="67" t="s">
        <v>1005</v>
      </c>
      <c r="CZ138" s="67" t="s">
        <v>1004</v>
      </c>
      <c r="DA138" s="67" t="s">
        <v>1024</v>
      </c>
      <c r="DB138" s="81">
        <v>3713438.76</v>
      </c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</row>
    <row r="139" spans="2:1477" s="69" customFormat="1">
      <c r="B139" s="67" t="s">
        <v>2</v>
      </c>
      <c r="C139" s="67" t="s">
        <v>859</v>
      </c>
      <c r="D139" s="67" t="s">
        <v>1033</v>
      </c>
      <c r="E139" s="68">
        <v>44650</v>
      </c>
      <c r="F139" s="67" t="s">
        <v>1003</v>
      </c>
      <c r="G139" s="67" t="s">
        <v>1010</v>
      </c>
      <c r="H139" s="187">
        <v>1</v>
      </c>
      <c r="I139" s="69">
        <v>0</v>
      </c>
      <c r="J139" s="69">
        <v>188</v>
      </c>
      <c r="K139" s="69">
        <v>257</v>
      </c>
      <c r="L139" s="69">
        <v>266</v>
      </c>
      <c r="M139" s="186">
        <f t="shared" si="30"/>
        <v>1.0478723404255319</v>
      </c>
      <c r="N139" s="69">
        <f t="shared" si="31"/>
        <v>1</v>
      </c>
      <c r="O139" s="69">
        <v>-9</v>
      </c>
      <c r="P139" s="69">
        <v>9</v>
      </c>
      <c r="Q139" s="69">
        <v>0</v>
      </c>
      <c r="R139" s="69">
        <v>69</v>
      </c>
      <c r="S139" s="69">
        <v>0</v>
      </c>
      <c r="T139" s="190">
        <v>6686744</v>
      </c>
      <c r="U139" s="190">
        <v>66701</v>
      </c>
      <c r="V139" s="190">
        <v>6620043</v>
      </c>
      <c r="W139" s="190">
        <v>6686744</v>
      </c>
      <c r="X139" s="190">
        <v>6712350</v>
      </c>
      <c r="Y139" s="190">
        <v>-34074</v>
      </c>
      <c r="Z139" s="190">
        <v>0</v>
      </c>
      <c r="AA139" s="190">
        <v>-34074</v>
      </c>
      <c r="AB139" s="190">
        <v>6678276</v>
      </c>
      <c r="AC139" s="190">
        <v>6731897</v>
      </c>
      <c r="AD139" s="186">
        <f t="shared" si="32"/>
        <v>1.0168962648732041</v>
      </c>
      <c r="AE139" s="69">
        <f t="shared" si="33"/>
        <v>1</v>
      </c>
      <c r="AF139" s="190">
        <v>53621</v>
      </c>
      <c r="AG139" s="190">
        <v>0</v>
      </c>
      <c r="AH139" s="69">
        <v>56</v>
      </c>
      <c r="AI139" s="69">
        <v>13</v>
      </c>
      <c r="AJ139" s="69">
        <v>0</v>
      </c>
      <c r="AK139" s="69">
        <v>0</v>
      </c>
      <c r="AL139" s="80">
        <v>0</v>
      </c>
      <c r="AM139" s="80">
        <v>0</v>
      </c>
      <c r="AN139" s="69">
        <v>0</v>
      </c>
      <c r="AO139" s="69">
        <v>0</v>
      </c>
      <c r="AP139" s="80">
        <v>0</v>
      </c>
      <c r="AQ139" s="80">
        <v>0</v>
      </c>
      <c r="AR139" s="69">
        <v>0</v>
      </c>
      <c r="AS139" s="69">
        <v>0</v>
      </c>
      <c r="AT139" s="80">
        <v>0</v>
      </c>
      <c r="AU139" s="80">
        <v>0</v>
      </c>
      <c r="AV139" s="69">
        <v>0</v>
      </c>
      <c r="AW139" s="69">
        <v>0</v>
      </c>
      <c r="AX139" s="80">
        <v>0</v>
      </c>
      <c r="AY139" s="80">
        <v>0</v>
      </c>
      <c r="AZ139" s="69">
        <v>0</v>
      </c>
      <c r="BA139" s="69">
        <v>0</v>
      </c>
      <c r="BB139" s="80">
        <v>0</v>
      </c>
      <c r="BC139" s="80">
        <v>0</v>
      </c>
      <c r="BD139" s="69">
        <v>0</v>
      </c>
      <c r="BE139" s="69">
        <v>0</v>
      </c>
      <c r="BF139" s="80">
        <v>0</v>
      </c>
      <c r="BG139" s="80">
        <v>0</v>
      </c>
      <c r="BH139" s="69">
        <v>0</v>
      </c>
      <c r="BI139" s="69">
        <v>0</v>
      </c>
      <c r="BJ139" s="80">
        <v>0</v>
      </c>
      <c r="BK139" s="80">
        <v>0</v>
      </c>
      <c r="BL139" s="69">
        <v>0</v>
      </c>
      <c r="BM139" s="69">
        <v>0</v>
      </c>
      <c r="BN139" s="80">
        <v>0</v>
      </c>
      <c r="BO139" s="80">
        <v>0</v>
      </c>
      <c r="BP139" s="69">
        <v>0</v>
      </c>
      <c r="BQ139" s="69">
        <v>14</v>
      </c>
      <c r="BR139" s="80">
        <v>0</v>
      </c>
      <c r="BS139" s="80">
        <v>0</v>
      </c>
      <c r="BT139" s="69">
        <v>0</v>
      </c>
      <c r="BU139" s="69">
        <v>0</v>
      </c>
      <c r="BV139" s="80">
        <v>0</v>
      </c>
      <c r="BW139" s="80">
        <v>0</v>
      </c>
      <c r="BX139" s="69">
        <v>0</v>
      </c>
      <c r="BY139" s="69">
        <v>0</v>
      </c>
      <c r="BZ139" s="80">
        <v>0</v>
      </c>
      <c r="CA139" s="80">
        <v>0</v>
      </c>
      <c r="CB139" s="69">
        <v>0</v>
      </c>
      <c r="CC139" s="69">
        <v>0</v>
      </c>
      <c r="CD139" s="80">
        <v>0</v>
      </c>
      <c r="CE139" s="80">
        <v>0</v>
      </c>
      <c r="CF139" s="69">
        <v>0</v>
      </c>
      <c r="CG139" s="69">
        <v>0</v>
      </c>
      <c r="CH139" s="80">
        <v>0</v>
      </c>
      <c r="CI139" s="80">
        <v>0</v>
      </c>
      <c r="CJ139" s="69">
        <v>0</v>
      </c>
      <c r="CK139" s="69">
        <v>14</v>
      </c>
      <c r="CL139" s="80">
        <v>0</v>
      </c>
      <c r="CM139" s="80">
        <v>0</v>
      </c>
      <c r="CN139" s="67" t="s">
        <v>768</v>
      </c>
      <c r="CO139" s="67" t="s">
        <v>769</v>
      </c>
      <c r="CP139" s="67" t="s">
        <v>701</v>
      </c>
      <c r="CQ139" s="67" t="s">
        <v>701</v>
      </c>
      <c r="CR139" s="67" t="s">
        <v>701</v>
      </c>
      <c r="CS139" s="67" t="s">
        <v>701</v>
      </c>
      <c r="CT139" s="68">
        <v>45350</v>
      </c>
      <c r="CU139" s="67" t="s">
        <v>1003</v>
      </c>
      <c r="CV139" s="67" t="s">
        <v>1004</v>
      </c>
      <c r="CW139" s="68" t="s">
        <v>168</v>
      </c>
      <c r="CX139" s="68">
        <v>45225</v>
      </c>
      <c r="CY139" s="67" t="s">
        <v>1007</v>
      </c>
      <c r="CZ139" s="67" t="s">
        <v>1004</v>
      </c>
      <c r="DA139" s="67" t="s">
        <v>1028</v>
      </c>
      <c r="DB139" s="81">
        <v>6875752.1799999997</v>
      </c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</row>
    <row r="140" spans="2:1477" s="69" customFormat="1">
      <c r="B140" s="67" t="s">
        <v>2</v>
      </c>
      <c r="C140" s="67" t="s">
        <v>342</v>
      </c>
      <c r="D140" s="67" t="s">
        <v>343</v>
      </c>
      <c r="E140" s="68">
        <v>44587</v>
      </c>
      <c r="F140" s="67" t="s">
        <v>1003</v>
      </c>
      <c r="G140" s="67" t="s">
        <v>1010</v>
      </c>
      <c r="H140" s="187">
        <v>1</v>
      </c>
      <c r="I140" s="69">
        <v>1</v>
      </c>
      <c r="J140" s="69">
        <v>270</v>
      </c>
      <c r="K140" s="69">
        <v>474</v>
      </c>
      <c r="L140" s="69">
        <v>472</v>
      </c>
      <c r="M140" s="186">
        <f t="shared" si="30"/>
        <v>1.211111111111111</v>
      </c>
      <c r="N140" s="69">
        <f t="shared" si="31"/>
        <v>0</v>
      </c>
      <c r="O140" s="69">
        <v>2</v>
      </c>
      <c r="P140" s="69">
        <v>0</v>
      </c>
      <c r="Q140" s="69">
        <v>0</v>
      </c>
      <c r="R140" s="69">
        <v>156</v>
      </c>
      <c r="S140" s="69">
        <v>48</v>
      </c>
      <c r="T140" s="190">
        <v>10527718</v>
      </c>
      <c r="U140" s="190">
        <v>106380</v>
      </c>
      <c r="V140" s="190">
        <v>10421339</v>
      </c>
      <c r="W140" s="190">
        <v>10784785</v>
      </c>
      <c r="X140" s="190">
        <v>11111656</v>
      </c>
      <c r="Y140" s="190">
        <v>0</v>
      </c>
      <c r="Z140" s="190">
        <v>0</v>
      </c>
      <c r="AA140" s="190">
        <v>0</v>
      </c>
      <c r="AB140" s="190">
        <v>11111656</v>
      </c>
      <c r="AC140" s="190">
        <v>11389685</v>
      </c>
      <c r="AD140" s="186">
        <f t="shared" si="32"/>
        <v>1.092919537498972</v>
      </c>
      <c r="AE140" s="69">
        <f t="shared" si="33"/>
        <v>1</v>
      </c>
      <c r="AF140" s="190">
        <v>278029</v>
      </c>
      <c r="AG140" s="190">
        <v>257067</v>
      </c>
      <c r="AH140" s="69">
        <v>87</v>
      </c>
      <c r="AI140" s="69">
        <v>58</v>
      </c>
      <c r="AJ140" s="69">
        <v>5</v>
      </c>
      <c r="AK140" s="69">
        <v>0</v>
      </c>
      <c r="AL140" s="80">
        <v>0</v>
      </c>
      <c r="AM140" s="80">
        <v>0</v>
      </c>
      <c r="AN140" s="69">
        <v>0</v>
      </c>
      <c r="AO140" s="69">
        <v>48</v>
      </c>
      <c r="AP140" s="80">
        <v>274363</v>
      </c>
      <c r="AQ140" s="80">
        <v>0</v>
      </c>
      <c r="AR140" s="69">
        <v>0</v>
      </c>
      <c r="AS140" s="69">
        <v>0</v>
      </c>
      <c r="AT140" s="80">
        <v>0</v>
      </c>
      <c r="AU140" s="80">
        <v>0</v>
      </c>
      <c r="AV140" s="69">
        <v>0</v>
      </c>
      <c r="AW140" s="69">
        <v>0</v>
      </c>
      <c r="AX140" s="80">
        <v>0</v>
      </c>
      <c r="AY140" s="80">
        <v>0</v>
      </c>
      <c r="AZ140" s="69">
        <v>0</v>
      </c>
      <c r="BA140" s="69">
        <v>0</v>
      </c>
      <c r="BB140" s="80">
        <v>0</v>
      </c>
      <c r="BC140" s="80">
        <v>0</v>
      </c>
      <c r="BD140" s="69">
        <v>6</v>
      </c>
      <c r="BE140" s="69">
        <v>0</v>
      </c>
      <c r="BF140" s="80">
        <v>2220</v>
      </c>
      <c r="BG140" s="80">
        <v>0</v>
      </c>
      <c r="BH140" s="69">
        <v>0</v>
      </c>
      <c r="BI140" s="69">
        <v>0</v>
      </c>
      <c r="BJ140" s="80">
        <v>0</v>
      </c>
      <c r="BK140" s="80">
        <v>0</v>
      </c>
      <c r="BL140" s="69">
        <v>0</v>
      </c>
      <c r="BM140" s="69">
        <v>0</v>
      </c>
      <c r="BN140" s="80">
        <v>0</v>
      </c>
      <c r="BO140" s="80">
        <v>0</v>
      </c>
      <c r="BP140" s="69">
        <v>0</v>
      </c>
      <c r="BQ140" s="69">
        <v>0</v>
      </c>
      <c r="BR140" s="80">
        <v>0</v>
      </c>
      <c r="BS140" s="80">
        <v>0</v>
      </c>
      <c r="BT140" s="69">
        <v>0</v>
      </c>
      <c r="BU140" s="69">
        <v>0</v>
      </c>
      <c r="BV140" s="80">
        <v>0</v>
      </c>
      <c r="BW140" s="80">
        <v>0</v>
      </c>
      <c r="BX140" s="69">
        <v>0</v>
      </c>
      <c r="BY140" s="69">
        <v>0</v>
      </c>
      <c r="BZ140" s="80">
        <v>0</v>
      </c>
      <c r="CA140" s="80">
        <v>0</v>
      </c>
      <c r="CB140" s="69">
        <v>0</v>
      </c>
      <c r="CC140" s="69">
        <v>0</v>
      </c>
      <c r="CD140" s="80">
        <v>0</v>
      </c>
      <c r="CE140" s="80">
        <v>0</v>
      </c>
      <c r="CF140" s="69">
        <v>0</v>
      </c>
      <c r="CG140" s="69">
        <v>0</v>
      </c>
      <c r="CH140" s="80">
        <v>0</v>
      </c>
      <c r="CI140" s="80">
        <v>0</v>
      </c>
      <c r="CJ140" s="69">
        <v>11</v>
      </c>
      <c r="CK140" s="69">
        <v>48</v>
      </c>
      <c r="CL140" s="80">
        <v>276583</v>
      </c>
      <c r="CM140" s="80">
        <v>0</v>
      </c>
      <c r="CN140" s="67" t="s">
        <v>733</v>
      </c>
      <c r="CO140" s="67" t="s">
        <v>734</v>
      </c>
      <c r="CP140" s="67" t="s">
        <v>701</v>
      </c>
      <c r="CQ140" s="67" t="s">
        <v>701</v>
      </c>
      <c r="CR140" s="67" t="s">
        <v>701</v>
      </c>
      <c r="CS140" s="67" t="s">
        <v>701</v>
      </c>
      <c r="CT140" s="68">
        <v>45245</v>
      </c>
      <c r="CU140" s="67" t="s">
        <v>1007</v>
      </c>
      <c r="CV140" s="67" t="s">
        <v>1004</v>
      </c>
      <c r="CW140" s="68" t="s">
        <v>168</v>
      </c>
      <c r="CX140" s="68">
        <v>45140</v>
      </c>
      <c r="CY140" s="67" t="s">
        <v>1005</v>
      </c>
      <c r="CZ140" s="67" t="s">
        <v>1004</v>
      </c>
      <c r="DA140" s="67" t="s">
        <v>1026</v>
      </c>
      <c r="DB140" s="81">
        <v>10728439.32</v>
      </c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</row>
    <row r="141" spans="2:1477" s="69" customFormat="1">
      <c r="B141" s="67" t="s">
        <v>2</v>
      </c>
      <c r="C141" s="67" t="s">
        <v>344</v>
      </c>
      <c r="D141" s="67" t="s">
        <v>345</v>
      </c>
      <c r="E141" s="68">
        <v>44587</v>
      </c>
      <c r="F141" s="67" t="s">
        <v>1003</v>
      </c>
      <c r="G141" s="67" t="s">
        <v>1010</v>
      </c>
      <c r="H141" s="187">
        <v>1</v>
      </c>
      <c r="I141" s="69">
        <v>2</v>
      </c>
      <c r="J141" s="69">
        <v>245</v>
      </c>
      <c r="K141" s="69">
        <v>532</v>
      </c>
      <c r="L141" s="69">
        <v>532</v>
      </c>
      <c r="M141" s="186">
        <f t="shared" si="30"/>
        <v>1.1224489795918366</v>
      </c>
      <c r="N141" s="69">
        <f t="shared" si="31"/>
        <v>1</v>
      </c>
      <c r="O141" s="69">
        <v>0</v>
      </c>
      <c r="P141" s="69">
        <v>0</v>
      </c>
      <c r="Q141" s="69">
        <v>0</v>
      </c>
      <c r="R141" s="69">
        <v>203</v>
      </c>
      <c r="S141" s="69">
        <v>84</v>
      </c>
      <c r="T141" s="190">
        <v>1327870</v>
      </c>
      <c r="U141" s="190">
        <v>50000</v>
      </c>
      <c r="V141" s="190">
        <v>1277870</v>
      </c>
      <c r="W141" s="190">
        <v>1607733</v>
      </c>
      <c r="X141" s="190">
        <v>1467485</v>
      </c>
      <c r="Y141" s="190">
        <v>0</v>
      </c>
      <c r="Z141" s="190">
        <v>0</v>
      </c>
      <c r="AA141" s="190">
        <v>0</v>
      </c>
      <c r="AB141" s="190">
        <v>1467485</v>
      </c>
      <c r="AC141" s="190">
        <v>1187623</v>
      </c>
      <c r="AD141" s="186">
        <f t="shared" si="32"/>
        <v>0.92937701018100438</v>
      </c>
      <c r="AE141" s="69">
        <f t="shared" si="33"/>
        <v>1</v>
      </c>
      <c r="AF141" s="190">
        <v>0</v>
      </c>
      <c r="AG141" s="190">
        <v>279863</v>
      </c>
      <c r="AH141" s="69">
        <v>210</v>
      </c>
      <c r="AI141" s="69">
        <v>47</v>
      </c>
      <c r="AJ141" s="69">
        <v>0</v>
      </c>
      <c r="AK141" s="69">
        <v>84</v>
      </c>
      <c r="AL141" s="80">
        <v>279863</v>
      </c>
      <c r="AM141" s="80">
        <v>10500</v>
      </c>
      <c r="AN141" s="69">
        <v>0</v>
      </c>
      <c r="AO141" s="69">
        <v>0</v>
      </c>
      <c r="AP141" s="80">
        <v>0</v>
      </c>
      <c r="AQ141" s="80">
        <v>0</v>
      </c>
      <c r="AR141" s="69">
        <v>0</v>
      </c>
      <c r="AS141" s="69">
        <v>0</v>
      </c>
      <c r="AT141" s="80">
        <v>0</v>
      </c>
      <c r="AU141" s="80">
        <v>0</v>
      </c>
      <c r="AV141" s="69">
        <v>0</v>
      </c>
      <c r="AW141" s="69">
        <v>0</v>
      </c>
      <c r="AX141" s="80">
        <v>0</v>
      </c>
      <c r="AY141" s="80">
        <v>0</v>
      </c>
      <c r="AZ141" s="69">
        <v>0</v>
      </c>
      <c r="BA141" s="69">
        <v>0</v>
      </c>
      <c r="BB141" s="80">
        <v>0</v>
      </c>
      <c r="BC141" s="80">
        <v>0</v>
      </c>
      <c r="BD141" s="69">
        <v>0</v>
      </c>
      <c r="BE141" s="69">
        <v>0</v>
      </c>
      <c r="BF141" s="80">
        <v>0</v>
      </c>
      <c r="BG141" s="80">
        <v>0</v>
      </c>
      <c r="BH141" s="69">
        <v>0</v>
      </c>
      <c r="BI141" s="69">
        <v>0</v>
      </c>
      <c r="BJ141" s="80">
        <v>0</v>
      </c>
      <c r="BK141" s="80">
        <v>0</v>
      </c>
      <c r="BL141" s="69">
        <v>0</v>
      </c>
      <c r="BM141" s="69">
        <v>0</v>
      </c>
      <c r="BN141" s="80">
        <v>0</v>
      </c>
      <c r="BO141" s="80">
        <v>0</v>
      </c>
      <c r="BP141" s="69">
        <v>120</v>
      </c>
      <c r="BQ141" s="69">
        <v>0</v>
      </c>
      <c r="BR141" s="80">
        <v>0</v>
      </c>
      <c r="BS141" s="80">
        <v>0</v>
      </c>
      <c r="BT141" s="69">
        <v>0</v>
      </c>
      <c r="BU141" s="69">
        <v>0</v>
      </c>
      <c r="BV141" s="80">
        <v>0</v>
      </c>
      <c r="BW141" s="80">
        <v>0</v>
      </c>
      <c r="BX141" s="69">
        <v>0</v>
      </c>
      <c r="BY141" s="69">
        <v>0</v>
      </c>
      <c r="BZ141" s="80">
        <v>0</v>
      </c>
      <c r="CA141" s="80">
        <v>0</v>
      </c>
      <c r="CB141" s="69">
        <v>0</v>
      </c>
      <c r="CC141" s="69">
        <v>0</v>
      </c>
      <c r="CD141" s="80">
        <v>0</v>
      </c>
      <c r="CE141" s="80">
        <v>0</v>
      </c>
      <c r="CF141" s="69">
        <v>0</v>
      </c>
      <c r="CG141" s="69">
        <v>0</v>
      </c>
      <c r="CH141" s="80">
        <v>0</v>
      </c>
      <c r="CI141" s="80">
        <v>0</v>
      </c>
      <c r="CJ141" s="69">
        <v>120</v>
      </c>
      <c r="CK141" s="69">
        <v>84</v>
      </c>
      <c r="CL141" s="80">
        <v>279863</v>
      </c>
      <c r="CM141" s="80">
        <v>10500</v>
      </c>
      <c r="CN141" s="67" t="s">
        <v>860</v>
      </c>
      <c r="CO141" s="67" t="s">
        <v>861</v>
      </c>
      <c r="CP141" s="67" t="s">
        <v>701</v>
      </c>
      <c r="CQ141" s="67" t="s">
        <v>701</v>
      </c>
      <c r="CR141" s="67" t="s">
        <v>701</v>
      </c>
      <c r="CS141" s="67" t="s">
        <v>701</v>
      </c>
      <c r="CT141" s="68">
        <v>45355</v>
      </c>
      <c r="CU141" s="67" t="s">
        <v>1003</v>
      </c>
      <c r="CV141" s="67" t="s">
        <v>1004</v>
      </c>
      <c r="CW141" s="68" t="s">
        <v>168</v>
      </c>
      <c r="CX141" s="68">
        <v>45191</v>
      </c>
      <c r="CY141" s="67" t="s">
        <v>1005</v>
      </c>
      <c r="CZ141" s="67" t="s">
        <v>1004</v>
      </c>
      <c r="DA141" s="67" t="s">
        <v>1026</v>
      </c>
      <c r="DB141" s="81">
        <v>2903300.5</v>
      </c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</row>
    <row r="142" spans="2:1477" s="69" customFormat="1">
      <c r="B142" s="67" t="s">
        <v>2</v>
      </c>
      <c r="C142" s="67" t="s">
        <v>346</v>
      </c>
      <c r="D142" s="67" t="s">
        <v>347</v>
      </c>
      <c r="E142" s="68">
        <v>44706</v>
      </c>
      <c r="F142" s="67" t="s">
        <v>1001</v>
      </c>
      <c r="G142" s="67" t="s">
        <v>1010</v>
      </c>
      <c r="H142" s="187">
        <v>1</v>
      </c>
      <c r="I142" s="69">
        <v>1</v>
      </c>
      <c r="J142" s="69">
        <v>245</v>
      </c>
      <c r="K142" s="69">
        <v>417</v>
      </c>
      <c r="L142" s="69">
        <v>416</v>
      </c>
      <c r="M142" s="186">
        <f t="shared" si="30"/>
        <v>1.073469387755102</v>
      </c>
      <c r="N142" s="69">
        <f t="shared" si="31"/>
        <v>1</v>
      </c>
      <c r="O142" s="69">
        <v>1</v>
      </c>
      <c r="P142" s="69">
        <v>0</v>
      </c>
      <c r="Q142" s="69">
        <v>0</v>
      </c>
      <c r="R142" s="69">
        <v>157</v>
      </c>
      <c r="S142" s="69">
        <v>15</v>
      </c>
      <c r="T142" s="190">
        <v>13830550</v>
      </c>
      <c r="U142" s="190">
        <v>119800</v>
      </c>
      <c r="V142" s="190">
        <v>13710750</v>
      </c>
      <c r="W142" s="190">
        <v>13861043</v>
      </c>
      <c r="X142" s="190">
        <v>13971237</v>
      </c>
      <c r="Y142" s="190">
        <v>0</v>
      </c>
      <c r="Z142" s="190">
        <v>39808</v>
      </c>
      <c r="AA142" s="190">
        <v>39808</v>
      </c>
      <c r="AB142" s="190">
        <v>14011044</v>
      </c>
      <c r="AC142" s="190">
        <v>13698217</v>
      </c>
      <c r="AD142" s="186">
        <f t="shared" si="32"/>
        <v>0.99908589975019602</v>
      </c>
      <c r="AE142" s="69">
        <f t="shared" si="33"/>
        <v>1</v>
      </c>
      <c r="AF142" s="190">
        <v>-312827</v>
      </c>
      <c r="AG142" s="190">
        <v>30493</v>
      </c>
      <c r="AH142" s="69">
        <v>81</v>
      </c>
      <c r="AI142" s="69">
        <v>72</v>
      </c>
      <c r="AJ142" s="69">
        <v>0</v>
      </c>
      <c r="AK142" s="69">
        <v>5</v>
      </c>
      <c r="AL142" s="80">
        <v>15466</v>
      </c>
      <c r="AM142" s="80">
        <v>0</v>
      </c>
      <c r="AN142" s="69">
        <v>0</v>
      </c>
      <c r="AO142" s="69">
        <v>10</v>
      </c>
      <c r="AP142" s="80">
        <v>46993</v>
      </c>
      <c r="AQ142" s="80">
        <v>0</v>
      </c>
      <c r="AR142" s="69">
        <v>0</v>
      </c>
      <c r="AS142" s="69">
        <v>0</v>
      </c>
      <c r="AT142" s="80">
        <v>0</v>
      </c>
      <c r="AU142" s="80">
        <v>0</v>
      </c>
      <c r="AV142" s="69">
        <v>0</v>
      </c>
      <c r="AW142" s="69">
        <v>0</v>
      </c>
      <c r="AX142" s="80">
        <v>0</v>
      </c>
      <c r="AY142" s="80">
        <v>0</v>
      </c>
      <c r="AZ142" s="69">
        <v>0</v>
      </c>
      <c r="BA142" s="69">
        <v>0</v>
      </c>
      <c r="BB142" s="80">
        <v>0</v>
      </c>
      <c r="BC142" s="80">
        <v>0</v>
      </c>
      <c r="BD142" s="69">
        <v>0</v>
      </c>
      <c r="BE142" s="69">
        <v>0</v>
      </c>
      <c r="BF142" s="80">
        <v>0</v>
      </c>
      <c r="BG142" s="80">
        <v>0</v>
      </c>
      <c r="BH142" s="69">
        <v>4</v>
      </c>
      <c r="BI142" s="69">
        <v>0</v>
      </c>
      <c r="BJ142" s="80">
        <v>0</v>
      </c>
      <c r="BK142" s="80">
        <v>0</v>
      </c>
      <c r="BL142" s="69">
        <v>0</v>
      </c>
      <c r="BM142" s="69">
        <v>0</v>
      </c>
      <c r="BN142" s="80">
        <v>0</v>
      </c>
      <c r="BO142" s="80">
        <v>0</v>
      </c>
      <c r="BP142" s="69">
        <v>0</v>
      </c>
      <c r="BQ142" s="69">
        <v>0</v>
      </c>
      <c r="BR142" s="80">
        <v>0</v>
      </c>
      <c r="BS142" s="80">
        <v>0</v>
      </c>
      <c r="BT142" s="69">
        <v>0</v>
      </c>
      <c r="BU142" s="69">
        <v>0</v>
      </c>
      <c r="BV142" s="80">
        <v>0</v>
      </c>
      <c r="BW142" s="80">
        <v>0</v>
      </c>
      <c r="BX142" s="69">
        <v>0</v>
      </c>
      <c r="BY142" s="69">
        <v>0</v>
      </c>
      <c r="BZ142" s="80">
        <v>0</v>
      </c>
      <c r="CA142" s="80">
        <v>0</v>
      </c>
      <c r="CB142" s="69">
        <v>0</v>
      </c>
      <c r="CC142" s="69">
        <v>0</v>
      </c>
      <c r="CD142" s="80">
        <v>0</v>
      </c>
      <c r="CE142" s="80">
        <v>0</v>
      </c>
      <c r="CF142" s="69">
        <v>0</v>
      </c>
      <c r="CG142" s="69">
        <v>0</v>
      </c>
      <c r="CH142" s="80">
        <v>0</v>
      </c>
      <c r="CI142" s="80">
        <v>0</v>
      </c>
      <c r="CJ142" s="69">
        <v>4</v>
      </c>
      <c r="CK142" s="69">
        <v>15</v>
      </c>
      <c r="CL142" s="80">
        <v>62459</v>
      </c>
      <c r="CM142" s="80">
        <v>0</v>
      </c>
      <c r="CN142" s="67" t="s">
        <v>733</v>
      </c>
      <c r="CO142" s="67" t="s">
        <v>734</v>
      </c>
      <c r="CP142" s="67" t="s">
        <v>701</v>
      </c>
      <c r="CQ142" s="67" t="s">
        <v>701</v>
      </c>
      <c r="CR142" s="67" t="s">
        <v>701</v>
      </c>
      <c r="CS142" s="67" t="s">
        <v>701</v>
      </c>
      <c r="CT142" s="68">
        <v>45432</v>
      </c>
      <c r="CU142" s="67" t="s">
        <v>1001</v>
      </c>
      <c r="CV142" s="67" t="s">
        <v>1004</v>
      </c>
      <c r="CW142" s="68" t="s">
        <v>168</v>
      </c>
      <c r="CX142" s="68">
        <v>45288</v>
      </c>
      <c r="CY142" s="67" t="s">
        <v>1007</v>
      </c>
      <c r="CZ142" s="67" t="s">
        <v>1004</v>
      </c>
      <c r="DA142" s="67" t="s">
        <v>1026</v>
      </c>
      <c r="DB142" s="81">
        <v>14936565.66</v>
      </c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</row>
    <row r="143" spans="2:1477" s="69" customFormat="1">
      <c r="B143" s="67" t="s">
        <v>2</v>
      </c>
      <c r="C143" s="67" t="s">
        <v>695</v>
      </c>
      <c r="D143" s="67" t="s">
        <v>1034</v>
      </c>
      <c r="E143" s="68">
        <v>44839</v>
      </c>
      <c r="F143" s="67" t="s">
        <v>1007</v>
      </c>
      <c r="G143" s="67" t="s">
        <v>1009</v>
      </c>
      <c r="H143" s="187">
        <v>1</v>
      </c>
      <c r="I143" s="69">
        <v>1</v>
      </c>
      <c r="J143" s="69">
        <v>125</v>
      </c>
      <c r="K143" s="69">
        <v>260</v>
      </c>
      <c r="L143" s="69">
        <v>257</v>
      </c>
      <c r="M143" s="186">
        <f t="shared" si="30"/>
        <v>0.97599999999999998</v>
      </c>
      <c r="N143" s="69">
        <f t="shared" si="31"/>
        <v>1</v>
      </c>
      <c r="O143" s="69">
        <v>3</v>
      </c>
      <c r="P143" s="69">
        <v>0</v>
      </c>
      <c r="Q143" s="69">
        <v>0</v>
      </c>
      <c r="R143" s="69">
        <v>135</v>
      </c>
      <c r="S143" s="69">
        <v>0</v>
      </c>
      <c r="T143" s="190">
        <v>3430508</v>
      </c>
      <c r="U143" s="190">
        <v>50000</v>
      </c>
      <c r="V143" s="190">
        <v>3380508</v>
      </c>
      <c r="W143" s="190">
        <v>3430508</v>
      </c>
      <c r="X143" s="190">
        <v>3561896</v>
      </c>
      <c r="Y143" s="190">
        <v>0</v>
      </c>
      <c r="Z143" s="190">
        <v>0</v>
      </c>
      <c r="AA143" s="190">
        <v>0</v>
      </c>
      <c r="AB143" s="190">
        <v>3561896</v>
      </c>
      <c r="AC143" s="190">
        <v>3523880</v>
      </c>
      <c r="AD143" s="186">
        <f t="shared" si="32"/>
        <v>1.0424113772249615</v>
      </c>
      <c r="AE143" s="69">
        <f t="shared" si="33"/>
        <v>1</v>
      </c>
      <c r="AF143" s="190">
        <v>-38015</v>
      </c>
      <c r="AG143" s="190">
        <v>0</v>
      </c>
      <c r="AH143" s="69">
        <v>122</v>
      </c>
      <c r="AI143" s="69">
        <v>13</v>
      </c>
      <c r="AJ143" s="69">
        <v>0</v>
      </c>
      <c r="AK143" s="69">
        <v>0</v>
      </c>
      <c r="AL143" s="80">
        <v>0</v>
      </c>
      <c r="AM143" s="80">
        <v>0</v>
      </c>
      <c r="AN143" s="69">
        <v>0</v>
      </c>
      <c r="AO143" s="69">
        <v>0</v>
      </c>
      <c r="AP143" s="80">
        <v>0</v>
      </c>
      <c r="AQ143" s="80">
        <v>0</v>
      </c>
      <c r="AR143" s="69">
        <v>0</v>
      </c>
      <c r="AS143" s="69">
        <v>0</v>
      </c>
      <c r="AT143" s="80">
        <v>0</v>
      </c>
      <c r="AU143" s="80">
        <v>0</v>
      </c>
      <c r="AV143" s="69">
        <v>0</v>
      </c>
      <c r="AW143" s="69">
        <v>0</v>
      </c>
      <c r="AX143" s="80">
        <v>0</v>
      </c>
      <c r="AY143" s="80">
        <v>0</v>
      </c>
      <c r="AZ143" s="69">
        <v>0</v>
      </c>
      <c r="BA143" s="69">
        <v>0</v>
      </c>
      <c r="BB143" s="80">
        <v>0</v>
      </c>
      <c r="BC143" s="80">
        <v>0</v>
      </c>
      <c r="BD143" s="69">
        <v>0</v>
      </c>
      <c r="BE143" s="69">
        <v>0</v>
      </c>
      <c r="BF143" s="80">
        <v>0</v>
      </c>
      <c r="BG143" s="80">
        <v>0</v>
      </c>
      <c r="BH143" s="69">
        <v>0</v>
      </c>
      <c r="BI143" s="69">
        <v>0</v>
      </c>
      <c r="BJ143" s="80">
        <v>0</v>
      </c>
      <c r="BK143" s="80">
        <v>0</v>
      </c>
      <c r="BL143" s="69">
        <v>0</v>
      </c>
      <c r="BM143" s="69">
        <v>0</v>
      </c>
      <c r="BN143" s="80">
        <v>0</v>
      </c>
      <c r="BO143" s="80">
        <v>0</v>
      </c>
      <c r="BP143" s="69">
        <v>41</v>
      </c>
      <c r="BQ143" s="69">
        <v>0</v>
      </c>
      <c r="BR143" s="80">
        <v>0</v>
      </c>
      <c r="BS143" s="80">
        <v>0</v>
      </c>
      <c r="BT143" s="69">
        <v>0</v>
      </c>
      <c r="BU143" s="69">
        <v>0</v>
      </c>
      <c r="BV143" s="80">
        <v>0</v>
      </c>
      <c r="BW143" s="80">
        <v>0</v>
      </c>
      <c r="BX143" s="69">
        <v>0</v>
      </c>
      <c r="BY143" s="69">
        <v>0</v>
      </c>
      <c r="BZ143" s="80">
        <v>0</v>
      </c>
      <c r="CA143" s="80">
        <v>0</v>
      </c>
      <c r="CB143" s="69">
        <v>0</v>
      </c>
      <c r="CC143" s="69">
        <v>0</v>
      </c>
      <c r="CD143" s="80">
        <v>0</v>
      </c>
      <c r="CE143" s="80">
        <v>0</v>
      </c>
      <c r="CF143" s="69">
        <v>0</v>
      </c>
      <c r="CG143" s="69">
        <v>0</v>
      </c>
      <c r="CH143" s="80">
        <v>0</v>
      </c>
      <c r="CI143" s="80">
        <v>0</v>
      </c>
      <c r="CJ143" s="69">
        <v>41</v>
      </c>
      <c r="CK143" s="69">
        <v>0</v>
      </c>
      <c r="CL143" s="80">
        <v>0</v>
      </c>
      <c r="CM143" s="80">
        <v>0</v>
      </c>
      <c r="CN143" s="67" t="s">
        <v>768</v>
      </c>
      <c r="CO143" s="67" t="s">
        <v>769</v>
      </c>
      <c r="CP143" s="67" t="s">
        <v>701</v>
      </c>
      <c r="CQ143" s="67" t="s">
        <v>701</v>
      </c>
      <c r="CR143" s="67" t="s">
        <v>701</v>
      </c>
      <c r="CS143" s="67" t="s">
        <v>701</v>
      </c>
      <c r="CT143" s="68">
        <v>45351</v>
      </c>
      <c r="CU143" s="67" t="s">
        <v>1003</v>
      </c>
      <c r="CV143" s="67" t="s">
        <v>1004</v>
      </c>
      <c r="CW143" s="68" t="s">
        <v>168</v>
      </c>
      <c r="CX143" s="68">
        <v>45208</v>
      </c>
      <c r="CY143" s="67" t="s">
        <v>1007</v>
      </c>
      <c r="CZ143" s="67" t="s">
        <v>1004</v>
      </c>
      <c r="DA143" s="67" t="s">
        <v>1030</v>
      </c>
      <c r="DB143" s="81">
        <v>3265522.73</v>
      </c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</row>
    <row r="144" spans="2:1477" s="69" customFormat="1">
      <c r="B144" s="67" t="s">
        <v>2</v>
      </c>
      <c r="C144" s="67" t="s">
        <v>348</v>
      </c>
      <c r="D144" s="67" t="s">
        <v>349</v>
      </c>
      <c r="E144" s="68">
        <v>44804</v>
      </c>
      <c r="F144" s="67" t="s">
        <v>1005</v>
      </c>
      <c r="G144" s="67" t="s">
        <v>1009</v>
      </c>
      <c r="H144" s="187">
        <v>1</v>
      </c>
      <c r="I144" s="69">
        <v>2</v>
      </c>
      <c r="J144" s="69">
        <v>60</v>
      </c>
      <c r="K144" s="69">
        <v>246</v>
      </c>
      <c r="L144" s="69">
        <v>246</v>
      </c>
      <c r="M144" s="186">
        <f t="shared" si="30"/>
        <v>1</v>
      </c>
      <c r="N144" s="69">
        <f t="shared" si="31"/>
        <v>1</v>
      </c>
      <c r="O144" s="69">
        <v>0</v>
      </c>
      <c r="P144" s="69">
        <v>0</v>
      </c>
      <c r="Q144" s="69">
        <v>0</v>
      </c>
      <c r="R144" s="69">
        <v>156</v>
      </c>
      <c r="S144" s="69">
        <v>30</v>
      </c>
      <c r="T144" s="190">
        <v>535084</v>
      </c>
      <c r="U144" s="190">
        <v>0</v>
      </c>
      <c r="V144" s="190">
        <v>535084</v>
      </c>
      <c r="W144" s="190">
        <v>538384</v>
      </c>
      <c r="X144" s="190">
        <v>583904</v>
      </c>
      <c r="Y144" s="190">
        <v>0</v>
      </c>
      <c r="Z144" s="190">
        <v>0</v>
      </c>
      <c r="AA144" s="190">
        <v>0</v>
      </c>
      <c r="AB144" s="190">
        <v>583904</v>
      </c>
      <c r="AC144" s="190">
        <v>580604</v>
      </c>
      <c r="AD144" s="186">
        <f t="shared" si="32"/>
        <v>1.0850707552459053</v>
      </c>
      <c r="AE144" s="69">
        <f t="shared" si="33"/>
        <v>1</v>
      </c>
      <c r="AF144" s="190">
        <v>0</v>
      </c>
      <c r="AG144" s="190">
        <v>3300</v>
      </c>
      <c r="AH144" s="69">
        <v>165</v>
      </c>
      <c r="AI144" s="69">
        <v>21</v>
      </c>
      <c r="AJ144" s="69">
        <v>0</v>
      </c>
      <c r="AK144" s="69">
        <v>0</v>
      </c>
      <c r="AL144" s="80">
        <v>0</v>
      </c>
      <c r="AM144" s="80">
        <v>0</v>
      </c>
      <c r="AN144" s="69">
        <v>0</v>
      </c>
      <c r="AO144" s="69">
        <v>30</v>
      </c>
      <c r="AP144" s="80">
        <v>3300</v>
      </c>
      <c r="AQ144" s="80">
        <v>0</v>
      </c>
      <c r="AR144" s="69">
        <v>0</v>
      </c>
      <c r="AS144" s="69">
        <v>0</v>
      </c>
      <c r="AT144" s="80">
        <v>0</v>
      </c>
      <c r="AU144" s="80">
        <v>0</v>
      </c>
      <c r="AV144" s="69">
        <v>0</v>
      </c>
      <c r="AW144" s="69">
        <v>0</v>
      </c>
      <c r="AX144" s="80">
        <v>0</v>
      </c>
      <c r="AY144" s="80">
        <v>0</v>
      </c>
      <c r="AZ144" s="69">
        <v>0</v>
      </c>
      <c r="BA144" s="69">
        <v>0</v>
      </c>
      <c r="BB144" s="80">
        <v>0</v>
      </c>
      <c r="BC144" s="80">
        <v>0</v>
      </c>
      <c r="BD144" s="69">
        <v>0</v>
      </c>
      <c r="BE144" s="69">
        <v>0</v>
      </c>
      <c r="BF144" s="80">
        <v>0</v>
      </c>
      <c r="BG144" s="80">
        <v>0</v>
      </c>
      <c r="BH144" s="69">
        <v>0</v>
      </c>
      <c r="BI144" s="69">
        <v>0</v>
      </c>
      <c r="BJ144" s="80">
        <v>0</v>
      </c>
      <c r="BK144" s="80">
        <v>0</v>
      </c>
      <c r="BL144" s="69">
        <v>0</v>
      </c>
      <c r="BM144" s="69">
        <v>0</v>
      </c>
      <c r="BN144" s="80">
        <v>0</v>
      </c>
      <c r="BO144" s="80">
        <v>0</v>
      </c>
      <c r="BP144" s="69">
        <v>90</v>
      </c>
      <c r="BQ144" s="69">
        <v>0</v>
      </c>
      <c r="BR144" s="80">
        <v>0</v>
      </c>
      <c r="BS144" s="80">
        <v>0</v>
      </c>
      <c r="BT144" s="69">
        <v>0</v>
      </c>
      <c r="BU144" s="69">
        <v>0</v>
      </c>
      <c r="BV144" s="80">
        <v>0</v>
      </c>
      <c r="BW144" s="80">
        <v>0</v>
      </c>
      <c r="BX144" s="69">
        <v>0</v>
      </c>
      <c r="BY144" s="69">
        <v>0</v>
      </c>
      <c r="BZ144" s="80">
        <v>0</v>
      </c>
      <c r="CA144" s="80">
        <v>0</v>
      </c>
      <c r="CB144" s="69">
        <v>0</v>
      </c>
      <c r="CC144" s="69">
        <v>0</v>
      </c>
      <c r="CD144" s="80">
        <v>0</v>
      </c>
      <c r="CE144" s="80">
        <v>0</v>
      </c>
      <c r="CF144" s="69">
        <v>0</v>
      </c>
      <c r="CG144" s="69">
        <v>0</v>
      </c>
      <c r="CH144" s="80">
        <v>0</v>
      </c>
      <c r="CI144" s="80">
        <v>0</v>
      </c>
      <c r="CJ144" s="69">
        <v>90</v>
      </c>
      <c r="CK144" s="69">
        <v>30</v>
      </c>
      <c r="CL144" s="80">
        <v>3300</v>
      </c>
      <c r="CM144" s="80">
        <v>0</v>
      </c>
      <c r="CN144" s="67" t="s">
        <v>768</v>
      </c>
      <c r="CO144" s="67" t="s">
        <v>769</v>
      </c>
      <c r="CP144" s="67" t="s">
        <v>701</v>
      </c>
      <c r="CQ144" s="67" t="s">
        <v>701</v>
      </c>
      <c r="CR144" s="67" t="s">
        <v>701</v>
      </c>
      <c r="CS144" s="67" t="s">
        <v>701</v>
      </c>
      <c r="CT144" s="68">
        <v>45301</v>
      </c>
      <c r="CU144" s="67" t="s">
        <v>1003</v>
      </c>
      <c r="CV144" s="67" t="s">
        <v>1004</v>
      </c>
      <c r="CW144" s="68" t="s">
        <v>168</v>
      </c>
      <c r="CX144" s="68">
        <v>45140</v>
      </c>
      <c r="CY144" s="67" t="s">
        <v>1005</v>
      </c>
      <c r="CZ144" s="67" t="s">
        <v>1004</v>
      </c>
      <c r="DA144" s="67" t="s">
        <v>1026</v>
      </c>
      <c r="DB144" s="81">
        <v>438194</v>
      </c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</row>
    <row r="145" spans="2:1477" s="69" customFormat="1">
      <c r="B145" s="67" t="s">
        <v>2</v>
      </c>
      <c r="C145" s="67" t="s">
        <v>696</v>
      </c>
      <c r="D145" s="67" t="s">
        <v>1035</v>
      </c>
      <c r="E145" s="68">
        <v>44839</v>
      </c>
      <c r="F145" s="67" t="s">
        <v>1007</v>
      </c>
      <c r="G145" s="67" t="s">
        <v>1009</v>
      </c>
      <c r="H145" s="187">
        <v>1</v>
      </c>
      <c r="I145" s="69">
        <v>0</v>
      </c>
      <c r="J145" s="69">
        <v>75</v>
      </c>
      <c r="K145" s="69">
        <v>150</v>
      </c>
      <c r="L145" s="69">
        <v>150</v>
      </c>
      <c r="M145" s="186">
        <f t="shared" si="30"/>
        <v>1.4</v>
      </c>
      <c r="N145" s="69">
        <f t="shared" si="31"/>
        <v>0</v>
      </c>
      <c r="O145" s="69">
        <v>0</v>
      </c>
      <c r="P145" s="69">
        <v>0</v>
      </c>
      <c r="Q145" s="69">
        <v>0</v>
      </c>
      <c r="R145" s="69">
        <v>75</v>
      </c>
      <c r="S145" s="69">
        <v>0</v>
      </c>
      <c r="T145" s="190">
        <v>287504</v>
      </c>
      <c r="U145" s="190">
        <v>20245</v>
      </c>
      <c r="V145" s="190">
        <v>267260</v>
      </c>
      <c r="W145" s="190">
        <v>287504</v>
      </c>
      <c r="X145" s="190">
        <v>255356</v>
      </c>
      <c r="Y145" s="190">
        <v>0</v>
      </c>
      <c r="Z145" s="190">
        <v>0</v>
      </c>
      <c r="AA145" s="190">
        <v>0</v>
      </c>
      <c r="AB145" s="190">
        <v>255356</v>
      </c>
      <c r="AC145" s="190">
        <v>255356</v>
      </c>
      <c r="AD145" s="186">
        <f t="shared" si="32"/>
        <v>0.95545910349472429</v>
      </c>
      <c r="AE145" s="69">
        <f t="shared" si="33"/>
        <v>1</v>
      </c>
      <c r="AF145" s="190">
        <v>0</v>
      </c>
      <c r="AG145" s="190">
        <v>0</v>
      </c>
      <c r="AH145" s="69">
        <v>27</v>
      </c>
      <c r="AI145" s="69">
        <v>18</v>
      </c>
      <c r="AJ145" s="69">
        <v>30</v>
      </c>
      <c r="AK145" s="69">
        <v>0</v>
      </c>
      <c r="AL145" s="80">
        <v>0</v>
      </c>
      <c r="AM145" s="80">
        <v>0</v>
      </c>
      <c r="AN145" s="69">
        <v>0</v>
      </c>
      <c r="AO145" s="69">
        <v>0</v>
      </c>
      <c r="AP145" s="80">
        <v>0</v>
      </c>
      <c r="AQ145" s="80">
        <v>0</v>
      </c>
      <c r="AR145" s="69">
        <v>0</v>
      </c>
      <c r="AS145" s="69">
        <v>0</v>
      </c>
      <c r="AT145" s="80">
        <v>0</v>
      </c>
      <c r="AU145" s="80">
        <v>0</v>
      </c>
      <c r="AV145" s="69">
        <v>0</v>
      </c>
      <c r="AW145" s="69">
        <v>0</v>
      </c>
      <c r="AX145" s="80">
        <v>0</v>
      </c>
      <c r="AY145" s="80">
        <v>0</v>
      </c>
      <c r="AZ145" s="69">
        <v>0</v>
      </c>
      <c r="BA145" s="69">
        <v>0</v>
      </c>
      <c r="BB145" s="80">
        <v>0</v>
      </c>
      <c r="BC145" s="80">
        <v>0</v>
      </c>
      <c r="BD145" s="69">
        <v>0</v>
      </c>
      <c r="BE145" s="69">
        <v>0</v>
      </c>
      <c r="BF145" s="80">
        <v>0</v>
      </c>
      <c r="BG145" s="80">
        <v>0</v>
      </c>
      <c r="BH145" s="69">
        <v>0</v>
      </c>
      <c r="BI145" s="69">
        <v>0</v>
      </c>
      <c r="BJ145" s="80">
        <v>0</v>
      </c>
      <c r="BK145" s="80">
        <v>0</v>
      </c>
      <c r="BL145" s="69">
        <v>0</v>
      </c>
      <c r="BM145" s="69">
        <v>0</v>
      </c>
      <c r="BN145" s="80">
        <v>0</v>
      </c>
      <c r="BO145" s="80">
        <v>0</v>
      </c>
      <c r="BP145" s="69">
        <v>0</v>
      </c>
      <c r="BQ145" s="69">
        <v>0</v>
      </c>
      <c r="BR145" s="80">
        <v>0</v>
      </c>
      <c r="BS145" s="80">
        <v>0</v>
      </c>
      <c r="BT145" s="69">
        <v>0</v>
      </c>
      <c r="BU145" s="69">
        <v>0</v>
      </c>
      <c r="BV145" s="80">
        <v>0</v>
      </c>
      <c r="BW145" s="80">
        <v>0</v>
      </c>
      <c r="BX145" s="69">
        <v>0</v>
      </c>
      <c r="BY145" s="69">
        <v>0</v>
      </c>
      <c r="BZ145" s="80">
        <v>0</v>
      </c>
      <c r="CA145" s="80">
        <v>0</v>
      </c>
      <c r="CB145" s="69">
        <v>0</v>
      </c>
      <c r="CC145" s="69">
        <v>0</v>
      </c>
      <c r="CD145" s="80">
        <v>0</v>
      </c>
      <c r="CE145" s="80">
        <v>0</v>
      </c>
      <c r="CF145" s="69">
        <v>0</v>
      </c>
      <c r="CG145" s="69">
        <v>0</v>
      </c>
      <c r="CH145" s="80">
        <v>0</v>
      </c>
      <c r="CI145" s="80">
        <v>0</v>
      </c>
      <c r="CJ145" s="69">
        <v>30</v>
      </c>
      <c r="CK145" s="69">
        <v>0</v>
      </c>
      <c r="CL145" s="80">
        <v>0</v>
      </c>
      <c r="CM145" s="80">
        <v>0</v>
      </c>
      <c r="CN145" s="67" t="s">
        <v>862</v>
      </c>
      <c r="CO145" s="67" t="s">
        <v>863</v>
      </c>
      <c r="CP145" s="67" t="s">
        <v>701</v>
      </c>
      <c r="CQ145" s="67" t="s">
        <v>701</v>
      </c>
      <c r="CR145" s="67" t="s">
        <v>701</v>
      </c>
      <c r="CS145" s="67" t="s">
        <v>701</v>
      </c>
      <c r="CT145" s="68">
        <v>45309</v>
      </c>
      <c r="CU145" s="67" t="s">
        <v>1003</v>
      </c>
      <c r="CV145" s="67" t="s">
        <v>1004</v>
      </c>
      <c r="CW145" s="68" t="s">
        <v>168</v>
      </c>
      <c r="CX145" s="68">
        <v>45176</v>
      </c>
      <c r="CY145" s="67" t="s">
        <v>1005</v>
      </c>
      <c r="CZ145" s="67" t="s">
        <v>1004</v>
      </c>
      <c r="DA145" s="67" t="s">
        <v>1030</v>
      </c>
      <c r="DB145" s="81">
        <v>449141.81</v>
      </c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</row>
    <row r="146" spans="2:1477" s="69" customFormat="1">
      <c r="B146" s="67" t="s">
        <v>2</v>
      </c>
      <c r="C146" s="67" t="s">
        <v>350</v>
      </c>
      <c r="D146" s="67" t="s">
        <v>351</v>
      </c>
      <c r="E146" s="68">
        <v>44804</v>
      </c>
      <c r="F146" s="67" t="s">
        <v>1005</v>
      </c>
      <c r="G146" s="67" t="s">
        <v>1009</v>
      </c>
      <c r="H146" s="187">
        <v>1</v>
      </c>
      <c r="I146" s="69">
        <v>1</v>
      </c>
      <c r="J146" s="69">
        <v>110</v>
      </c>
      <c r="K146" s="69">
        <v>251</v>
      </c>
      <c r="L146" s="69">
        <v>251</v>
      </c>
      <c r="M146" s="186">
        <f t="shared" si="30"/>
        <v>1.1818181818181819</v>
      </c>
      <c r="N146" s="69">
        <f t="shared" si="31"/>
        <v>1</v>
      </c>
      <c r="O146" s="69">
        <v>0</v>
      </c>
      <c r="P146" s="69">
        <v>0</v>
      </c>
      <c r="Q146" s="69">
        <v>0</v>
      </c>
      <c r="R146" s="69">
        <v>121</v>
      </c>
      <c r="S146" s="69">
        <v>20</v>
      </c>
      <c r="T146" s="190">
        <v>2236764</v>
      </c>
      <c r="U146" s="190">
        <v>50000</v>
      </c>
      <c r="V146" s="190">
        <v>2186764</v>
      </c>
      <c r="W146" s="190">
        <v>2317147</v>
      </c>
      <c r="X146" s="190">
        <v>2391790</v>
      </c>
      <c r="Y146" s="190">
        <v>0</v>
      </c>
      <c r="Z146" s="190">
        <v>0</v>
      </c>
      <c r="AA146" s="190">
        <v>0</v>
      </c>
      <c r="AB146" s="190">
        <v>2391790</v>
      </c>
      <c r="AC146" s="190">
        <v>2391790</v>
      </c>
      <c r="AD146" s="186">
        <f t="shared" si="32"/>
        <v>1.0937577168821144</v>
      </c>
      <c r="AE146" s="69">
        <f t="shared" si="33"/>
        <v>1</v>
      </c>
      <c r="AF146" s="190">
        <v>0</v>
      </c>
      <c r="AG146" s="190">
        <v>80383</v>
      </c>
      <c r="AH146" s="69">
        <v>90</v>
      </c>
      <c r="AI146" s="69">
        <v>31</v>
      </c>
      <c r="AJ146" s="69">
        <v>0</v>
      </c>
      <c r="AK146" s="69">
        <v>0</v>
      </c>
      <c r="AL146" s="80">
        <v>0</v>
      </c>
      <c r="AM146" s="80">
        <v>0</v>
      </c>
      <c r="AN146" s="69">
        <v>0</v>
      </c>
      <c r="AO146" s="69">
        <v>20</v>
      </c>
      <c r="AP146" s="80">
        <v>80383</v>
      </c>
      <c r="AQ146" s="80">
        <v>0</v>
      </c>
      <c r="AR146" s="69">
        <v>0</v>
      </c>
      <c r="AS146" s="69">
        <v>0</v>
      </c>
      <c r="AT146" s="80">
        <v>0</v>
      </c>
      <c r="AU146" s="80">
        <v>0</v>
      </c>
      <c r="AV146" s="69">
        <v>0</v>
      </c>
      <c r="AW146" s="69">
        <v>0</v>
      </c>
      <c r="AX146" s="80">
        <v>0</v>
      </c>
      <c r="AY146" s="80">
        <v>0</v>
      </c>
      <c r="AZ146" s="69">
        <v>0</v>
      </c>
      <c r="BA146" s="69">
        <v>0</v>
      </c>
      <c r="BB146" s="80">
        <v>0</v>
      </c>
      <c r="BC146" s="80">
        <v>0</v>
      </c>
      <c r="BD146" s="69">
        <v>0</v>
      </c>
      <c r="BE146" s="69">
        <v>0</v>
      </c>
      <c r="BF146" s="80">
        <v>0</v>
      </c>
      <c r="BG146" s="80">
        <v>0</v>
      </c>
      <c r="BH146" s="69">
        <v>0</v>
      </c>
      <c r="BI146" s="69">
        <v>0</v>
      </c>
      <c r="BJ146" s="80">
        <v>0</v>
      </c>
      <c r="BK146" s="80">
        <v>0</v>
      </c>
      <c r="BL146" s="69">
        <v>0</v>
      </c>
      <c r="BM146" s="69">
        <v>0</v>
      </c>
      <c r="BN146" s="80">
        <v>0</v>
      </c>
      <c r="BO146" s="80">
        <v>0</v>
      </c>
      <c r="BP146" s="69">
        <v>0</v>
      </c>
      <c r="BQ146" s="69">
        <v>0</v>
      </c>
      <c r="BR146" s="80">
        <v>0</v>
      </c>
      <c r="BS146" s="80">
        <v>0</v>
      </c>
      <c r="BT146" s="69">
        <v>0</v>
      </c>
      <c r="BU146" s="69">
        <v>0</v>
      </c>
      <c r="BV146" s="80">
        <v>0</v>
      </c>
      <c r="BW146" s="80">
        <v>0</v>
      </c>
      <c r="BX146" s="69">
        <v>0</v>
      </c>
      <c r="BY146" s="69">
        <v>0</v>
      </c>
      <c r="BZ146" s="80">
        <v>0</v>
      </c>
      <c r="CA146" s="80">
        <v>0</v>
      </c>
      <c r="CB146" s="69">
        <v>0</v>
      </c>
      <c r="CC146" s="69">
        <v>0</v>
      </c>
      <c r="CD146" s="80">
        <v>0</v>
      </c>
      <c r="CE146" s="80">
        <v>0</v>
      </c>
      <c r="CF146" s="69">
        <v>0</v>
      </c>
      <c r="CG146" s="69">
        <v>0</v>
      </c>
      <c r="CH146" s="80">
        <v>0</v>
      </c>
      <c r="CI146" s="80">
        <v>0</v>
      </c>
      <c r="CJ146" s="69">
        <v>0</v>
      </c>
      <c r="CK146" s="69">
        <v>20</v>
      </c>
      <c r="CL146" s="80">
        <v>80383</v>
      </c>
      <c r="CM146" s="80">
        <v>0</v>
      </c>
      <c r="CN146" s="67" t="s">
        <v>768</v>
      </c>
      <c r="CO146" s="67" t="s">
        <v>769</v>
      </c>
      <c r="CP146" s="67" t="s">
        <v>701</v>
      </c>
      <c r="CQ146" s="67" t="s">
        <v>701</v>
      </c>
      <c r="CR146" s="67" t="s">
        <v>701</v>
      </c>
      <c r="CS146" s="67" t="s">
        <v>701</v>
      </c>
      <c r="CT146" s="68">
        <v>45364</v>
      </c>
      <c r="CU146" s="67" t="s">
        <v>1003</v>
      </c>
      <c r="CV146" s="67" t="s">
        <v>1004</v>
      </c>
      <c r="CW146" s="68" t="s">
        <v>168</v>
      </c>
      <c r="CX146" s="68">
        <v>45180</v>
      </c>
      <c r="CY146" s="67" t="s">
        <v>1005</v>
      </c>
      <c r="CZ146" s="67" t="s">
        <v>1004</v>
      </c>
      <c r="DA146" s="67" t="s">
        <v>1030</v>
      </c>
      <c r="DB146" s="81">
        <v>1726155.21</v>
      </c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</row>
    <row r="147" spans="2:1477" s="69" customFormat="1">
      <c r="B147" s="67" t="s">
        <v>2</v>
      </c>
      <c r="C147" s="67" t="s">
        <v>864</v>
      </c>
      <c r="D147" s="67" t="s">
        <v>1036</v>
      </c>
      <c r="E147" s="68">
        <v>44951</v>
      </c>
      <c r="F147" s="67" t="s">
        <v>1003</v>
      </c>
      <c r="G147" s="67" t="s">
        <v>1009</v>
      </c>
      <c r="H147" s="187">
        <v>1</v>
      </c>
      <c r="I147" s="69">
        <v>0</v>
      </c>
      <c r="J147" s="69">
        <v>110</v>
      </c>
      <c r="K147" s="69">
        <v>120</v>
      </c>
      <c r="L147" s="69">
        <v>86</v>
      </c>
      <c r="M147" s="186">
        <f t="shared" si="30"/>
        <v>0.69090909090909092</v>
      </c>
      <c r="N147" s="69">
        <f t="shared" si="31"/>
        <v>1</v>
      </c>
      <c r="O147" s="69">
        <v>34</v>
      </c>
      <c r="P147" s="69">
        <v>0</v>
      </c>
      <c r="Q147" s="69">
        <v>0</v>
      </c>
      <c r="R147" s="69">
        <v>10</v>
      </c>
      <c r="S147" s="69">
        <v>0</v>
      </c>
      <c r="T147" s="190">
        <v>2199429</v>
      </c>
      <c r="U147" s="190">
        <v>50000</v>
      </c>
      <c r="V147" s="190">
        <v>2149429</v>
      </c>
      <c r="W147" s="190">
        <v>2199429</v>
      </c>
      <c r="X147" s="190">
        <v>2316440</v>
      </c>
      <c r="Y147" s="190">
        <v>0</v>
      </c>
      <c r="Z147" s="190">
        <v>0</v>
      </c>
      <c r="AA147" s="190">
        <v>0</v>
      </c>
      <c r="AB147" s="190">
        <v>2316440</v>
      </c>
      <c r="AC147" s="190">
        <v>2316440</v>
      </c>
      <c r="AD147" s="186">
        <f t="shared" si="32"/>
        <v>1.0777001706034486</v>
      </c>
      <c r="AE147" s="69">
        <f t="shared" si="33"/>
        <v>1</v>
      </c>
      <c r="AF147" s="190">
        <v>0</v>
      </c>
      <c r="AG147" s="190">
        <v>0</v>
      </c>
      <c r="AH147" s="69">
        <v>7</v>
      </c>
      <c r="AI147" s="69">
        <v>3</v>
      </c>
      <c r="AJ147" s="69">
        <v>0</v>
      </c>
      <c r="AK147" s="69">
        <v>0</v>
      </c>
      <c r="AL147" s="80">
        <v>0</v>
      </c>
      <c r="AM147" s="80">
        <v>0</v>
      </c>
      <c r="AN147" s="69">
        <v>0</v>
      </c>
      <c r="AO147" s="69">
        <v>0</v>
      </c>
      <c r="AP147" s="80">
        <v>0</v>
      </c>
      <c r="AQ147" s="80">
        <v>0</v>
      </c>
      <c r="AR147" s="69">
        <v>0</v>
      </c>
      <c r="AS147" s="69">
        <v>0</v>
      </c>
      <c r="AT147" s="80">
        <v>0</v>
      </c>
      <c r="AU147" s="80">
        <v>0</v>
      </c>
      <c r="AV147" s="69">
        <v>0</v>
      </c>
      <c r="AW147" s="69">
        <v>0</v>
      </c>
      <c r="AX147" s="80">
        <v>0</v>
      </c>
      <c r="AY147" s="80">
        <v>0</v>
      </c>
      <c r="AZ147" s="69">
        <v>0</v>
      </c>
      <c r="BA147" s="69">
        <v>0</v>
      </c>
      <c r="BB147" s="80">
        <v>0</v>
      </c>
      <c r="BC147" s="80">
        <v>0</v>
      </c>
      <c r="BD147" s="69">
        <v>0</v>
      </c>
      <c r="BE147" s="69">
        <v>0</v>
      </c>
      <c r="BF147" s="80">
        <v>0</v>
      </c>
      <c r="BG147" s="80">
        <v>0</v>
      </c>
      <c r="BH147" s="69">
        <v>0</v>
      </c>
      <c r="BI147" s="69">
        <v>0</v>
      </c>
      <c r="BJ147" s="80">
        <v>0</v>
      </c>
      <c r="BK147" s="80">
        <v>0</v>
      </c>
      <c r="BL147" s="69">
        <v>0</v>
      </c>
      <c r="BM147" s="69">
        <v>0</v>
      </c>
      <c r="BN147" s="80">
        <v>0</v>
      </c>
      <c r="BO147" s="80">
        <v>0</v>
      </c>
      <c r="BP147" s="69">
        <v>0</v>
      </c>
      <c r="BQ147" s="69">
        <v>0</v>
      </c>
      <c r="BR147" s="80">
        <v>0</v>
      </c>
      <c r="BS147" s="80">
        <v>0</v>
      </c>
      <c r="BT147" s="69">
        <v>0</v>
      </c>
      <c r="BU147" s="69">
        <v>0</v>
      </c>
      <c r="BV147" s="80">
        <v>0</v>
      </c>
      <c r="BW147" s="80">
        <v>0</v>
      </c>
      <c r="BX147" s="69">
        <v>0</v>
      </c>
      <c r="BY147" s="69">
        <v>0</v>
      </c>
      <c r="BZ147" s="80">
        <v>0</v>
      </c>
      <c r="CA147" s="80">
        <v>0</v>
      </c>
      <c r="CB147" s="69">
        <v>0</v>
      </c>
      <c r="CC147" s="69">
        <v>0</v>
      </c>
      <c r="CD147" s="80">
        <v>0</v>
      </c>
      <c r="CE147" s="80">
        <v>0</v>
      </c>
      <c r="CF147" s="69">
        <v>0</v>
      </c>
      <c r="CG147" s="69">
        <v>0</v>
      </c>
      <c r="CH147" s="80">
        <v>0</v>
      </c>
      <c r="CI147" s="80">
        <v>0</v>
      </c>
      <c r="CJ147" s="69">
        <v>0</v>
      </c>
      <c r="CK147" s="69">
        <v>0</v>
      </c>
      <c r="CL147" s="80">
        <v>0</v>
      </c>
      <c r="CM147" s="80">
        <v>0</v>
      </c>
      <c r="CN147" s="67" t="s">
        <v>865</v>
      </c>
      <c r="CO147" s="67" t="s">
        <v>866</v>
      </c>
      <c r="CP147" s="67" t="s">
        <v>701</v>
      </c>
      <c r="CQ147" s="67" t="s">
        <v>701</v>
      </c>
      <c r="CR147" s="67" t="s">
        <v>701</v>
      </c>
      <c r="CS147" s="67" t="s">
        <v>701</v>
      </c>
      <c r="CT147" s="68">
        <v>45154</v>
      </c>
      <c r="CU147" s="67" t="s">
        <v>1005</v>
      </c>
      <c r="CV147" s="67" t="s">
        <v>1004</v>
      </c>
      <c r="CW147" s="68" t="s">
        <v>168</v>
      </c>
      <c r="CX147" s="68">
        <v>45099</v>
      </c>
      <c r="CY147" s="67" t="s">
        <v>1001</v>
      </c>
      <c r="CZ147" s="67" t="s">
        <v>1009</v>
      </c>
      <c r="DA147" s="67" t="s">
        <v>1024</v>
      </c>
      <c r="DB147" s="81">
        <v>2955598</v>
      </c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</row>
    <row r="148" spans="2:1477" s="69" customFormat="1">
      <c r="B148" s="67" t="s">
        <v>2</v>
      </c>
      <c r="C148" s="67" t="s">
        <v>867</v>
      </c>
      <c r="D148" s="67" t="s">
        <v>1037</v>
      </c>
      <c r="E148" s="68">
        <v>45014</v>
      </c>
      <c r="F148" s="67" t="s">
        <v>1003</v>
      </c>
      <c r="G148" s="67" t="s">
        <v>1009</v>
      </c>
      <c r="H148" s="187">
        <v>1</v>
      </c>
      <c r="I148" s="69">
        <v>0</v>
      </c>
      <c r="J148" s="69">
        <v>89</v>
      </c>
      <c r="K148" s="69">
        <v>101</v>
      </c>
      <c r="L148" s="69">
        <v>67</v>
      </c>
      <c r="M148" s="186">
        <f t="shared" si="30"/>
        <v>0.6179775280898876</v>
      </c>
      <c r="N148" s="69">
        <f t="shared" si="31"/>
        <v>1</v>
      </c>
      <c r="O148" s="69">
        <v>34</v>
      </c>
      <c r="P148" s="69">
        <v>0</v>
      </c>
      <c r="Q148" s="69">
        <v>0</v>
      </c>
      <c r="R148" s="69">
        <v>12</v>
      </c>
      <c r="S148" s="69">
        <v>0</v>
      </c>
      <c r="T148" s="190">
        <v>1398733</v>
      </c>
      <c r="U148" s="190">
        <v>50000</v>
      </c>
      <c r="V148" s="190">
        <v>1348733</v>
      </c>
      <c r="W148" s="190">
        <v>1398733</v>
      </c>
      <c r="X148" s="190">
        <v>1268603</v>
      </c>
      <c r="Y148" s="190">
        <v>0</v>
      </c>
      <c r="Z148" s="190">
        <v>0</v>
      </c>
      <c r="AA148" s="190">
        <v>0</v>
      </c>
      <c r="AB148" s="190">
        <v>1268603</v>
      </c>
      <c r="AC148" s="190">
        <v>1268603</v>
      </c>
      <c r="AD148" s="186">
        <f t="shared" si="32"/>
        <v>0.94058868582588251</v>
      </c>
      <c r="AE148" s="69">
        <f t="shared" si="33"/>
        <v>1</v>
      </c>
      <c r="AF148" s="190">
        <v>0</v>
      </c>
      <c r="AG148" s="190">
        <v>0</v>
      </c>
      <c r="AH148" s="69">
        <v>8</v>
      </c>
      <c r="AI148" s="69">
        <v>4</v>
      </c>
      <c r="AJ148" s="69">
        <v>0</v>
      </c>
      <c r="AK148" s="69">
        <v>0</v>
      </c>
      <c r="AL148" s="80">
        <v>0</v>
      </c>
      <c r="AM148" s="80">
        <v>0</v>
      </c>
      <c r="AN148" s="69">
        <v>0</v>
      </c>
      <c r="AO148" s="69">
        <v>0</v>
      </c>
      <c r="AP148" s="80">
        <v>0</v>
      </c>
      <c r="AQ148" s="80">
        <v>0</v>
      </c>
      <c r="AR148" s="69">
        <v>0</v>
      </c>
      <c r="AS148" s="69">
        <v>0</v>
      </c>
      <c r="AT148" s="80">
        <v>0</v>
      </c>
      <c r="AU148" s="80">
        <v>0</v>
      </c>
      <c r="AV148" s="69">
        <v>0</v>
      </c>
      <c r="AW148" s="69">
        <v>0</v>
      </c>
      <c r="AX148" s="80">
        <v>0</v>
      </c>
      <c r="AY148" s="80">
        <v>0</v>
      </c>
      <c r="AZ148" s="69">
        <v>0</v>
      </c>
      <c r="BA148" s="69">
        <v>0</v>
      </c>
      <c r="BB148" s="80">
        <v>0</v>
      </c>
      <c r="BC148" s="80">
        <v>0</v>
      </c>
      <c r="BD148" s="69">
        <v>0</v>
      </c>
      <c r="BE148" s="69">
        <v>0</v>
      </c>
      <c r="BF148" s="80">
        <v>0</v>
      </c>
      <c r="BG148" s="80">
        <v>0</v>
      </c>
      <c r="BH148" s="69">
        <v>0</v>
      </c>
      <c r="BI148" s="69">
        <v>0</v>
      </c>
      <c r="BJ148" s="80">
        <v>0</v>
      </c>
      <c r="BK148" s="80">
        <v>0</v>
      </c>
      <c r="BL148" s="69">
        <v>0</v>
      </c>
      <c r="BM148" s="69">
        <v>0</v>
      </c>
      <c r="BN148" s="80">
        <v>0</v>
      </c>
      <c r="BO148" s="80">
        <v>0</v>
      </c>
      <c r="BP148" s="69">
        <v>0</v>
      </c>
      <c r="BQ148" s="69">
        <v>0</v>
      </c>
      <c r="BR148" s="80">
        <v>0</v>
      </c>
      <c r="BS148" s="80">
        <v>0</v>
      </c>
      <c r="BT148" s="69">
        <v>0</v>
      </c>
      <c r="BU148" s="69">
        <v>0</v>
      </c>
      <c r="BV148" s="80">
        <v>0</v>
      </c>
      <c r="BW148" s="80">
        <v>0</v>
      </c>
      <c r="BX148" s="69">
        <v>0</v>
      </c>
      <c r="BY148" s="69">
        <v>0</v>
      </c>
      <c r="BZ148" s="80">
        <v>0</v>
      </c>
      <c r="CA148" s="80">
        <v>0</v>
      </c>
      <c r="CB148" s="69">
        <v>0</v>
      </c>
      <c r="CC148" s="69">
        <v>0</v>
      </c>
      <c r="CD148" s="80">
        <v>0</v>
      </c>
      <c r="CE148" s="80">
        <v>0</v>
      </c>
      <c r="CF148" s="69">
        <v>0</v>
      </c>
      <c r="CG148" s="69">
        <v>0</v>
      </c>
      <c r="CH148" s="80">
        <v>0</v>
      </c>
      <c r="CI148" s="80">
        <v>0</v>
      </c>
      <c r="CJ148" s="69">
        <v>0</v>
      </c>
      <c r="CK148" s="69">
        <v>0</v>
      </c>
      <c r="CL148" s="80">
        <v>0</v>
      </c>
      <c r="CM148" s="80">
        <v>0</v>
      </c>
      <c r="CN148" s="67" t="s">
        <v>865</v>
      </c>
      <c r="CO148" s="67" t="s">
        <v>866</v>
      </c>
      <c r="CP148" s="67" t="s">
        <v>701</v>
      </c>
      <c r="CQ148" s="67" t="s">
        <v>701</v>
      </c>
      <c r="CR148" s="67" t="s">
        <v>701</v>
      </c>
      <c r="CS148" s="67" t="s">
        <v>701</v>
      </c>
      <c r="CT148" s="68">
        <v>45218</v>
      </c>
      <c r="CU148" s="67" t="s">
        <v>1007</v>
      </c>
      <c r="CV148" s="67" t="s">
        <v>1004</v>
      </c>
      <c r="CW148" s="68" t="s">
        <v>168</v>
      </c>
      <c r="CX148" s="68">
        <v>45159</v>
      </c>
      <c r="CY148" s="67" t="s">
        <v>1005</v>
      </c>
      <c r="CZ148" s="67" t="s">
        <v>1004</v>
      </c>
      <c r="DA148" s="67" t="s">
        <v>1028</v>
      </c>
      <c r="DB148" s="81">
        <v>2259061</v>
      </c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</row>
    <row r="149" spans="2:1477" s="69" customFormat="1">
      <c r="B149" s="67" t="s">
        <v>2</v>
      </c>
      <c r="C149" s="67" t="s">
        <v>697</v>
      </c>
      <c r="D149" s="67" t="s">
        <v>1038</v>
      </c>
      <c r="E149" s="68">
        <v>44615</v>
      </c>
      <c r="F149" s="67" t="s">
        <v>1003</v>
      </c>
      <c r="G149" s="67" t="s">
        <v>1010</v>
      </c>
      <c r="H149" s="187">
        <v>1</v>
      </c>
      <c r="I149" s="69">
        <v>0</v>
      </c>
      <c r="J149" s="69">
        <v>90</v>
      </c>
      <c r="K149" s="69">
        <v>183</v>
      </c>
      <c r="L149" s="69">
        <v>168</v>
      </c>
      <c r="M149" s="186">
        <f t="shared" si="30"/>
        <v>1.1444444444444444</v>
      </c>
      <c r="N149" s="69">
        <f t="shared" si="31"/>
        <v>1</v>
      </c>
      <c r="O149" s="69">
        <v>15</v>
      </c>
      <c r="P149" s="69">
        <v>0</v>
      </c>
      <c r="Q149" s="69">
        <v>0</v>
      </c>
      <c r="R149" s="69">
        <v>93</v>
      </c>
      <c r="S149" s="69">
        <v>0</v>
      </c>
      <c r="T149" s="190">
        <v>1388656</v>
      </c>
      <c r="U149" s="190">
        <v>50000</v>
      </c>
      <c r="V149" s="190">
        <v>1338656</v>
      </c>
      <c r="W149" s="190">
        <v>1388656</v>
      </c>
      <c r="X149" s="190">
        <v>1401865</v>
      </c>
      <c r="Y149" s="190">
        <v>0</v>
      </c>
      <c r="Z149" s="190">
        <v>0</v>
      </c>
      <c r="AA149" s="190">
        <v>0</v>
      </c>
      <c r="AB149" s="190">
        <v>1401865</v>
      </c>
      <c r="AC149" s="190">
        <v>1401865</v>
      </c>
      <c r="AD149" s="186">
        <f t="shared" si="32"/>
        <v>1.0472182547271294</v>
      </c>
      <c r="AE149" s="69">
        <f t="shared" si="33"/>
        <v>1</v>
      </c>
      <c r="AF149" s="190">
        <v>0</v>
      </c>
      <c r="AG149" s="190">
        <v>0</v>
      </c>
      <c r="AH149" s="69">
        <v>53</v>
      </c>
      <c r="AI149" s="69">
        <v>12</v>
      </c>
      <c r="AJ149" s="69">
        <v>28</v>
      </c>
      <c r="AK149" s="69">
        <v>0</v>
      </c>
      <c r="AL149" s="80">
        <v>0</v>
      </c>
      <c r="AM149" s="80">
        <v>0</v>
      </c>
      <c r="AN149" s="69">
        <v>0</v>
      </c>
      <c r="AO149" s="69">
        <v>0</v>
      </c>
      <c r="AP149" s="80">
        <v>0</v>
      </c>
      <c r="AQ149" s="80">
        <v>0</v>
      </c>
      <c r="AR149" s="69">
        <v>0</v>
      </c>
      <c r="AS149" s="69">
        <v>0</v>
      </c>
      <c r="AT149" s="80">
        <v>0</v>
      </c>
      <c r="AU149" s="80">
        <v>0</v>
      </c>
      <c r="AV149" s="69">
        <v>0</v>
      </c>
      <c r="AW149" s="69">
        <v>0</v>
      </c>
      <c r="AX149" s="80">
        <v>0</v>
      </c>
      <c r="AY149" s="80">
        <v>0</v>
      </c>
      <c r="AZ149" s="69">
        <v>0</v>
      </c>
      <c r="BA149" s="69">
        <v>0</v>
      </c>
      <c r="BB149" s="80">
        <v>0</v>
      </c>
      <c r="BC149" s="80">
        <v>0</v>
      </c>
      <c r="BD149" s="69">
        <v>0</v>
      </c>
      <c r="BE149" s="69">
        <v>0</v>
      </c>
      <c r="BF149" s="80">
        <v>0</v>
      </c>
      <c r="BG149" s="80">
        <v>0</v>
      </c>
      <c r="BH149" s="69">
        <v>0</v>
      </c>
      <c r="BI149" s="69">
        <v>0</v>
      </c>
      <c r="BJ149" s="80">
        <v>0</v>
      </c>
      <c r="BK149" s="80">
        <v>0</v>
      </c>
      <c r="BL149" s="69">
        <v>0</v>
      </c>
      <c r="BM149" s="69">
        <v>0</v>
      </c>
      <c r="BN149" s="80">
        <v>0</v>
      </c>
      <c r="BO149" s="80">
        <v>0</v>
      </c>
      <c r="BP149" s="69">
        <v>0</v>
      </c>
      <c r="BQ149" s="69">
        <v>0</v>
      </c>
      <c r="BR149" s="80">
        <v>0</v>
      </c>
      <c r="BS149" s="80">
        <v>0</v>
      </c>
      <c r="BT149" s="69">
        <v>0</v>
      </c>
      <c r="BU149" s="69">
        <v>0</v>
      </c>
      <c r="BV149" s="80">
        <v>0</v>
      </c>
      <c r="BW149" s="80">
        <v>0</v>
      </c>
      <c r="BX149" s="69">
        <v>0</v>
      </c>
      <c r="BY149" s="69">
        <v>0</v>
      </c>
      <c r="BZ149" s="80">
        <v>0</v>
      </c>
      <c r="CA149" s="80">
        <v>0</v>
      </c>
      <c r="CB149" s="69">
        <v>0</v>
      </c>
      <c r="CC149" s="69">
        <v>0</v>
      </c>
      <c r="CD149" s="80">
        <v>0</v>
      </c>
      <c r="CE149" s="80">
        <v>0</v>
      </c>
      <c r="CF149" s="69">
        <v>0</v>
      </c>
      <c r="CG149" s="69">
        <v>0</v>
      </c>
      <c r="CH149" s="80">
        <v>0</v>
      </c>
      <c r="CI149" s="80">
        <v>0</v>
      </c>
      <c r="CJ149" s="69">
        <v>28</v>
      </c>
      <c r="CK149" s="69">
        <v>0</v>
      </c>
      <c r="CL149" s="80">
        <v>0</v>
      </c>
      <c r="CM149" s="80">
        <v>0</v>
      </c>
      <c r="CN149" s="67" t="s">
        <v>868</v>
      </c>
      <c r="CO149" s="67" t="s">
        <v>869</v>
      </c>
      <c r="CP149" s="67" t="s">
        <v>701</v>
      </c>
      <c r="CQ149" s="67" t="s">
        <v>701</v>
      </c>
      <c r="CR149" s="67" t="s">
        <v>701</v>
      </c>
      <c r="CS149" s="67" t="s">
        <v>701</v>
      </c>
      <c r="CT149" s="68">
        <v>45281</v>
      </c>
      <c r="CU149" s="67" t="s">
        <v>1007</v>
      </c>
      <c r="CV149" s="67" t="s">
        <v>1004</v>
      </c>
      <c r="CW149" s="68" t="s">
        <v>168</v>
      </c>
      <c r="CX149" s="68">
        <v>44860</v>
      </c>
      <c r="CY149" s="67" t="s">
        <v>1007</v>
      </c>
      <c r="CZ149" s="67" t="s">
        <v>1009</v>
      </c>
      <c r="DA149" s="67" t="s">
        <v>1026</v>
      </c>
      <c r="DB149" s="81">
        <v>1545933</v>
      </c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</row>
    <row r="150" spans="2:1477" s="69" customFormat="1">
      <c r="B150" s="67" t="s">
        <v>2</v>
      </c>
      <c r="C150" s="67" t="s">
        <v>698</v>
      </c>
      <c r="D150" s="67" t="s">
        <v>1039</v>
      </c>
      <c r="E150" s="68">
        <v>44678</v>
      </c>
      <c r="F150" s="67" t="s">
        <v>1001</v>
      </c>
      <c r="G150" s="67" t="s">
        <v>1010</v>
      </c>
      <c r="H150" s="187">
        <v>1</v>
      </c>
      <c r="I150" s="69">
        <v>0</v>
      </c>
      <c r="J150" s="69">
        <v>180</v>
      </c>
      <c r="K150" s="69">
        <v>290</v>
      </c>
      <c r="L150" s="69">
        <v>288</v>
      </c>
      <c r="M150" s="186">
        <f t="shared" si="30"/>
        <v>0.98888888888888893</v>
      </c>
      <c r="N150" s="69">
        <f t="shared" si="31"/>
        <v>1</v>
      </c>
      <c r="O150" s="69">
        <v>2</v>
      </c>
      <c r="P150" s="69">
        <v>0</v>
      </c>
      <c r="Q150" s="69">
        <v>0</v>
      </c>
      <c r="R150" s="69">
        <v>110</v>
      </c>
      <c r="S150" s="69">
        <v>0</v>
      </c>
      <c r="T150" s="190">
        <v>3353932</v>
      </c>
      <c r="U150" s="190">
        <v>50000</v>
      </c>
      <c r="V150" s="190">
        <v>3303932</v>
      </c>
      <c r="W150" s="190">
        <v>3353932</v>
      </c>
      <c r="X150" s="190">
        <v>3387610</v>
      </c>
      <c r="Y150" s="190">
        <v>0</v>
      </c>
      <c r="Z150" s="190">
        <v>0</v>
      </c>
      <c r="AA150" s="190">
        <v>0</v>
      </c>
      <c r="AB150" s="190">
        <v>3387610</v>
      </c>
      <c r="AC150" s="190">
        <v>3371222</v>
      </c>
      <c r="AD150" s="186">
        <f t="shared" si="32"/>
        <v>1.0203666419284658</v>
      </c>
      <c r="AE150" s="69">
        <f t="shared" si="33"/>
        <v>1</v>
      </c>
      <c r="AF150" s="190">
        <v>-16388</v>
      </c>
      <c r="AG150" s="190">
        <v>0</v>
      </c>
      <c r="AH150" s="69">
        <v>67</v>
      </c>
      <c r="AI150" s="69">
        <v>43</v>
      </c>
      <c r="AJ150" s="69">
        <v>0</v>
      </c>
      <c r="AK150" s="69">
        <v>0</v>
      </c>
      <c r="AL150" s="80">
        <v>0</v>
      </c>
      <c r="AM150" s="80">
        <v>0</v>
      </c>
      <c r="AN150" s="69">
        <v>0</v>
      </c>
      <c r="AO150" s="69">
        <v>0</v>
      </c>
      <c r="AP150" s="80">
        <v>0</v>
      </c>
      <c r="AQ150" s="80">
        <v>0</v>
      </c>
      <c r="AR150" s="69">
        <v>0</v>
      </c>
      <c r="AS150" s="69">
        <v>0</v>
      </c>
      <c r="AT150" s="80">
        <v>0</v>
      </c>
      <c r="AU150" s="80">
        <v>0</v>
      </c>
      <c r="AV150" s="69">
        <v>0</v>
      </c>
      <c r="AW150" s="69">
        <v>0</v>
      </c>
      <c r="AX150" s="80">
        <v>0</v>
      </c>
      <c r="AY150" s="80">
        <v>0</v>
      </c>
      <c r="AZ150" s="69">
        <v>0</v>
      </c>
      <c r="BA150" s="69">
        <v>0</v>
      </c>
      <c r="BB150" s="80">
        <v>0</v>
      </c>
      <c r="BC150" s="80">
        <v>0</v>
      </c>
      <c r="BD150" s="69">
        <v>0</v>
      </c>
      <c r="BE150" s="69">
        <v>0</v>
      </c>
      <c r="BF150" s="80">
        <v>0</v>
      </c>
      <c r="BG150" s="80">
        <v>0</v>
      </c>
      <c r="BH150" s="69">
        <v>0</v>
      </c>
      <c r="BI150" s="69">
        <v>0</v>
      </c>
      <c r="BJ150" s="80">
        <v>0</v>
      </c>
      <c r="BK150" s="80">
        <v>0</v>
      </c>
      <c r="BL150" s="69">
        <v>0</v>
      </c>
      <c r="BM150" s="69">
        <v>0</v>
      </c>
      <c r="BN150" s="80">
        <v>0</v>
      </c>
      <c r="BO150" s="80">
        <v>0</v>
      </c>
      <c r="BP150" s="69">
        <v>43</v>
      </c>
      <c r="BQ150" s="69">
        <v>0</v>
      </c>
      <c r="BR150" s="80">
        <v>0</v>
      </c>
      <c r="BS150" s="80">
        <v>0</v>
      </c>
      <c r="BT150" s="69">
        <v>0</v>
      </c>
      <c r="BU150" s="69">
        <v>0</v>
      </c>
      <c r="BV150" s="80">
        <v>0</v>
      </c>
      <c r="BW150" s="80">
        <v>0</v>
      </c>
      <c r="BX150" s="69">
        <v>0</v>
      </c>
      <c r="BY150" s="69">
        <v>0</v>
      </c>
      <c r="BZ150" s="80">
        <v>0</v>
      </c>
      <c r="CA150" s="80">
        <v>0</v>
      </c>
      <c r="CB150" s="69">
        <v>0</v>
      </c>
      <c r="CC150" s="69">
        <v>0</v>
      </c>
      <c r="CD150" s="80">
        <v>0</v>
      </c>
      <c r="CE150" s="80">
        <v>0</v>
      </c>
      <c r="CF150" s="69">
        <v>0</v>
      </c>
      <c r="CG150" s="69">
        <v>0</v>
      </c>
      <c r="CH150" s="80">
        <v>0</v>
      </c>
      <c r="CI150" s="80">
        <v>0</v>
      </c>
      <c r="CJ150" s="69">
        <v>43</v>
      </c>
      <c r="CK150" s="69">
        <v>0</v>
      </c>
      <c r="CL150" s="80">
        <v>0</v>
      </c>
      <c r="CM150" s="80">
        <v>0</v>
      </c>
      <c r="CN150" s="67" t="s">
        <v>768</v>
      </c>
      <c r="CO150" s="67" t="s">
        <v>769</v>
      </c>
      <c r="CP150" s="67" t="s">
        <v>701</v>
      </c>
      <c r="CQ150" s="67" t="s">
        <v>701</v>
      </c>
      <c r="CR150" s="67" t="s">
        <v>701</v>
      </c>
      <c r="CS150" s="67" t="s">
        <v>701</v>
      </c>
      <c r="CT150" s="68">
        <v>45301</v>
      </c>
      <c r="CU150" s="67" t="s">
        <v>1003</v>
      </c>
      <c r="CV150" s="67" t="s">
        <v>1004</v>
      </c>
      <c r="CW150" s="68" t="s">
        <v>168</v>
      </c>
      <c r="CX150" s="68">
        <v>45123</v>
      </c>
      <c r="CY150" s="67" t="s">
        <v>1005</v>
      </c>
      <c r="CZ150" s="67" t="s">
        <v>1004</v>
      </c>
      <c r="DA150" s="67" t="s">
        <v>1024</v>
      </c>
      <c r="DB150" s="81">
        <v>3164048.08</v>
      </c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</row>
    <row r="151" spans="2:1477" s="69" customFormat="1">
      <c r="B151" s="67" t="s">
        <v>2</v>
      </c>
      <c r="C151" s="67" t="s">
        <v>607</v>
      </c>
      <c r="D151" s="67" t="s">
        <v>608</v>
      </c>
      <c r="E151" s="68">
        <v>44804</v>
      </c>
      <c r="F151" s="67" t="s">
        <v>1005</v>
      </c>
      <c r="G151" s="67" t="s">
        <v>1009</v>
      </c>
      <c r="H151" s="187">
        <v>1</v>
      </c>
      <c r="I151" s="69">
        <v>0</v>
      </c>
      <c r="J151" s="69">
        <v>44</v>
      </c>
      <c r="K151" s="69">
        <v>49</v>
      </c>
      <c r="L151" s="69">
        <v>45</v>
      </c>
      <c r="M151" s="186">
        <f t="shared" si="30"/>
        <v>0.90909090909090906</v>
      </c>
      <c r="N151" s="69">
        <f t="shared" si="31"/>
        <v>1</v>
      </c>
      <c r="O151" s="69">
        <v>4</v>
      </c>
      <c r="P151" s="69">
        <v>0</v>
      </c>
      <c r="Q151" s="69">
        <v>0</v>
      </c>
      <c r="R151" s="69">
        <v>5</v>
      </c>
      <c r="S151" s="69">
        <v>0</v>
      </c>
      <c r="T151" s="190">
        <v>192351</v>
      </c>
      <c r="U151" s="190">
        <v>8394</v>
      </c>
      <c r="V151" s="190">
        <v>183958</v>
      </c>
      <c r="W151" s="190">
        <v>192351</v>
      </c>
      <c r="X151" s="190">
        <v>176477</v>
      </c>
      <c r="Y151" s="190">
        <v>0</v>
      </c>
      <c r="Z151" s="190">
        <v>0</v>
      </c>
      <c r="AA151" s="190">
        <v>0</v>
      </c>
      <c r="AB151" s="190">
        <v>176477</v>
      </c>
      <c r="AC151" s="190">
        <v>176477</v>
      </c>
      <c r="AD151" s="186">
        <f t="shared" si="32"/>
        <v>0.9593331086443645</v>
      </c>
      <c r="AE151" s="69">
        <f t="shared" si="33"/>
        <v>1</v>
      </c>
      <c r="AF151" s="190">
        <v>0</v>
      </c>
      <c r="AG151" s="190">
        <v>0</v>
      </c>
      <c r="AH151" s="69">
        <v>0</v>
      </c>
      <c r="AI151" s="69">
        <v>5</v>
      </c>
      <c r="AJ151" s="69">
        <v>0</v>
      </c>
      <c r="AK151" s="69">
        <v>0</v>
      </c>
      <c r="AL151" s="80">
        <v>0</v>
      </c>
      <c r="AM151" s="80">
        <v>0</v>
      </c>
      <c r="AN151" s="69">
        <v>0</v>
      </c>
      <c r="AO151" s="69">
        <v>0</v>
      </c>
      <c r="AP151" s="80">
        <v>0</v>
      </c>
      <c r="AQ151" s="80">
        <v>0</v>
      </c>
      <c r="AR151" s="69">
        <v>0</v>
      </c>
      <c r="AS151" s="69">
        <v>0</v>
      </c>
      <c r="AT151" s="80">
        <v>0</v>
      </c>
      <c r="AU151" s="80">
        <v>0</v>
      </c>
      <c r="AV151" s="69">
        <v>0</v>
      </c>
      <c r="AW151" s="69">
        <v>0</v>
      </c>
      <c r="AX151" s="80">
        <v>0</v>
      </c>
      <c r="AY151" s="80">
        <v>0</v>
      </c>
      <c r="AZ151" s="69">
        <v>0</v>
      </c>
      <c r="BA151" s="69">
        <v>0</v>
      </c>
      <c r="BB151" s="80">
        <v>0</v>
      </c>
      <c r="BC151" s="80">
        <v>0</v>
      </c>
      <c r="BD151" s="69">
        <v>0</v>
      </c>
      <c r="BE151" s="69">
        <v>0</v>
      </c>
      <c r="BF151" s="80">
        <v>3128</v>
      </c>
      <c r="BG151" s="80">
        <v>0</v>
      </c>
      <c r="BH151" s="69">
        <v>0</v>
      </c>
      <c r="BI151" s="69">
        <v>0</v>
      </c>
      <c r="BJ151" s="80">
        <v>0</v>
      </c>
      <c r="BK151" s="80">
        <v>0</v>
      </c>
      <c r="BL151" s="69">
        <v>0</v>
      </c>
      <c r="BM151" s="69">
        <v>0</v>
      </c>
      <c r="BN151" s="80">
        <v>0</v>
      </c>
      <c r="BO151" s="80">
        <v>0</v>
      </c>
      <c r="BP151" s="69">
        <v>0</v>
      </c>
      <c r="BQ151" s="69">
        <v>0</v>
      </c>
      <c r="BR151" s="80">
        <v>0</v>
      </c>
      <c r="BS151" s="80">
        <v>0</v>
      </c>
      <c r="BT151" s="69">
        <v>0</v>
      </c>
      <c r="BU151" s="69">
        <v>0</v>
      </c>
      <c r="BV151" s="80">
        <v>0</v>
      </c>
      <c r="BW151" s="80">
        <v>0</v>
      </c>
      <c r="BX151" s="69">
        <v>0</v>
      </c>
      <c r="BY151" s="69">
        <v>0</v>
      </c>
      <c r="BZ151" s="80">
        <v>0</v>
      </c>
      <c r="CA151" s="80">
        <v>0</v>
      </c>
      <c r="CB151" s="69">
        <v>0</v>
      </c>
      <c r="CC151" s="69">
        <v>0</v>
      </c>
      <c r="CD151" s="80">
        <v>0</v>
      </c>
      <c r="CE151" s="80">
        <v>0</v>
      </c>
      <c r="CF151" s="69">
        <v>0</v>
      </c>
      <c r="CG151" s="69">
        <v>0</v>
      </c>
      <c r="CH151" s="80">
        <v>0</v>
      </c>
      <c r="CI151" s="80">
        <v>0</v>
      </c>
      <c r="CJ151" s="69">
        <v>0</v>
      </c>
      <c r="CK151" s="69">
        <v>0</v>
      </c>
      <c r="CL151" s="80">
        <v>3128</v>
      </c>
      <c r="CM151" s="80">
        <v>0</v>
      </c>
      <c r="CN151" s="67" t="s">
        <v>766</v>
      </c>
      <c r="CO151" s="67" t="s">
        <v>767</v>
      </c>
      <c r="CP151" s="67" t="s">
        <v>701</v>
      </c>
      <c r="CQ151" s="67" t="s">
        <v>701</v>
      </c>
      <c r="CR151" s="67" t="s">
        <v>701</v>
      </c>
      <c r="CS151" s="67" t="s">
        <v>701</v>
      </c>
      <c r="CT151" s="68">
        <v>45274</v>
      </c>
      <c r="CU151" s="67" t="s">
        <v>1007</v>
      </c>
      <c r="CV151" s="67" t="s">
        <v>1004</v>
      </c>
      <c r="CW151" s="68" t="s">
        <v>168</v>
      </c>
      <c r="CX151" s="68">
        <v>44917</v>
      </c>
      <c r="CY151" s="67" t="s">
        <v>1007</v>
      </c>
      <c r="CZ151" s="67" t="s">
        <v>1009</v>
      </c>
      <c r="DA151" s="67" t="s">
        <v>1024</v>
      </c>
      <c r="DB151" s="81">
        <v>173499.64</v>
      </c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</row>
    <row r="152" spans="2:1477" s="69" customFormat="1">
      <c r="B152" s="67" t="s">
        <v>2</v>
      </c>
      <c r="C152" s="67" t="s">
        <v>609</v>
      </c>
      <c r="D152" s="67" t="s">
        <v>610</v>
      </c>
      <c r="E152" s="68">
        <v>44839</v>
      </c>
      <c r="F152" s="67" t="s">
        <v>1007</v>
      </c>
      <c r="G152" s="67" t="s">
        <v>1009</v>
      </c>
      <c r="H152" s="187">
        <v>1</v>
      </c>
      <c r="I152" s="69">
        <v>0</v>
      </c>
      <c r="J152" s="69">
        <v>169</v>
      </c>
      <c r="K152" s="69">
        <v>238</v>
      </c>
      <c r="L152" s="69">
        <v>238</v>
      </c>
      <c r="M152" s="186">
        <f t="shared" si="30"/>
        <v>1</v>
      </c>
      <c r="N152" s="69">
        <f t="shared" si="31"/>
        <v>1</v>
      </c>
      <c r="O152" s="69">
        <v>0</v>
      </c>
      <c r="P152" s="69">
        <v>0</v>
      </c>
      <c r="Q152" s="69">
        <v>0</v>
      </c>
      <c r="R152" s="69">
        <v>69</v>
      </c>
      <c r="S152" s="69">
        <v>0</v>
      </c>
      <c r="T152" s="190">
        <v>4469056</v>
      </c>
      <c r="U152" s="190">
        <v>50000</v>
      </c>
      <c r="V152" s="190">
        <v>4419056</v>
      </c>
      <c r="W152" s="190">
        <v>4469056</v>
      </c>
      <c r="X152" s="190">
        <v>4076218</v>
      </c>
      <c r="Y152" s="190">
        <v>0</v>
      </c>
      <c r="Z152" s="190">
        <v>0</v>
      </c>
      <c r="AA152" s="190">
        <v>0</v>
      </c>
      <c r="AB152" s="190">
        <v>4076218</v>
      </c>
      <c r="AC152" s="190">
        <v>3952664</v>
      </c>
      <c r="AD152" s="186">
        <f t="shared" si="32"/>
        <v>0.89445890706069353</v>
      </c>
      <c r="AE152" s="69">
        <f t="shared" si="33"/>
        <v>1</v>
      </c>
      <c r="AF152" s="190">
        <v>-123554</v>
      </c>
      <c r="AG152" s="190">
        <v>0</v>
      </c>
      <c r="AH152" s="69">
        <v>30</v>
      </c>
      <c r="AI152" s="69">
        <v>39</v>
      </c>
      <c r="AJ152" s="69">
        <v>0</v>
      </c>
      <c r="AK152" s="69">
        <v>0</v>
      </c>
      <c r="AL152" s="80">
        <v>3365</v>
      </c>
      <c r="AM152" s="80">
        <v>0</v>
      </c>
      <c r="AN152" s="69">
        <v>0</v>
      </c>
      <c r="AO152" s="69">
        <v>0</v>
      </c>
      <c r="AP152" s="80">
        <v>0</v>
      </c>
      <c r="AQ152" s="80">
        <v>0</v>
      </c>
      <c r="AR152" s="69">
        <v>0</v>
      </c>
      <c r="AS152" s="69">
        <v>0</v>
      </c>
      <c r="AT152" s="80">
        <v>0</v>
      </c>
      <c r="AU152" s="80">
        <v>0</v>
      </c>
      <c r="AV152" s="69">
        <v>0</v>
      </c>
      <c r="AW152" s="69">
        <v>0</v>
      </c>
      <c r="AX152" s="80">
        <v>0</v>
      </c>
      <c r="AY152" s="80">
        <v>0</v>
      </c>
      <c r="AZ152" s="69">
        <v>0</v>
      </c>
      <c r="BA152" s="69">
        <v>0</v>
      </c>
      <c r="BB152" s="80">
        <v>0</v>
      </c>
      <c r="BC152" s="80">
        <v>0</v>
      </c>
      <c r="BD152" s="69">
        <v>0</v>
      </c>
      <c r="BE152" s="69">
        <v>0</v>
      </c>
      <c r="BF152" s="80">
        <v>0</v>
      </c>
      <c r="BG152" s="80">
        <v>0</v>
      </c>
      <c r="BH152" s="69">
        <v>0</v>
      </c>
      <c r="BI152" s="69">
        <v>0</v>
      </c>
      <c r="BJ152" s="80">
        <v>0</v>
      </c>
      <c r="BK152" s="80">
        <v>0</v>
      </c>
      <c r="BL152" s="69">
        <v>0</v>
      </c>
      <c r="BM152" s="69">
        <v>0</v>
      </c>
      <c r="BN152" s="80">
        <v>0</v>
      </c>
      <c r="BO152" s="80">
        <v>0</v>
      </c>
      <c r="BP152" s="69">
        <v>0</v>
      </c>
      <c r="BQ152" s="69">
        <v>0</v>
      </c>
      <c r="BR152" s="80">
        <v>0</v>
      </c>
      <c r="BS152" s="80">
        <v>0</v>
      </c>
      <c r="BT152" s="69">
        <v>0</v>
      </c>
      <c r="BU152" s="69">
        <v>0</v>
      </c>
      <c r="BV152" s="80">
        <v>0</v>
      </c>
      <c r="BW152" s="80">
        <v>0</v>
      </c>
      <c r="BX152" s="69">
        <v>0</v>
      </c>
      <c r="BY152" s="69">
        <v>0</v>
      </c>
      <c r="BZ152" s="80">
        <v>0</v>
      </c>
      <c r="CA152" s="80">
        <v>0</v>
      </c>
      <c r="CB152" s="69">
        <v>0</v>
      </c>
      <c r="CC152" s="69">
        <v>0</v>
      </c>
      <c r="CD152" s="80">
        <v>0</v>
      </c>
      <c r="CE152" s="80">
        <v>0</v>
      </c>
      <c r="CF152" s="69">
        <v>0</v>
      </c>
      <c r="CG152" s="69">
        <v>0</v>
      </c>
      <c r="CH152" s="80">
        <v>0</v>
      </c>
      <c r="CI152" s="80">
        <v>0</v>
      </c>
      <c r="CJ152" s="69">
        <v>0</v>
      </c>
      <c r="CK152" s="69">
        <v>0</v>
      </c>
      <c r="CL152" s="80">
        <v>3365</v>
      </c>
      <c r="CM152" s="80">
        <v>0</v>
      </c>
      <c r="CN152" s="67" t="s">
        <v>733</v>
      </c>
      <c r="CO152" s="67" t="s">
        <v>734</v>
      </c>
      <c r="CP152" s="67" t="s">
        <v>701</v>
      </c>
      <c r="CQ152" s="67" t="s">
        <v>701</v>
      </c>
      <c r="CR152" s="67" t="s">
        <v>701</v>
      </c>
      <c r="CS152" s="67" t="s">
        <v>701</v>
      </c>
      <c r="CT152" s="68">
        <v>45274</v>
      </c>
      <c r="CU152" s="67" t="s">
        <v>1007</v>
      </c>
      <c r="CV152" s="67" t="s">
        <v>1004</v>
      </c>
      <c r="CW152" s="68" t="s">
        <v>168</v>
      </c>
      <c r="CX152" s="68">
        <v>45159</v>
      </c>
      <c r="CY152" s="67" t="s">
        <v>1005</v>
      </c>
      <c r="CZ152" s="67" t="s">
        <v>1004</v>
      </c>
      <c r="DA152" s="67" t="s">
        <v>1030</v>
      </c>
      <c r="DB152" s="81">
        <v>6832323.5999999996</v>
      </c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</row>
    <row r="153" spans="2:1477" s="69" customFormat="1">
      <c r="B153" s="67" t="s">
        <v>2</v>
      </c>
      <c r="C153" s="67" t="s">
        <v>352</v>
      </c>
      <c r="D153" s="67" t="s">
        <v>353</v>
      </c>
      <c r="E153" s="68">
        <v>44727</v>
      </c>
      <c r="F153" s="67" t="s">
        <v>1001</v>
      </c>
      <c r="G153" s="67" t="s">
        <v>1010</v>
      </c>
      <c r="H153" s="187">
        <v>2</v>
      </c>
      <c r="I153" s="69">
        <v>1</v>
      </c>
      <c r="J153" s="69">
        <v>150</v>
      </c>
      <c r="K153" s="69">
        <v>309</v>
      </c>
      <c r="L153" s="69">
        <v>309</v>
      </c>
      <c r="M153" s="186">
        <f t="shared" si="30"/>
        <v>1.5733333333333333</v>
      </c>
      <c r="N153" s="69">
        <f t="shared" si="31"/>
        <v>0</v>
      </c>
      <c r="O153" s="69">
        <v>0</v>
      </c>
      <c r="P153" s="69">
        <v>0</v>
      </c>
      <c r="Q153" s="69">
        <v>0</v>
      </c>
      <c r="R153" s="69">
        <v>143</v>
      </c>
      <c r="S153" s="69">
        <v>16</v>
      </c>
      <c r="T153" s="190">
        <v>2961906</v>
      </c>
      <c r="U153" s="190">
        <v>50000</v>
      </c>
      <c r="V153" s="190">
        <v>2911906</v>
      </c>
      <c r="W153" s="190">
        <v>2971384</v>
      </c>
      <c r="X153" s="190">
        <v>2833242</v>
      </c>
      <c r="Y153" s="190">
        <v>0</v>
      </c>
      <c r="Z153" s="190">
        <v>50000</v>
      </c>
      <c r="AA153" s="190">
        <v>50000</v>
      </c>
      <c r="AB153" s="190">
        <v>2883242</v>
      </c>
      <c r="AC153" s="190">
        <v>2818993</v>
      </c>
      <c r="AD153" s="186">
        <f t="shared" si="32"/>
        <v>0.96809203319063186</v>
      </c>
      <c r="AE153" s="69">
        <f t="shared" si="33"/>
        <v>1</v>
      </c>
      <c r="AF153" s="190">
        <v>-64250</v>
      </c>
      <c r="AG153" s="190">
        <v>9478</v>
      </c>
      <c r="AH153" s="69">
        <v>48</v>
      </c>
      <c r="AI153" s="69">
        <v>25</v>
      </c>
      <c r="AJ153" s="69">
        <v>0</v>
      </c>
      <c r="AK153" s="69">
        <v>0</v>
      </c>
      <c r="AL153" s="80">
        <v>0</v>
      </c>
      <c r="AM153" s="80">
        <v>0</v>
      </c>
      <c r="AN153" s="69">
        <v>0</v>
      </c>
      <c r="AO153" s="69">
        <v>0</v>
      </c>
      <c r="AP153" s="80">
        <v>3118</v>
      </c>
      <c r="AQ153" s="80">
        <v>0</v>
      </c>
      <c r="AR153" s="69">
        <v>0</v>
      </c>
      <c r="AS153" s="69">
        <v>0</v>
      </c>
      <c r="AT153" s="80">
        <v>0</v>
      </c>
      <c r="AU153" s="80">
        <v>0</v>
      </c>
      <c r="AV153" s="69">
        <v>0</v>
      </c>
      <c r="AW153" s="69">
        <v>0</v>
      </c>
      <c r="AX153" s="80">
        <v>0</v>
      </c>
      <c r="AY153" s="80">
        <v>0</v>
      </c>
      <c r="AZ153" s="69">
        <v>0</v>
      </c>
      <c r="BA153" s="69">
        <v>0</v>
      </c>
      <c r="BB153" s="80">
        <v>0</v>
      </c>
      <c r="BC153" s="80">
        <v>0</v>
      </c>
      <c r="BD153" s="69">
        <v>70</v>
      </c>
      <c r="BE153" s="69">
        <v>0</v>
      </c>
      <c r="BF153" s="80">
        <v>0</v>
      </c>
      <c r="BG153" s="80">
        <v>0</v>
      </c>
      <c r="BH153" s="69">
        <v>0</v>
      </c>
      <c r="BI153" s="69">
        <v>0</v>
      </c>
      <c r="BJ153" s="80">
        <v>0</v>
      </c>
      <c r="BK153" s="80">
        <v>0</v>
      </c>
      <c r="BL153" s="69">
        <v>0</v>
      </c>
      <c r="BM153" s="69">
        <v>0</v>
      </c>
      <c r="BN153" s="80">
        <v>0</v>
      </c>
      <c r="BO153" s="80">
        <v>0</v>
      </c>
      <c r="BP153" s="69">
        <v>0</v>
      </c>
      <c r="BQ153" s="69">
        <v>0</v>
      </c>
      <c r="BR153" s="80">
        <v>0</v>
      </c>
      <c r="BS153" s="80">
        <v>0</v>
      </c>
      <c r="BT153" s="69">
        <v>0</v>
      </c>
      <c r="BU153" s="69">
        <v>0</v>
      </c>
      <c r="BV153" s="80">
        <v>0</v>
      </c>
      <c r="BW153" s="80">
        <v>0</v>
      </c>
      <c r="BX153" s="69">
        <v>0</v>
      </c>
      <c r="BY153" s="69">
        <v>16</v>
      </c>
      <c r="BZ153" s="80">
        <v>9478</v>
      </c>
      <c r="CA153" s="80">
        <v>9478</v>
      </c>
      <c r="CB153" s="69">
        <v>0</v>
      </c>
      <c r="CC153" s="69">
        <v>0</v>
      </c>
      <c r="CD153" s="80">
        <v>0</v>
      </c>
      <c r="CE153" s="80">
        <v>0</v>
      </c>
      <c r="CF153" s="69">
        <v>0</v>
      </c>
      <c r="CG153" s="69">
        <v>0</v>
      </c>
      <c r="CH153" s="80">
        <v>0</v>
      </c>
      <c r="CI153" s="80">
        <v>0</v>
      </c>
      <c r="CJ153" s="69">
        <v>70</v>
      </c>
      <c r="CK153" s="69">
        <v>16</v>
      </c>
      <c r="CL153" s="80">
        <v>12596</v>
      </c>
      <c r="CM153" s="80">
        <v>9478</v>
      </c>
      <c r="CN153" s="67" t="s">
        <v>768</v>
      </c>
      <c r="CO153" s="67" t="s">
        <v>769</v>
      </c>
      <c r="CP153" s="67" t="s">
        <v>701</v>
      </c>
      <c r="CQ153" s="67" t="s">
        <v>701</v>
      </c>
      <c r="CR153" s="67" t="s">
        <v>701</v>
      </c>
      <c r="CS153" s="67" t="s">
        <v>701</v>
      </c>
      <c r="CT153" s="68">
        <v>45364</v>
      </c>
      <c r="CU153" s="67" t="s">
        <v>1003</v>
      </c>
      <c r="CV153" s="67" t="s">
        <v>1004</v>
      </c>
      <c r="CW153" s="68" t="s">
        <v>168</v>
      </c>
      <c r="CX153" s="68">
        <v>45203</v>
      </c>
      <c r="CY153" s="67" t="s">
        <v>1007</v>
      </c>
      <c r="CZ153" s="67" t="s">
        <v>1004</v>
      </c>
      <c r="DA153" s="67" t="s">
        <v>1030</v>
      </c>
      <c r="DB153" s="81">
        <v>3042412.27</v>
      </c>
      <c r="DC153" s="69" t="s">
        <v>870</v>
      </c>
      <c r="DD153" s="69" t="s">
        <v>871</v>
      </c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</row>
    <row r="154" spans="2:1477" s="69" customFormat="1">
      <c r="B154" s="67" t="s">
        <v>2</v>
      </c>
      <c r="C154" s="67" t="s">
        <v>354</v>
      </c>
      <c r="D154" s="67" t="s">
        <v>355</v>
      </c>
      <c r="E154" s="68">
        <v>44314</v>
      </c>
      <c r="F154" s="67" t="s">
        <v>1001</v>
      </c>
      <c r="G154" s="67" t="s">
        <v>1002</v>
      </c>
      <c r="H154" s="187">
        <v>1</v>
      </c>
      <c r="I154" s="69">
        <v>2</v>
      </c>
      <c r="J154" s="69">
        <v>250</v>
      </c>
      <c r="K154" s="69">
        <v>622</v>
      </c>
      <c r="L154" s="69">
        <v>620</v>
      </c>
      <c r="M154" s="186">
        <f t="shared" si="30"/>
        <v>0.99199999999999999</v>
      </c>
      <c r="N154" s="69">
        <f t="shared" si="31"/>
        <v>1</v>
      </c>
      <c r="O154" s="69">
        <v>2</v>
      </c>
      <c r="P154" s="69">
        <v>0</v>
      </c>
      <c r="Q154" s="69">
        <v>0</v>
      </c>
      <c r="R154" s="69">
        <v>372</v>
      </c>
      <c r="S154" s="69">
        <v>0</v>
      </c>
      <c r="T154" s="190">
        <v>3198515</v>
      </c>
      <c r="U154" s="190">
        <v>50000</v>
      </c>
      <c r="V154" s="190">
        <v>3148515</v>
      </c>
      <c r="W154" s="190">
        <v>3289097</v>
      </c>
      <c r="X154" s="190">
        <v>3304055</v>
      </c>
      <c r="Y154" s="190">
        <v>0</v>
      </c>
      <c r="Z154" s="190">
        <v>0</v>
      </c>
      <c r="AA154" s="190">
        <v>0</v>
      </c>
      <c r="AB154" s="190">
        <v>3304055</v>
      </c>
      <c r="AC154" s="190">
        <v>3304055</v>
      </c>
      <c r="AD154" s="186">
        <f t="shared" si="32"/>
        <v>1.049401066852151</v>
      </c>
      <c r="AE154" s="69">
        <f t="shared" si="33"/>
        <v>1</v>
      </c>
      <c r="AF154" s="190">
        <v>39515</v>
      </c>
      <c r="AG154" s="190">
        <v>90582</v>
      </c>
      <c r="AH154" s="69">
        <v>322</v>
      </c>
      <c r="AI154" s="69">
        <v>50</v>
      </c>
      <c r="AJ154" s="69">
        <v>90</v>
      </c>
      <c r="AK154" s="69">
        <v>0</v>
      </c>
      <c r="AL154" s="80">
        <v>6000</v>
      </c>
      <c r="AM154" s="80">
        <v>0</v>
      </c>
      <c r="AN154" s="69">
        <v>90</v>
      </c>
      <c r="AO154" s="69">
        <v>0</v>
      </c>
      <c r="AP154" s="80">
        <v>49780</v>
      </c>
      <c r="AQ154" s="80">
        <v>0</v>
      </c>
      <c r="AR154" s="69">
        <v>0</v>
      </c>
      <c r="AS154" s="69">
        <v>0</v>
      </c>
      <c r="AT154" s="80">
        <v>0</v>
      </c>
      <c r="AU154" s="80">
        <v>0</v>
      </c>
      <c r="AV154" s="69">
        <v>0</v>
      </c>
      <c r="AW154" s="69">
        <v>0</v>
      </c>
      <c r="AX154" s="80">
        <v>0</v>
      </c>
      <c r="AY154" s="80">
        <v>0</v>
      </c>
      <c r="AZ154" s="69">
        <v>0</v>
      </c>
      <c r="BA154" s="69">
        <v>0</v>
      </c>
      <c r="BB154" s="80">
        <v>0</v>
      </c>
      <c r="BC154" s="80">
        <v>0</v>
      </c>
      <c r="BD154" s="69">
        <v>0</v>
      </c>
      <c r="BE154" s="69">
        <v>0</v>
      </c>
      <c r="BF154" s="80">
        <v>11300</v>
      </c>
      <c r="BG154" s="80">
        <v>0</v>
      </c>
      <c r="BH154" s="69">
        <v>0</v>
      </c>
      <c r="BI154" s="69">
        <v>0</v>
      </c>
      <c r="BJ154" s="80">
        <v>58960</v>
      </c>
      <c r="BK154" s="80">
        <v>0</v>
      </c>
      <c r="BL154" s="69">
        <v>0</v>
      </c>
      <c r="BM154" s="69">
        <v>0</v>
      </c>
      <c r="BN154" s="80">
        <v>0</v>
      </c>
      <c r="BO154" s="80">
        <v>0</v>
      </c>
      <c r="BP154" s="69">
        <v>0</v>
      </c>
      <c r="BQ154" s="69">
        <v>0</v>
      </c>
      <c r="BR154" s="80">
        <v>0</v>
      </c>
      <c r="BS154" s="80">
        <v>0</v>
      </c>
      <c r="BT154" s="69">
        <v>0</v>
      </c>
      <c r="BU154" s="69">
        <v>0</v>
      </c>
      <c r="BV154" s="80">
        <v>0</v>
      </c>
      <c r="BW154" s="80">
        <v>0</v>
      </c>
      <c r="BX154" s="69">
        <v>0</v>
      </c>
      <c r="BY154" s="69">
        <v>0</v>
      </c>
      <c r="BZ154" s="80">
        <v>0</v>
      </c>
      <c r="CA154" s="80">
        <v>0</v>
      </c>
      <c r="CB154" s="69">
        <v>120</v>
      </c>
      <c r="CC154" s="69">
        <v>0</v>
      </c>
      <c r="CD154" s="80">
        <v>0</v>
      </c>
      <c r="CE154" s="80">
        <v>0</v>
      </c>
      <c r="CF154" s="69">
        <v>0</v>
      </c>
      <c r="CG154" s="69">
        <v>0</v>
      </c>
      <c r="CH154" s="80">
        <v>0</v>
      </c>
      <c r="CI154" s="80">
        <v>0</v>
      </c>
      <c r="CJ154" s="69">
        <v>300</v>
      </c>
      <c r="CK154" s="69">
        <v>0</v>
      </c>
      <c r="CL154" s="80">
        <v>126040</v>
      </c>
      <c r="CM154" s="80">
        <v>0</v>
      </c>
      <c r="CN154" s="67" t="s">
        <v>797</v>
      </c>
      <c r="CO154" s="67" t="s">
        <v>798</v>
      </c>
      <c r="CP154" s="67" t="s">
        <v>701</v>
      </c>
      <c r="CQ154" s="67" t="s">
        <v>701</v>
      </c>
      <c r="CR154" s="67" t="s">
        <v>701</v>
      </c>
      <c r="CS154" s="67" t="s">
        <v>701</v>
      </c>
      <c r="CT154" s="68">
        <v>45210</v>
      </c>
      <c r="CU154" s="67" t="s">
        <v>1007</v>
      </c>
      <c r="CV154" s="67" t="s">
        <v>1004</v>
      </c>
      <c r="CW154" s="68" t="s">
        <v>168</v>
      </c>
      <c r="CX154" s="68">
        <v>45085</v>
      </c>
      <c r="CY154" s="67" t="s">
        <v>1001</v>
      </c>
      <c r="CZ154" s="67" t="s">
        <v>1009</v>
      </c>
      <c r="DA154" s="67" t="s">
        <v>1030</v>
      </c>
      <c r="DB154" s="81">
        <v>3552350.22</v>
      </c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</row>
    <row r="155" spans="2:1477" s="69" customFormat="1">
      <c r="B155" s="67" t="s">
        <v>2</v>
      </c>
      <c r="C155" s="67" t="s">
        <v>872</v>
      </c>
      <c r="D155" s="67" t="s">
        <v>1040</v>
      </c>
      <c r="E155" s="68">
        <v>44496</v>
      </c>
      <c r="F155" s="67" t="s">
        <v>1007</v>
      </c>
      <c r="G155" s="67" t="s">
        <v>1010</v>
      </c>
      <c r="H155" s="187">
        <v>1</v>
      </c>
      <c r="I155" s="69">
        <v>1</v>
      </c>
      <c r="J155" s="69">
        <v>60</v>
      </c>
      <c r="K155" s="69">
        <v>71</v>
      </c>
      <c r="L155" s="69">
        <v>71</v>
      </c>
      <c r="M155" s="186">
        <f t="shared" si="30"/>
        <v>1</v>
      </c>
      <c r="N155" s="69">
        <f t="shared" si="31"/>
        <v>1</v>
      </c>
      <c r="O155" s="69">
        <v>0</v>
      </c>
      <c r="P155" s="69">
        <v>0</v>
      </c>
      <c r="Q155" s="69">
        <v>0</v>
      </c>
      <c r="R155" s="69">
        <v>11</v>
      </c>
      <c r="S155" s="69">
        <v>0</v>
      </c>
      <c r="T155" s="190">
        <v>564819</v>
      </c>
      <c r="U155" s="190">
        <v>36905</v>
      </c>
      <c r="V155" s="190">
        <v>527914</v>
      </c>
      <c r="W155" s="190">
        <v>564819</v>
      </c>
      <c r="X155" s="190">
        <v>524793</v>
      </c>
      <c r="Y155" s="190">
        <v>0</v>
      </c>
      <c r="Z155" s="190">
        <v>0</v>
      </c>
      <c r="AA155" s="190">
        <v>0</v>
      </c>
      <c r="AB155" s="190">
        <v>524793</v>
      </c>
      <c r="AC155" s="190">
        <v>524793</v>
      </c>
      <c r="AD155" s="186">
        <f t="shared" si="32"/>
        <v>0.99408805222062679</v>
      </c>
      <c r="AE155" s="69">
        <f t="shared" si="33"/>
        <v>1</v>
      </c>
      <c r="AF155" s="190">
        <v>0</v>
      </c>
      <c r="AG155" s="190">
        <v>0</v>
      </c>
      <c r="AH155" s="69">
        <v>11</v>
      </c>
      <c r="AI155" s="69">
        <v>0</v>
      </c>
      <c r="AJ155" s="69">
        <v>0</v>
      </c>
      <c r="AK155" s="69">
        <v>0</v>
      </c>
      <c r="AL155" s="80">
        <v>0</v>
      </c>
      <c r="AM155" s="80">
        <v>0</v>
      </c>
      <c r="AN155" s="69">
        <v>0</v>
      </c>
      <c r="AO155" s="69">
        <v>0</v>
      </c>
      <c r="AP155" s="80">
        <v>0</v>
      </c>
      <c r="AQ155" s="80">
        <v>0</v>
      </c>
      <c r="AR155" s="69">
        <v>0</v>
      </c>
      <c r="AS155" s="69">
        <v>0</v>
      </c>
      <c r="AT155" s="80">
        <v>0</v>
      </c>
      <c r="AU155" s="80">
        <v>0</v>
      </c>
      <c r="AV155" s="69">
        <v>0</v>
      </c>
      <c r="AW155" s="69">
        <v>0</v>
      </c>
      <c r="AX155" s="80">
        <v>0</v>
      </c>
      <c r="AY155" s="80">
        <v>0</v>
      </c>
      <c r="AZ155" s="69">
        <v>0</v>
      </c>
      <c r="BA155" s="69">
        <v>0</v>
      </c>
      <c r="BB155" s="80">
        <v>0</v>
      </c>
      <c r="BC155" s="80">
        <v>0</v>
      </c>
      <c r="BD155" s="69">
        <v>0</v>
      </c>
      <c r="BE155" s="69">
        <v>0</v>
      </c>
      <c r="BF155" s="80">
        <v>0</v>
      </c>
      <c r="BG155" s="80">
        <v>0</v>
      </c>
      <c r="BH155" s="69">
        <v>0</v>
      </c>
      <c r="BI155" s="69">
        <v>0</v>
      </c>
      <c r="BJ155" s="80">
        <v>0</v>
      </c>
      <c r="BK155" s="80">
        <v>0</v>
      </c>
      <c r="BL155" s="69">
        <v>0</v>
      </c>
      <c r="BM155" s="69">
        <v>0</v>
      </c>
      <c r="BN155" s="80">
        <v>0</v>
      </c>
      <c r="BO155" s="80">
        <v>0</v>
      </c>
      <c r="BP155" s="69">
        <v>0</v>
      </c>
      <c r="BQ155" s="69">
        <v>0</v>
      </c>
      <c r="BR155" s="80">
        <v>0</v>
      </c>
      <c r="BS155" s="80">
        <v>0</v>
      </c>
      <c r="BT155" s="69">
        <v>0</v>
      </c>
      <c r="BU155" s="69">
        <v>0</v>
      </c>
      <c r="BV155" s="80">
        <v>0</v>
      </c>
      <c r="BW155" s="80">
        <v>0</v>
      </c>
      <c r="BX155" s="69">
        <v>0</v>
      </c>
      <c r="BY155" s="69">
        <v>0</v>
      </c>
      <c r="BZ155" s="80">
        <v>0</v>
      </c>
      <c r="CA155" s="80">
        <v>0</v>
      </c>
      <c r="CB155" s="69">
        <v>0</v>
      </c>
      <c r="CC155" s="69">
        <v>0</v>
      </c>
      <c r="CD155" s="80">
        <v>0</v>
      </c>
      <c r="CE155" s="80">
        <v>0</v>
      </c>
      <c r="CF155" s="69">
        <v>0</v>
      </c>
      <c r="CG155" s="69">
        <v>0</v>
      </c>
      <c r="CH155" s="80">
        <v>0</v>
      </c>
      <c r="CI155" s="80">
        <v>0</v>
      </c>
      <c r="CJ155" s="69">
        <v>0</v>
      </c>
      <c r="CK155" s="69">
        <v>0</v>
      </c>
      <c r="CL155" s="80">
        <v>0</v>
      </c>
      <c r="CM155" s="80">
        <v>0</v>
      </c>
      <c r="CN155" s="67" t="s">
        <v>860</v>
      </c>
      <c r="CO155" s="67" t="s">
        <v>861</v>
      </c>
      <c r="CP155" s="67" t="s">
        <v>701</v>
      </c>
      <c r="CQ155" s="67" t="s">
        <v>701</v>
      </c>
      <c r="CR155" s="67" t="s">
        <v>701</v>
      </c>
      <c r="CS155" s="67" t="s">
        <v>701</v>
      </c>
      <c r="CT155" s="68">
        <v>45301</v>
      </c>
      <c r="CU155" s="67" t="s">
        <v>1003</v>
      </c>
      <c r="CV155" s="67" t="s">
        <v>1004</v>
      </c>
      <c r="CW155" s="68" t="s">
        <v>168</v>
      </c>
      <c r="CX155" s="68">
        <v>44694</v>
      </c>
      <c r="CY155" s="67" t="s">
        <v>1001</v>
      </c>
      <c r="CZ155" s="67" t="s">
        <v>1010</v>
      </c>
      <c r="DA155" s="67" t="s">
        <v>1029</v>
      </c>
      <c r="DB155" s="81">
        <v>932089.13</v>
      </c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</row>
    <row r="156" spans="2:1477" s="69" customFormat="1">
      <c r="B156" s="67" t="s">
        <v>2</v>
      </c>
      <c r="C156" s="67" t="s">
        <v>611</v>
      </c>
      <c r="D156" s="67" t="s">
        <v>612</v>
      </c>
      <c r="E156" s="68">
        <v>44650</v>
      </c>
      <c r="F156" s="67" t="s">
        <v>1003</v>
      </c>
      <c r="G156" s="67" t="s">
        <v>1010</v>
      </c>
      <c r="H156" s="187">
        <v>1</v>
      </c>
      <c r="I156" s="69">
        <v>0</v>
      </c>
      <c r="J156" s="69">
        <v>150</v>
      </c>
      <c r="K156" s="69">
        <v>258</v>
      </c>
      <c r="L156" s="69">
        <v>258</v>
      </c>
      <c r="M156" s="186">
        <f t="shared" si="30"/>
        <v>1.1933333333333334</v>
      </c>
      <c r="N156" s="69">
        <f t="shared" si="31"/>
        <v>1</v>
      </c>
      <c r="O156" s="69">
        <v>0</v>
      </c>
      <c r="P156" s="69">
        <v>0</v>
      </c>
      <c r="Q156" s="69">
        <v>0</v>
      </c>
      <c r="R156" s="69">
        <v>108</v>
      </c>
      <c r="S156" s="69">
        <v>0</v>
      </c>
      <c r="T156" s="190">
        <v>2718412</v>
      </c>
      <c r="U156" s="190">
        <v>50000</v>
      </c>
      <c r="V156" s="190">
        <v>2668412</v>
      </c>
      <c r="W156" s="190">
        <v>2718412</v>
      </c>
      <c r="X156" s="190">
        <v>2266906</v>
      </c>
      <c r="Y156" s="190">
        <v>0</v>
      </c>
      <c r="Z156" s="190">
        <v>0</v>
      </c>
      <c r="AA156" s="190">
        <v>0</v>
      </c>
      <c r="AB156" s="190">
        <v>2266906</v>
      </c>
      <c r="AC156" s="190">
        <v>2266906</v>
      </c>
      <c r="AD156" s="186">
        <f t="shared" si="32"/>
        <v>0.84953373017360134</v>
      </c>
      <c r="AE156" s="69">
        <f t="shared" si="33"/>
        <v>1</v>
      </c>
      <c r="AF156" s="190">
        <v>0</v>
      </c>
      <c r="AG156" s="190">
        <v>0</v>
      </c>
      <c r="AH156" s="69">
        <v>68</v>
      </c>
      <c r="AI156" s="69">
        <v>11</v>
      </c>
      <c r="AJ156" s="69">
        <v>0</v>
      </c>
      <c r="AK156" s="69">
        <v>0</v>
      </c>
      <c r="AL156" s="80">
        <v>0</v>
      </c>
      <c r="AM156" s="80">
        <v>0</v>
      </c>
      <c r="AN156" s="69">
        <v>0</v>
      </c>
      <c r="AO156" s="69">
        <v>0</v>
      </c>
      <c r="AP156" s="80">
        <v>0</v>
      </c>
      <c r="AQ156" s="80">
        <v>0</v>
      </c>
      <c r="AR156" s="69">
        <v>0</v>
      </c>
      <c r="AS156" s="69">
        <v>0</v>
      </c>
      <c r="AT156" s="80">
        <v>0</v>
      </c>
      <c r="AU156" s="80">
        <v>0</v>
      </c>
      <c r="AV156" s="69">
        <v>0</v>
      </c>
      <c r="AW156" s="69">
        <v>0</v>
      </c>
      <c r="AX156" s="80">
        <v>0</v>
      </c>
      <c r="AY156" s="80">
        <v>0</v>
      </c>
      <c r="AZ156" s="69">
        <v>0</v>
      </c>
      <c r="BA156" s="69">
        <v>0</v>
      </c>
      <c r="BB156" s="80">
        <v>0</v>
      </c>
      <c r="BC156" s="80">
        <v>0</v>
      </c>
      <c r="BD156" s="69">
        <v>0</v>
      </c>
      <c r="BE156" s="69">
        <v>0</v>
      </c>
      <c r="BF156" s="80">
        <v>6123</v>
      </c>
      <c r="BG156" s="80">
        <v>0</v>
      </c>
      <c r="BH156" s="69">
        <v>0</v>
      </c>
      <c r="BI156" s="69">
        <v>0</v>
      </c>
      <c r="BJ156" s="80">
        <v>0</v>
      </c>
      <c r="BK156" s="80">
        <v>0</v>
      </c>
      <c r="BL156" s="69">
        <v>0</v>
      </c>
      <c r="BM156" s="69">
        <v>0</v>
      </c>
      <c r="BN156" s="80">
        <v>0</v>
      </c>
      <c r="BO156" s="80">
        <v>0</v>
      </c>
      <c r="BP156" s="69">
        <v>85</v>
      </c>
      <c r="BQ156" s="69">
        <v>0</v>
      </c>
      <c r="BR156" s="80">
        <v>0</v>
      </c>
      <c r="BS156" s="80">
        <v>0</v>
      </c>
      <c r="BT156" s="69">
        <v>0</v>
      </c>
      <c r="BU156" s="69">
        <v>0</v>
      </c>
      <c r="BV156" s="80">
        <v>0</v>
      </c>
      <c r="BW156" s="80">
        <v>0</v>
      </c>
      <c r="BX156" s="69">
        <v>0</v>
      </c>
      <c r="BY156" s="69">
        <v>0</v>
      </c>
      <c r="BZ156" s="80">
        <v>0</v>
      </c>
      <c r="CA156" s="80">
        <v>0</v>
      </c>
      <c r="CB156" s="69">
        <v>0</v>
      </c>
      <c r="CC156" s="69">
        <v>0</v>
      </c>
      <c r="CD156" s="80">
        <v>0</v>
      </c>
      <c r="CE156" s="80">
        <v>0</v>
      </c>
      <c r="CF156" s="69">
        <v>0</v>
      </c>
      <c r="CG156" s="69">
        <v>0</v>
      </c>
      <c r="CH156" s="80">
        <v>0</v>
      </c>
      <c r="CI156" s="80">
        <v>0</v>
      </c>
      <c r="CJ156" s="69">
        <v>85</v>
      </c>
      <c r="CK156" s="69">
        <v>0</v>
      </c>
      <c r="CL156" s="80">
        <v>6123</v>
      </c>
      <c r="CM156" s="80">
        <v>0</v>
      </c>
      <c r="CN156" s="67" t="s">
        <v>862</v>
      </c>
      <c r="CO156" s="67" t="s">
        <v>863</v>
      </c>
      <c r="CP156" s="67" t="s">
        <v>701</v>
      </c>
      <c r="CQ156" s="67" t="s">
        <v>701</v>
      </c>
      <c r="CR156" s="67" t="s">
        <v>701</v>
      </c>
      <c r="CS156" s="67" t="s">
        <v>701</v>
      </c>
      <c r="CT156" s="68">
        <v>45313</v>
      </c>
      <c r="CU156" s="67" t="s">
        <v>1003</v>
      </c>
      <c r="CV156" s="67" t="s">
        <v>1004</v>
      </c>
      <c r="CW156" s="68" t="s">
        <v>168</v>
      </c>
      <c r="CX156" s="68">
        <v>45229</v>
      </c>
      <c r="CY156" s="67" t="s">
        <v>1007</v>
      </c>
      <c r="CZ156" s="67" t="s">
        <v>1004</v>
      </c>
      <c r="DA156" s="67" t="s">
        <v>1024</v>
      </c>
      <c r="DB156" s="81">
        <v>2758180.6</v>
      </c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</row>
    <row r="157" spans="2:1477" s="5" customFormat="1" ht="12" customHeight="1" thickBot="1">
      <c r="B157" s="75"/>
      <c r="C157" s="75"/>
      <c r="D157" s="75"/>
      <c r="E157" s="68"/>
      <c r="F157" s="75"/>
      <c r="G157" s="75"/>
      <c r="H157" s="187"/>
      <c r="I157" s="76"/>
      <c r="J157" s="76"/>
      <c r="K157" s="76"/>
      <c r="L157" s="76"/>
      <c r="M157" s="236"/>
      <c r="N157" s="69"/>
      <c r="O157" s="76"/>
      <c r="P157" s="76"/>
      <c r="Q157" s="76"/>
      <c r="R157" s="76"/>
      <c r="S157" s="76"/>
      <c r="T157" s="77"/>
      <c r="U157" s="77"/>
      <c r="V157" s="77"/>
      <c r="W157" s="77"/>
      <c r="X157" s="77"/>
      <c r="Y157" s="190"/>
      <c r="Z157" s="190"/>
      <c r="AA157" s="190"/>
      <c r="AB157" s="190"/>
      <c r="AC157" s="190"/>
      <c r="AD157" s="140"/>
      <c r="AE157" s="69"/>
      <c r="AF157" s="190"/>
      <c r="AG157" s="190"/>
      <c r="AH157" s="76"/>
      <c r="AI157" s="76"/>
      <c r="AJ157" s="78"/>
      <c r="AK157" s="78"/>
      <c r="AL157" s="80"/>
      <c r="AM157" s="80"/>
      <c r="AN157" s="78"/>
      <c r="AO157" s="78"/>
      <c r="AP157" s="80"/>
      <c r="AQ157" s="80"/>
      <c r="AR157" s="78"/>
      <c r="AS157" s="78"/>
      <c r="AT157" s="80"/>
      <c r="AU157" s="80"/>
      <c r="AV157" s="78"/>
      <c r="AW157" s="78"/>
      <c r="AX157" s="80"/>
      <c r="AY157" s="80"/>
      <c r="AZ157" s="78"/>
      <c r="BA157" s="78"/>
      <c r="BB157" s="80"/>
      <c r="BC157" s="80"/>
      <c r="BD157" s="78"/>
      <c r="BE157" s="78"/>
      <c r="BF157" s="80"/>
      <c r="BG157" s="80"/>
      <c r="BH157" s="78"/>
      <c r="BI157" s="78"/>
      <c r="BJ157" s="80"/>
      <c r="BK157" s="80"/>
      <c r="BL157" s="78"/>
      <c r="BM157" s="78"/>
      <c r="BN157" s="80"/>
      <c r="BO157" s="80"/>
      <c r="BP157" s="78"/>
      <c r="BQ157" s="78"/>
      <c r="BR157" s="80"/>
      <c r="BS157" s="80"/>
      <c r="BT157" s="78"/>
      <c r="BU157" s="78"/>
      <c r="BV157" s="80"/>
      <c r="BW157" s="80"/>
      <c r="BX157" s="78"/>
      <c r="BY157" s="78"/>
      <c r="BZ157" s="80"/>
      <c r="CA157" s="80"/>
      <c r="CB157" s="78"/>
      <c r="CC157" s="78"/>
      <c r="CD157" s="80"/>
      <c r="CE157" s="80"/>
      <c r="CF157" s="78"/>
      <c r="CG157" s="78"/>
      <c r="CH157" s="80"/>
      <c r="CI157" s="80"/>
      <c r="CJ157" s="78"/>
      <c r="CK157" s="78"/>
      <c r="CL157" s="80"/>
      <c r="CM157" s="80"/>
      <c r="CN157" s="79"/>
      <c r="CO157" s="79"/>
      <c r="CP157" s="79"/>
      <c r="CQ157" s="79"/>
      <c r="CR157" s="79"/>
      <c r="CS157" s="79"/>
      <c r="CT157" s="68"/>
      <c r="CU157" s="75"/>
      <c r="CV157" s="75"/>
      <c r="CW157" s="68"/>
      <c r="CX157" s="68"/>
      <c r="CY157" s="75"/>
      <c r="CZ157" s="75"/>
      <c r="DA157" s="75"/>
      <c r="DB157" s="77"/>
      <c r="DC157" s="79"/>
      <c r="DD157" s="212"/>
    </row>
    <row r="158" spans="2:1477" s="6" customFormat="1" ht="24" customHeight="1" thickTop="1" thickBot="1">
      <c r="B158" s="272" t="s">
        <v>1093</v>
      </c>
      <c r="C158" s="273"/>
      <c r="D158" s="274"/>
      <c r="E158" s="110"/>
      <c r="F158" s="111"/>
      <c r="G158" s="159">
        <f>IF(B113="","",ROWS(B113:B154)-1)</f>
        <v>41</v>
      </c>
      <c r="H158" s="189">
        <f>SUM(H113:H153)</f>
        <v>61</v>
      </c>
      <c r="I158" s="112">
        <f>SUM(I113:I153)</f>
        <v>91</v>
      </c>
      <c r="J158" s="112">
        <f>SUM(J113:J153)</f>
        <v>10289</v>
      </c>
      <c r="K158" s="112">
        <f>SUM(K113:K153)</f>
        <v>17533</v>
      </c>
      <c r="L158" s="112">
        <f>SUM(L113:L153)</f>
        <v>17787</v>
      </c>
      <c r="M158" s="237">
        <f>IF(G158="",0,N158/G158)</f>
        <v>0.73170731707317072</v>
      </c>
      <c r="N158" s="112">
        <f t="shared" ref="N158:AC158" si="34">SUM(N113:N153)</f>
        <v>30</v>
      </c>
      <c r="O158" s="112">
        <f t="shared" si="34"/>
        <v>-254</v>
      </c>
      <c r="P158" s="112">
        <f t="shared" si="34"/>
        <v>727</v>
      </c>
      <c r="Q158" s="112">
        <f t="shared" si="34"/>
        <v>0</v>
      </c>
      <c r="R158" s="112">
        <f t="shared" si="34"/>
        <v>6393</v>
      </c>
      <c r="S158" s="112">
        <f t="shared" si="34"/>
        <v>851</v>
      </c>
      <c r="T158" s="114">
        <f t="shared" si="34"/>
        <v>236886404</v>
      </c>
      <c r="U158" s="114">
        <f t="shared" si="34"/>
        <v>2071741</v>
      </c>
      <c r="V158" s="114">
        <f t="shared" si="34"/>
        <v>234814665</v>
      </c>
      <c r="W158" s="114">
        <f t="shared" si="34"/>
        <v>246245815</v>
      </c>
      <c r="X158" s="114">
        <f t="shared" si="34"/>
        <v>251944992</v>
      </c>
      <c r="Y158" s="114">
        <f t="shared" si="34"/>
        <v>-2224402</v>
      </c>
      <c r="Z158" s="114">
        <f t="shared" si="34"/>
        <v>-102692</v>
      </c>
      <c r="AA158" s="114">
        <f t="shared" si="34"/>
        <v>-2327094</v>
      </c>
      <c r="AB158" s="114">
        <f t="shared" si="34"/>
        <v>249617897</v>
      </c>
      <c r="AC158" s="114">
        <f t="shared" si="34"/>
        <v>253787971</v>
      </c>
      <c r="AD158" s="142">
        <f>IF(G158="",0,AE158/G158)</f>
        <v>0.87804878048780488</v>
      </c>
      <c r="AE158" s="240">
        <f t="shared" ref="AE158:BJ158" si="35">SUM(AE113:AE153)</f>
        <v>36</v>
      </c>
      <c r="AF158" s="114">
        <f t="shared" si="35"/>
        <v>5294743</v>
      </c>
      <c r="AG158" s="114">
        <f t="shared" si="35"/>
        <v>9359413</v>
      </c>
      <c r="AH158" s="115">
        <f t="shared" si="35"/>
        <v>4055</v>
      </c>
      <c r="AI158" s="115">
        <f t="shared" si="35"/>
        <v>1550</v>
      </c>
      <c r="AJ158" s="115">
        <f t="shared" si="35"/>
        <v>194</v>
      </c>
      <c r="AK158" s="115">
        <f t="shared" si="35"/>
        <v>243</v>
      </c>
      <c r="AL158" s="114">
        <f t="shared" si="35"/>
        <v>2644839</v>
      </c>
      <c r="AM158" s="114">
        <f t="shared" si="35"/>
        <v>63374</v>
      </c>
      <c r="AN158" s="115">
        <f t="shared" si="35"/>
        <v>177</v>
      </c>
      <c r="AO158" s="115">
        <f t="shared" si="35"/>
        <v>308</v>
      </c>
      <c r="AP158" s="114">
        <f t="shared" si="35"/>
        <v>3587829</v>
      </c>
      <c r="AQ158" s="114">
        <f t="shared" si="35"/>
        <v>119573</v>
      </c>
      <c r="AR158" s="115">
        <f t="shared" si="35"/>
        <v>0</v>
      </c>
      <c r="AS158" s="115">
        <f t="shared" si="35"/>
        <v>0</v>
      </c>
      <c r="AT158" s="114">
        <f t="shared" si="35"/>
        <v>2548</v>
      </c>
      <c r="AU158" s="114">
        <f t="shared" si="35"/>
        <v>0</v>
      </c>
      <c r="AV158" s="115">
        <f t="shared" si="35"/>
        <v>0</v>
      </c>
      <c r="AW158" s="115">
        <f t="shared" si="35"/>
        <v>0</v>
      </c>
      <c r="AX158" s="114">
        <f t="shared" si="35"/>
        <v>0</v>
      </c>
      <c r="AY158" s="114">
        <f t="shared" si="35"/>
        <v>0</v>
      </c>
      <c r="AZ158" s="115">
        <f t="shared" si="35"/>
        <v>0</v>
      </c>
      <c r="BA158" s="115">
        <f t="shared" si="35"/>
        <v>0</v>
      </c>
      <c r="BB158" s="114">
        <f t="shared" si="35"/>
        <v>0</v>
      </c>
      <c r="BC158" s="114">
        <f t="shared" si="35"/>
        <v>0</v>
      </c>
      <c r="BD158" s="115">
        <f t="shared" si="35"/>
        <v>150</v>
      </c>
      <c r="BE158" s="115">
        <f t="shared" si="35"/>
        <v>220</v>
      </c>
      <c r="BF158" s="114">
        <f t="shared" si="35"/>
        <v>3108535</v>
      </c>
      <c r="BG158" s="114">
        <f t="shared" si="35"/>
        <v>2444336</v>
      </c>
      <c r="BH158" s="115">
        <f t="shared" si="35"/>
        <v>11</v>
      </c>
      <c r="BI158" s="115">
        <f t="shared" si="35"/>
        <v>14</v>
      </c>
      <c r="BJ158" s="114">
        <f t="shared" si="35"/>
        <v>84312</v>
      </c>
      <c r="BK158" s="114">
        <f t="shared" ref="BK158:CD158" si="36">SUM(BK113:BK153)</f>
        <v>33748</v>
      </c>
      <c r="BL158" s="115">
        <f t="shared" si="36"/>
        <v>0</v>
      </c>
      <c r="BM158" s="115">
        <f t="shared" si="36"/>
        <v>0</v>
      </c>
      <c r="BN158" s="114">
        <f t="shared" si="36"/>
        <v>0</v>
      </c>
      <c r="BO158" s="114">
        <f t="shared" si="36"/>
        <v>0</v>
      </c>
      <c r="BP158" s="115">
        <f t="shared" si="36"/>
        <v>548</v>
      </c>
      <c r="BQ158" s="115">
        <f t="shared" si="36"/>
        <v>155</v>
      </c>
      <c r="BR158" s="114">
        <f t="shared" si="36"/>
        <v>165731</v>
      </c>
      <c r="BS158" s="114">
        <f t="shared" si="36"/>
        <v>0</v>
      </c>
      <c r="BT158" s="115">
        <f t="shared" si="36"/>
        <v>0</v>
      </c>
      <c r="BU158" s="115">
        <f t="shared" si="36"/>
        <v>46</v>
      </c>
      <c r="BV158" s="114">
        <f t="shared" si="36"/>
        <v>95000</v>
      </c>
      <c r="BW158" s="114">
        <f t="shared" si="36"/>
        <v>95000</v>
      </c>
      <c r="BX158" s="115">
        <f t="shared" si="36"/>
        <v>38</v>
      </c>
      <c r="BY158" s="115">
        <f t="shared" si="36"/>
        <v>16</v>
      </c>
      <c r="BZ158" s="114">
        <f t="shared" si="36"/>
        <v>9478</v>
      </c>
      <c r="CA158" s="114">
        <f t="shared" si="36"/>
        <v>9478</v>
      </c>
      <c r="CB158" s="115">
        <f t="shared" si="36"/>
        <v>231</v>
      </c>
      <c r="CC158" s="115">
        <f t="shared" si="36"/>
        <v>0</v>
      </c>
      <c r="CD158" s="114">
        <f t="shared" si="36"/>
        <v>108898</v>
      </c>
      <c r="CE158" s="114">
        <f>SUM(CE113:CE156)</f>
        <v>0</v>
      </c>
      <c r="CF158" s="115">
        <f t="shared" ref="CF158:CM158" si="37">SUM(CF113:CF153)</f>
        <v>0</v>
      </c>
      <c r="CG158" s="115">
        <f t="shared" si="37"/>
        <v>0</v>
      </c>
      <c r="CH158" s="114">
        <f t="shared" si="37"/>
        <v>-159429</v>
      </c>
      <c r="CI158" s="114">
        <f t="shared" si="37"/>
        <v>0</v>
      </c>
      <c r="CJ158" s="115">
        <f t="shared" si="37"/>
        <v>1349</v>
      </c>
      <c r="CK158" s="115">
        <f t="shared" si="37"/>
        <v>1002</v>
      </c>
      <c r="CL158" s="114">
        <f t="shared" si="37"/>
        <v>9647740</v>
      </c>
      <c r="CM158" s="114">
        <f t="shared" si="37"/>
        <v>2765509</v>
      </c>
      <c r="CN158" s="116"/>
      <c r="CO158" s="116"/>
      <c r="CP158" s="116"/>
      <c r="CQ158" s="116"/>
      <c r="CR158" s="116"/>
      <c r="CS158" s="116"/>
      <c r="CT158" s="110"/>
      <c r="CU158" s="111"/>
      <c r="CV158" s="111"/>
      <c r="CW158" s="110"/>
      <c r="CX158" s="110"/>
      <c r="CY158" s="111"/>
      <c r="CZ158" s="111"/>
      <c r="DA158" s="111"/>
      <c r="DB158" s="114"/>
      <c r="DC158" s="116"/>
      <c r="DD158" s="210"/>
    </row>
    <row r="159" spans="2:1477" s="6" customFormat="1" ht="24" customHeight="1" thickTop="1">
      <c r="B159" s="272" t="s">
        <v>1110</v>
      </c>
      <c r="C159" s="273"/>
      <c r="D159" s="274"/>
      <c r="E159" s="110"/>
      <c r="F159" s="111"/>
      <c r="G159" s="159">
        <f>IF(B114="","",ROWS(B114:B158)-1)</f>
        <v>44</v>
      </c>
      <c r="H159" s="189">
        <f>SUM(H114:H158)</f>
        <v>122</v>
      </c>
      <c r="I159" s="112">
        <f>SUM(I114:I158)</f>
        <v>166</v>
      </c>
      <c r="J159" s="112">
        <f>SUM(J114:J158)</f>
        <v>19948</v>
      </c>
      <c r="K159" s="112">
        <f>SUM(K114:K158)</f>
        <v>34018</v>
      </c>
      <c r="L159" s="112">
        <f>SUM(L114:L158)</f>
        <v>34352</v>
      </c>
      <c r="M159" s="237">
        <f>IF(G159="",0,N159/G159)</f>
        <v>0.75</v>
      </c>
      <c r="N159" s="112">
        <f>SUM(N114:N156)</f>
        <v>33</v>
      </c>
      <c r="O159" s="112">
        <f t="shared" ref="O159:AC159" si="38">SUM(O114:O158)</f>
        <v>-334</v>
      </c>
      <c r="P159" s="112">
        <f t="shared" si="38"/>
        <v>1282</v>
      </c>
      <c r="Q159" s="112">
        <f t="shared" si="38"/>
        <v>0</v>
      </c>
      <c r="R159" s="112">
        <f t="shared" si="38"/>
        <v>12479</v>
      </c>
      <c r="S159" s="112">
        <f t="shared" si="38"/>
        <v>1591</v>
      </c>
      <c r="T159" s="114">
        <f t="shared" si="38"/>
        <v>438114554</v>
      </c>
      <c r="U159" s="114">
        <f t="shared" si="38"/>
        <v>4130387</v>
      </c>
      <c r="V159" s="114">
        <f t="shared" si="38"/>
        <v>433984171</v>
      </c>
      <c r="W159" s="114">
        <f t="shared" si="38"/>
        <v>455927442</v>
      </c>
      <c r="X159" s="114">
        <f t="shared" si="38"/>
        <v>465195940</v>
      </c>
      <c r="Y159" s="114">
        <f t="shared" si="38"/>
        <v>-3659116</v>
      </c>
      <c r="Z159" s="114">
        <f t="shared" si="38"/>
        <v>-205384</v>
      </c>
      <c r="AA159" s="114">
        <f t="shared" si="38"/>
        <v>-3864500</v>
      </c>
      <c r="AB159" s="114">
        <f t="shared" si="38"/>
        <v>461331438</v>
      </c>
      <c r="AC159" s="114">
        <f t="shared" si="38"/>
        <v>468521629</v>
      </c>
      <c r="AD159" s="142">
        <f>IF(G159="",0,AE159/G159)</f>
        <v>0.88636363636363635</v>
      </c>
      <c r="AE159" s="240">
        <f>SUM(AE113:AE156)</f>
        <v>39</v>
      </c>
      <c r="AF159" s="114">
        <f t="shared" ref="AF159:CM159" si="39">SUM(AF114:AF158)</f>
        <v>9315994</v>
      </c>
      <c r="AG159" s="114">
        <f t="shared" si="39"/>
        <v>17812892</v>
      </c>
      <c r="AH159" s="115">
        <f t="shared" si="39"/>
        <v>8069</v>
      </c>
      <c r="AI159" s="115">
        <f t="shared" si="39"/>
        <v>2949</v>
      </c>
      <c r="AJ159" s="115">
        <f t="shared" si="39"/>
        <v>474</v>
      </c>
      <c r="AK159" s="115">
        <f t="shared" si="39"/>
        <v>446</v>
      </c>
      <c r="AL159" s="114">
        <f t="shared" si="39"/>
        <v>4915186</v>
      </c>
      <c r="AM159" s="114">
        <f t="shared" si="39"/>
        <v>125179</v>
      </c>
      <c r="AN159" s="115">
        <f t="shared" si="39"/>
        <v>444</v>
      </c>
      <c r="AO159" s="115">
        <f t="shared" si="39"/>
        <v>589</v>
      </c>
      <c r="AP159" s="114">
        <f t="shared" si="39"/>
        <v>6876342</v>
      </c>
      <c r="AQ159" s="114">
        <f t="shared" si="39"/>
        <v>239146</v>
      </c>
      <c r="AR159" s="115">
        <f t="shared" si="39"/>
        <v>0</v>
      </c>
      <c r="AS159" s="115">
        <f t="shared" si="39"/>
        <v>0</v>
      </c>
      <c r="AT159" s="114">
        <f t="shared" si="39"/>
        <v>5096</v>
      </c>
      <c r="AU159" s="114">
        <f t="shared" si="39"/>
        <v>0</v>
      </c>
      <c r="AV159" s="115">
        <f t="shared" si="39"/>
        <v>0</v>
      </c>
      <c r="AW159" s="115">
        <f t="shared" si="39"/>
        <v>0</v>
      </c>
      <c r="AX159" s="114">
        <f t="shared" si="39"/>
        <v>0</v>
      </c>
      <c r="AY159" s="114">
        <f t="shared" si="39"/>
        <v>0</v>
      </c>
      <c r="AZ159" s="115">
        <f t="shared" si="39"/>
        <v>0</v>
      </c>
      <c r="BA159" s="115">
        <f t="shared" si="39"/>
        <v>0</v>
      </c>
      <c r="BB159" s="114">
        <f t="shared" si="39"/>
        <v>0</v>
      </c>
      <c r="BC159" s="114">
        <f t="shared" si="39"/>
        <v>0</v>
      </c>
      <c r="BD159" s="115">
        <f t="shared" si="39"/>
        <v>262</v>
      </c>
      <c r="BE159" s="115">
        <f t="shared" si="39"/>
        <v>432</v>
      </c>
      <c r="BF159" s="114">
        <f t="shared" si="39"/>
        <v>6069285</v>
      </c>
      <c r="BG159" s="114">
        <f t="shared" si="39"/>
        <v>4888672</v>
      </c>
      <c r="BH159" s="115">
        <f t="shared" si="39"/>
        <v>22</v>
      </c>
      <c r="BI159" s="115">
        <f t="shared" si="39"/>
        <v>28</v>
      </c>
      <c r="BJ159" s="114">
        <f t="shared" si="39"/>
        <v>209539</v>
      </c>
      <c r="BK159" s="114">
        <f t="shared" si="39"/>
        <v>49451</v>
      </c>
      <c r="BL159" s="115">
        <f t="shared" si="39"/>
        <v>0</v>
      </c>
      <c r="BM159" s="115">
        <f t="shared" si="39"/>
        <v>0</v>
      </c>
      <c r="BN159" s="114">
        <f t="shared" si="39"/>
        <v>0</v>
      </c>
      <c r="BO159" s="114">
        <f t="shared" si="39"/>
        <v>0</v>
      </c>
      <c r="BP159" s="115">
        <f t="shared" si="39"/>
        <v>1181</v>
      </c>
      <c r="BQ159" s="115">
        <f t="shared" si="39"/>
        <v>310</v>
      </c>
      <c r="BR159" s="114">
        <f t="shared" si="39"/>
        <v>280876</v>
      </c>
      <c r="BS159" s="114">
        <f t="shared" si="39"/>
        <v>0</v>
      </c>
      <c r="BT159" s="115">
        <f t="shared" si="39"/>
        <v>0</v>
      </c>
      <c r="BU159" s="115">
        <f t="shared" si="39"/>
        <v>46</v>
      </c>
      <c r="BV159" s="114">
        <f t="shared" si="39"/>
        <v>95000</v>
      </c>
      <c r="BW159" s="114">
        <f t="shared" si="39"/>
        <v>95000</v>
      </c>
      <c r="BX159" s="115">
        <f t="shared" si="39"/>
        <v>38</v>
      </c>
      <c r="BY159" s="115">
        <f t="shared" si="39"/>
        <v>32</v>
      </c>
      <c r="BZ159" s="114">
        <f t="shared" si="39"/>
        <v>18956</v>
      </c>
      <c r="CA159" s="114">
        <f t="shared" si="39"/>
        <v>18956</v>
      </c>
      <c r="CB159" s="115">
        <f t="shared" si="39"/>
        <v>582</v>
      </c>
      <c r="CC159" s="115">
        <f t="shared" si="39"/>
        <v>0</v>
      </c>
      <c r="CD159" s="114">
        <f t="shared" si="39"/>
        <v>217796</v>
      </c>
      <c r="CE159" s="114">
        <f t="shared" si="39"/>
        <v>0</v>
      </c>
      <c r="CF159" s="115">
        <f t="shared" si="39"/>
        <v>0</v>
      </c>
      <c r="CG159" s="115">
        <f t="shared" si="39"/>
        <v>0</v>
      </c>
      <c r="CH159" s="114">
        <f t="shared" si="39"/>
        <v>-159429</v>
      </c>
      <c r="CI159" s="114">
        <f t="shared" si="39"/>
        <v>0</v>
      </c>
      <c r="CJ159" s="115">
        <f t="shared" si="39"/>
        <v>3003</v>
      </c>
      <c r="CK159" s="115">
        <f t="shared" si="39"/>
        <v>1883</v>
      </c>
      <c r="CL159" s="114">
        <f t="shared" si="39"/>
        <v>18528644</v>
      </c>
      <c r="CM159" s="114">
        <f t="shared" si="39"/>
        <v>5416404</v>
      </c>
      <c r="CN159" s="116"/>
      <c r="CO159" s="116"/>
      <c r="CP159" s="116"/>
      <c r="CQ159" s="116"/>
      <c r="CR159" s="116"/>
      <c r="CS159" s="116"/>
      <c r="CT159" s="110"/>
      <c r="CU159" s="111"/>
      <c r="CV159" s="111"/>
      <c r="CW159" s="110"/>
      <c r="CX159" s="110"/>
      <c r="CY159" s="111"/>
      <c r="CZ159" s="111"/>
      <c r="DA159" s="111"/>
      <c r="DB159" s="114"/>
      <c r="DC159" s="116"/>
      <c r="DD159" s="210"/>
    </row>
    <row r="160" spans="2:1477" s="69" customFormat="1">
      <c r="B160" s="67" t="s">
        <v>2</v>
      </c>
      <c r="C160" s="67" t="s">
        <v>304</v>
      </c>
      <c r="D160" s="67" t="s">
        <v>305</v>
      </c>
      <c r="E160" s="68">
        <v>44329</v>
      </c>
      <c r="F160" s="67" t="s">
        <v>1001</v>
      </c>
      <c r="G160" s="158" t="s">
        <v>1002</v>
      </c>
      <c r="H160" s="187">
        <v>2</v>
      </c>
      <c r="I160" s="69">
        <v>1</v>
      </c>
      <c r="J160" s="69">
        <v>395</v>
      </c>
      <c r="K160" s="69">
        <v>597</v>
      </c>
      <c r="L160" s="69">
        <v>597</v>
      </c>
      <c r="M160" s="186">
        <f>IF(J160 = 0,0,(L160-AH160-AI160)/J160)</f>
        <v>1.1291139240506329</v>
      </c>
      <c r="N160" s="69">
        <f>IF(G160&lt;&gt;"",IF(M160&lt;=1.2,1,0),0)</f>
        <v>1</v>
      </c>
      <c r="O160" s="69">
        <v>0</v>
      </c>
      <c r="P160" s="69">
        <v>0</v>
      </c>
      <c r="Q160" s="69">
        <v>0</v>
      </c>
      <c r="R160" s="69">
        <v>202</v>
      </c>
      <c r="S160" s="69">
        <v>0</v>
      </c>
      <c r="T160" s="190">
        <v>8497804</v>
      </c>
      <c r="U160" s="190">
        <v>70195</v>
      </c>
      <c r="V160" s="190">
        <v>8427609</v>
      </c>
      <c r="W160" s="190">
        <v>8518932</v>
      </c>
      <c r="X160" s="190">
        <v>8878921</v>
      </c>
      <c r="Y160" s="190">
        <v>0</v>
      </c>
      <c r="Z160" s="190">
        <v>0</v>
      </c>
      <c r="AA160" s="190">
        <v>0</v>
      </c>
      <c r="AB160" s="190">
        <v>8878921</v>
      </c>
      <c r="AC160" s="190">
        <v>8997063</v>
      </c>
      <c r="AD160" s="186">
        <f>IF(V160=0,0,AC160/V160)</f>
        <v>1.0675700545670783</v>
      </c>
      <c r="AE160" s="69">
        <f>IF(AD160 &lt;=1.1,1,0)</f>
        <v>1</v>
      </c>
      <c r="AF160" s="190">
        <v>136935</v>
      </c>
      <c r="AG160" s="190">
        <v>21128</v>
      </c>
      <c r="AH160" s="69">
        <v>102</v>
      </c>
      <c r="AI160" s="69">
        <v>49</v>
      </c>
      <c r="AJ160" s="69">
        <v>0</v>
      </c>
      <c r="AK160" s="69">
        <v>0</v>
      </c>
      <c r="AL160" s="80">
        <v>12464</v>
      </c>
      <c r="AM160" s="80">
        <v>0</v>
      </c>
      <c r="AN160" s="69">
        <v>30</v>
      </c>
      <c r="AO160" s="69">
        <v>0</v>
      </c>
      <c r="AP160" s="80">
        <v>28861</v>
      </c>
      <c r="AQ160" s="80">
        <v>0</v>
      </c>
      <c r="AR160" s="69">
        <v>0</v>
      </c>
      <c r="AS160" s="69">
        <v>0</v>
      </c>
      <c r="AT160" s="80">
        <v>0</v>
      </c>
      <c r="AU160" s="80">
        <v>0</v>
      </c>
      <c r="AV160" s="69">
        <v>0</v>
      </c>
      <c r="AW160" s="69">
        <v>0</v>
      </c>
      <c r="AX160" s="80">
        <v>0</v>
      </c>
      <c r="AY160" s="80">
        <v>0</v>
      </c>
      <c r="AZ160" s="69">
        <v>0</v>
      </c>
      <c r="BA160" s="69">
        <v>0</v>
      </c>
      <c r="BB160" s="80">
        <v>0</v>
      </c>
      <c r="BC160" s="80">
        <v>0</v>
      </c>
      <c r="BD160" s="69">
        <v>0</v>
      </c>
      <c r="BE160" s="69">
        <v>0</v>
      </c>
      <c r="BF160" s="80">
        <v>0</v>
      </c>
      <c r="BG160" s="80">
        <v>0</v>
      </c>
      <c r="BH160" s="69">
        <v>0</v>
      </c>
      <c r="BI160" s="69">
        <v>0</v>
      </c>
      <c r="BJ160" s="80">
        <v>0</v>
      </c>
      <c r="BK160" s="80">
        <v>0</v>
      </c>
      <c r="BL160" s="69">
        <v>0</v>
      </c>
      <c r="BM160" s="69">
        <v>0</v>
      </c>
      <c r="BN160" s="80">
        <v>0</v>
      </c>
      <c r="BO160" s="80">
        <v>0</v>
      </c>
      <c r="BP160" s="69">
        <v>45</v>
      </c>
      <c r="BQ160" s="69">
        <v>0</v>
      </c>
      <c r="BR160" s="80">
        <v>0</v>
      </c>
      <c r="BS160" s="80">
        <v>0</v>
      </c>
      <c r="BT160" s="69">
        <v>0</v>
      </c>
      <c r="BU160" s="69">
        <v>0</v>
      </c>
      <c r="BV160" s="80">
        <v>0</v>
      </c>
      <c r="BW160" s="80">
        <v>0</v>
      </c>
      <c r="BX160" s="69">
        <v>0</v>
      </c>
      <c r="BY160" s="69">
        <v>0</v>
      </c>
      <c r="BZ160" s="80">
        <v>0</v>
      </c>
      <c r="CA160" s="80">
        <v>0</v>
      </c>
      <c r="CB160" s="69">
        <v>21</v>
      </c>
      <c r="CC160" s="69">
        <v>0</v>
      </c>
      <c r="CD160" s="80">
        <v>0</v>
      </c>
      <c r="CE160" s="80">
        <v>0</v>
      </c>
      <c r="CF160" s="69">
        <v>0</v>
      </c>
      <c r="CG160" s="69">
        <v>0</v>
      </c>
      <c r="CH160" s="80">
        <v>0</v>
      </c>
      <c r="CI160" s="80">
        <v>0</v>
      </c>
      <c r="CJ160" s="69">
        <v>96</v>
      </c>
      <c r="CK160" s="69">
        <v>0</v>
      </c>
      <c r="CL160" s="80">
        <v>41325</v>
      </c>
      <c r="CM160" s="80">
        <v>0</v>
      </c>
      <c r="CN160" s="67" t="s">
        <v>808</v>
      </c>
      <c r="CO160" s="67" t="s">
        <v>809</v>
      </c>
      <c r="CP160" s="67" t="s">
        <v>701</v>
      </c>
      <c r="CQ160" s="67" t="s">
        <v>701</v>
      </c>
      <c r="CR160" s="67" t="s">
        <v>701</v>
      </c>
      <c r="CS160" s="67" t="s">
        <v>701</v>
      </c>
      <c r="CT160" s="68">
        <v>45188</v>
      </c>
      <c r="CU160" s="67" t="s">
        <v>1005</v>
      </c>
      <c r="CV160" s="67" t="s">
        <v>1004</v>
      </c>
      <c r="CW160" s="68" t="s">
        <v>168</v>
      </c>
      <c r="CX160" s="68">
        <v>45015</v>
      </c>
      <c r="CY160" s="67" t="s">
        <v>1003</v>
      </c>
      <c r="CZ160" s="67" t="s">
        <v>1009</v>
      </c>
      <c r="DA160" s="67" t="s">
        <v>1028</v>
      </c>
      <c r="DB160" s="81">
        <v>7939245.1399999997</v>
      </c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</row>
    <row r="161" spans="2:1477" s="69" customFormat="1">
      <c r="B161" s="67" t="s">
        <v>2</v>
      </c>
      <c r="C161" s="67" t="s">
        <v>597</v>
      </c>
      <c r="D161" s="67" t="s">
        <v>598</v>
      </c>
      <c r="E161" s="68">
        <v>44021</v>
      </c>
      <c r="F161" s="67" t="s">
        <v>1005</v>
      </c>
      <c r="G161" s="158" t="s">
        <v>1002</v>
      </c>
      <c r="H161" s="187">
        <v>1</v>
      </c>
      <c r="I161" s="69">
        <v>0</v>
      </c>
      <c r="J161" s="69">
        <v>90</v>
      </c>
      <c r="K161" s="69">
        <v>134</v>
      </c>
      <c r="L161" s="69">
        <v>151</v>
      </c>
      <c r="M161" s="186">
        <f t="shared" ref="M161:M175" si="40">IF(J161 = 0,0,(L161-AH161-AI161)/J161)</f>
        <v>1.288888888888889</v>
      </c>
      <c r="N161" s="69">
        <f t="shared" ref="N161:N175" si="41">IF(G161&lt;&gt;"",IF(M161&lt;=1.2,1,0),0)</f>
        <v>0</v>
      </c>
      <c r="O161" s="69">
        <v>-17</v>
      </c>
      <c r="P161" s="69">
        <v>17</v>
      </c>
      <c r="Q161" s="69">
        <v>0</v>
      </c>
      <c r="R161" s="69">
        <v>35</v>
      </c>
      <c r="S161" s="69">
        <v>9</v>
      </c>
      <c r="T161" s="190">
        <v>1331980</v>
      </c>
      <c r="U161" s="190">
        <v>50000</v>
      </c>
      <c r="V161" s="190">
        <v>1281980</v>
      </c>
      <c r="W161" s="190">
        <v>1331980</v>
      </c>
      <c r="X161" s="190">
        <v>1360250</v>
      </c>
      <c r="Y161" s="190">
        <v>-28730</v>
      </c>
      <c r="Z161" s="190">
        <v>12500</v>
      </c>
      <c r="AA161" s="190">
        <v>-16230</v>
      </c>
      <c r="AB161" s="190">
        <v>1344020</v>
      </c>
      <c r="AC161" s="190">
        <v>1331520</v>
      </c>
      <c r="AD161" s="186">
        <f t="shared" ref="AD161:AD175" si="42">IF(V161=0,0,AC161/V161)</f>
        <v>1.0386433485701805</v>
      </c>
      <c r="AE161" s="69">
        <f t="shared" ref="AE161:AE175" si="43">IF(AD161 &lt;=1.1,1,0)</f>
        <v>1</v>
      </c>
      <c r="AF161" s="190">
        <v>-12500</v>
      </c>
      <c r="AG161" s="190">
        <v>0</v>
      </c>
      <c r="AH161" s="69">
        <v>19</v>
      </c>
      <c r="AI161" s="69">
        <v>16</v>
      </c>
      <c r="AJ161" s="69">
        <v>0</v>
      </c>
      <c r="AK161" s="69">
        <v>0</v>
      </c>
      <c r="AL161" s="80">
        <v>810</v>
      </c>
      <c r="AM161" s="80">
        <v>0</v>
      </c>
      <c r="AN161" s="69">
        <v>0</v>
      </c>
      <c r="AO161" s="69">
        <v>9</v>
      </c>
      <c r="AP161" s="80">
        <v>15261</v>
      </c>
      <c r="AQ161" s="80">
        <v>0</v>
      </c>
      <c r="AR161" s="69">
        <v>0</v>
      </c>
      <c r="AS161" s="69">
        <v>0</v>
      </c>
      <c r="AT161" s="80">
        <v>0</v>
      </c>
      <c r="AU161" s="80">
        <v>0</v>
      </c>
      <c r="AV161" s="69">
        <v>0</v>
      </c>
      <c r="AW161" s="69">
        <v>0</v>
      </c>
      <c r="AX161" s="80">
        <v>0</v>
      </c>
      <c r="AY161" s="80">
        <v>0</v>
      </c>
      <c r="AZ161" s="69">
        <v>0</v>
      </c>
      <c r="BA161" s="69">
        <v>0</v>
      </c>
      <c r="BB161" s="80">
        <v>0</v>
      </c>
      <c r="BC161" s="80">
        <v>0</v>
      </c>
      <c r="BD161" s="69">
        <v>0</v>
      </c>
      <c r="BE161" s="69">
        <v>0</v>
      </c>
      <c r="BF161" s="80">
        <v>0</v>
      </c>
      <c r="BG161" s="80">
        <v>0</v>
      </c>
      <c r="BH161" s="69">
        <v>0</v>
      </c>
      <c r="BI161" s="69">
        <v>0</v>
      </c>
      <c r="BJ161" s="80">
        <v>0</v>
      </c>
      <c r="BK161" s="80">
        <v>0</v>
      </c>
      <c r="BL161" s="69">
        <v>0</v>
      </c>
      <c r="BM161" s="69">
        <v>0</v>
      </c>
      <c r="BN161" s="80">
        <v>0</v>
      </c>
      <c r="BO161" s="80">
        <v>0</v>
      </c>
      <c r="BP161" s="69">
        <v>0</v>
      </c>
      <c r="BQ161" s="69">
        <v>0</v>
      </c>
      <c r="BR161" s="80">
        <v>0</v>
      </c>
      <c r="BS161" s="80">
        <v>0</v>
      </c>
      <c r="BT161" s="69">
        <v>0</v>
      </c>
      <c r="BU161" s="69">
        <v>0</v>
      </c>
      <c r="BV161" s="80">
        <v>0</v>
      </c>
      <c r="BW161" s="80">
        <v>0</v>
      </c>
      <c r="BX161" s="69">
        <v>0</v>
      </c>
      <c r="BY161" s="69">
        <v>0</v>
      </c>
      <c r="BZ161" s="80">
        <v>0</v>
      </c>
      <c r="CA161" s="80">
        <v>0</v>
      </c>
      <c r="CB161" s="69">
        <v>0</v>
      </c>
      <c r="CC161" s="69">
        <v>0</v>
      </c>
      <c r="CD161" s="80">
        <v>0</v>
      </c>
      <c r="CE161" s="80">
        <v>0</v>
      </c>
      <c r="CF161" s="69">
        <v>0</v>
      </c>
      <c r="CG161" s="69">
        <v>0</v>
      </c>
      <c r="CH161" s="80">
        <v>0</v>
      </c>
      <c r="CI161" s="80">
        <v>0</v>
      </c>
      <c r="CJ161" s="69">
        <v>0</v>
      </c>
      <c r="CK161" s="69">
        <v>9</v>
      </c>
      <c r="CL161" s="80">
        <v>16071</v>
      </c>
      <c r="CM161" s="80">
        <v>0</v>
      </c>
      <c r="CN161" s="67" t="s">
        <v>768</v>
      </c>
      <c r="CO161" s="67" t="s">
        <v>769</v>
      </c>
      <c r="CP161" s="67" t="s">
        <v>701</v>
      </c>
      <c r="CQ161" s="67" t="s">
        <v>701</v>
      </c>
      <c r="CR161" s="67" t="s">
        <v>701</v>
      </c>
      <c r="CS161" s="67" t="s">
        <v>701</v>
      </c>
      <c r="CT161" s="68">
        <v>45412</v>
      </c>
      <c r="CU161" s="67" t="s">
        <v>1001</v>
      </c>
      <c r="CV161" s="67" t="s">
        <v>1004</v>
      </c>
      <c r="CW161" s="68" t="s">
        <v>168</v>
      </c>
      <c r="CX161" s="68">
        <v>44299</v>
      </c>
      <c r="CY161" s="67" t="s">
        <v>1001</v>
      </c>
      <c r="CZ161" s="67" t="s">
        <v>1002</v>
      </c>
      <c r="DA161" s="67" t="s">
        <v>1028</v>
      </c>
      <c r="DB161" s="81">
        <v>1383418.94</v>
      </c>
      <c r="DC161" s="69" t="s">
        <v>810</v>
      </c>
      <c r="DD161" s="69" t="s">
        <v>811</v>
      </c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</row>
    <row r="162" spans="2:1477" s="69" customFormat="1">
      <c r="B162" s="67" t="s">
        <v>2</v>
      </c>
      <c r="C162" s="67" t="s">
        <v>812</v>
      </c>
      <c r="D162" s="67" t="s">
        <v>1041</v>
      </c>
      <c r="E162" s="68">
        <v>44938</v>
      </c>
      <c r="F162" s="67" t="s">
        <v>1003</v>
      </c>
      <c r="G162" s="158" t="s">
        <v>1009</v>
      </c>
      <c r="H162" s="187">
        <v>1</v>
      </c>
      <c r="I162" s="69">
        <v>0</v>
      </c>
      <c r="J162" s="69">
        <v>65</v>
      </c>
      <c r="K162" s="69">
        <v>65</v>
      </c>
      <c r="L162" s="69">
        <v>45</v>
      </c>
      <c r="M162" s="186">
        <f t="shared" si="40"/>
        <v>0.69230769230769229</v>
      </c>
      <c r="N162" s="69">
        <f t="shared" si="41"/>
        <v>1</v>
      </c>
      <c r="O162" s="69">
        <v>20</v>
      </c>
      <c r="P162" s="69">
        <v>0</v>
      </c>
      <c r="Q162" s="69">
        <v>0</v>
      </c>
      <c r="R162" s="69">
        <v>0</v>
      </c>
      <c r="S162" s="69">
        <v>0</v>
      </c>
      <c r="T162" s="190">
        <v>278090</v>
      </c>
      <c r="U162" s="190">
        <v>21110</v>
      </c>
      <c r="V162" s="190">
        <v>256980</v>
      </c>
      <c r="W162" s="190">
        <v>278090</v>
      </c>
      <c r="X162" s="190">
        <v>249120</v>
      </c>
      <c r="Y162" s="190">
        <v>0</v>
      </c>
      <c r="Z162" s="190">
        <v>0</v>
      </c>
      <c r="AA162" s="190">
        <v>0</v>
      </c>
      <c r="AB162" s="190">
        <v>249120</v>
      </c>
      <c r="AC162" s="190">
        <v>249120</v>
      </c>
      <c r="AD162" s="186">
        <f t="shared" si="42"/>
        <v>0.96941396217604481</v>
      </c>
      <c r="AE162" s="69">
        <f t="shared" si="43"/>
        <v>1</v>
      </c>
      <c r="AF162" s="190">
        <v>0</v>
      </c>
      <c r="AG162" s="190">
        <v>0</v>
      </c>
      <c r="AH162" s="69">
        <v>0</v>
      </c>
      <c r="AI162" s="69">
        <v>0</v>
      </c>
      <c r="AJ162" s="69">
        <v>0</v>
      </c>
      <c r="AK162" s="69">
        <v>0</v>
      </c>
      <c r="AL162" s="80">
        <v>0</v>
      </c>
      <c r="AM162" s="80">
        <v>0</v>
      </c>
      <c r="AN162" s="69">
        <v>0</v>
      </c>
      <c r="AO162" s="69">
        <v>0</v>
      </c>
      <c r="AP162" s="80">
        <v>0</v>
      </c>
      <c r="AQ162" s="80">
        <v>0</v>
      </c>
      <c r="AR162" s="69">
        <v>0</v>
      </c>
      <c r="AS162" s="69">
        <v>0</v>
      </c>
      <c r="AT162" s="80">
        <v>0</v>
      </c>
      <c r="AU162" s="80">
        <v>0</v>
      </c>
      <c r="AV162" s="69">
        <v>0</v>
      </c>
      <c r="AW162" s="69">
        <v>0</v>
      </c>
      <c r="AX162" s="80">
        <v>0</v>
      </c>
      <c r="AY162" s="80">
        <v>0</v>
      </c>
      <c r="AZ162" s="69">
        <v>0</v>
      </c>
      <c r="BA162" s="69">
        <v>0</v>
      </c>
      <c r="BB162" s="80">
        <v>0</v>
      </c>
      <c r="BC162" s="80">
        <v>0</v>
      </c>
      <c r="BD162" s="69">
        <v>0</v>
      </c>
      <c r="BE162" s="69">
        <v>0</v>
      </c>
      <c r="BF162" s="80">
        <v>0</v>
      </c>
      <c r="BG162" s="80">
        <v>0</v>
      </c>
      <c r="BH162" s="69">
        <v>0</v>
      </c>
      <c r="BI162" s="69">
        <v>0</v>
      </c>
      <c r="BJ162" s="80">
        <v>0</v>
      </c>
      <c r="BK162" s="80">
        <v>0</v>
      </c>
      <c r="BL162" s="69">
        <v>0</v>
      </c>
      <c r="BM162" s="69">
        <v>0</v>
      </c>
      <c r="BN162" s="80">
        <v>0</v>
      </c>
      <c r="BO162" s="80">
        <v>0</v>
      </c>
      <c r="BP162" s="69">
        <v>0</v>
      </c>
      <c r="BQ162" s="69">
        <v>0</v>
      </c>
      <c r="BR162" s="80">
        <v>0</v>
      </c>
      <c r="BS162" s="80">
        <v>0</v>
      </c>
      <c r="BT162" s="69">
        <v>0</v>
      </c>
      <c r="BU162" s="69">
        <v>0</v>
      </c>
      <c r="BV162" s="80">
        <v>0</v>
      </c>
      <c r="BW162" s="80">
        <v>0</v>
      </c>
      <c r="BX162" s="69">
        <v>0</v>
      </c>
      <c r="BY162" s="69">
        <v>0</v>
      </c>
      <c r="BZ162" s="80">
        <v>0</v>
      </c>
      <c r="CA162" s="80">
        <v>0</v>
      </c>
      <c r="CB162" s="69">
        <v>0</v>
      </c>
      <c r="CC162" s="69">
        <v>0</v>
      </c>
      <c r="CD162" s="80">
        <v>0</v>
      </c>
      <c r="CE162" s="80">
        <v>0</v>
      </c>
      <c r="CF162" s="69">
        <v>0</v>
      </c>
      <c r="CG162" s="69">
        <v>0</v>
      </c>
      <c r="CH162" s="80">
        <v>0</v>
      </c>
      <c r="CI162" s="80">
        <v>0</v>
      </c>
      <c r="CJ162" s="69">
        <v>0</v>
      </c>
      <c r="CK162" s="69">
        <v>0</v>
      </c>
      <c r="CL162" s="80">
        <v>0</v>
      </c>
      <c r="CM162" s="80">
        <v>0</v>
      </c>
      <c r="CN162" s="67" t="s">
        <v>736</v>
      </c>
      <c r="CO162" s="67" t="s">
        <v>737</v>
      </c>
      <c r="CP162" s="67" t="s">
        <v>701</v>
      </c>
      <c r="CQ162" s="67" t="s">
        <v>701</v>
      </c>
      <c r="CR162" s="67" t="s">
        <v>701</v>
      </c>
      <c r="CS162" s="67" t="s">
        <v>701</v>
      </c>
      <c r="CT162" s="68">
        <v>45155</v>
      </c>
      <c r="CU162" s="67" t="s">
        <v>1005</v>
      </c>
      <c r="CV162" s="67" t="s">
        <v>1004</v>
      </c>
      <c r="CW162" s="68" t="s">
        <v>168</v>
      </c>
      <c r="CX162" s="68">
        <v>45064</v>
      </c>
      <c r="CY162" s="67" t="s">
        <v>1001</v>
      </c>
      <c r="CZ162" s="67" t="s">
        <v>1009</v>
      </c>
      <c r="DA162" s="67" t="s">
        <v>1030</v>
      </c>
      <c r="DB162" s="81">
        <v>454253.61</v>
      </c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</row>
    <row r="163" spans="2:1477" s="69" customFormat="1">
      <c r="B163" s="67" t="s">
        <v>2</v>
      </c>
      <c r="C163" s="67" t="s">
        <v>813</v>
      </c>
      <c r="D163" s="67" t="s">
        <v>1042</v>
      </c>
      <c r="E163" s="68">
        <v>44574</v>
      </c>
      <c r="F163" s="67" t="s">
        <v>1003</v>
      </c>
      <c r="G163" s="158" t="s">
        <v>1010</v>
      </c>
      <c r="H163" s="187">
        <v>1</v>
      </c>
      <c r="I163" s="69">
        <v>0</v>
      </c>
      <c r="J163" s="69">
        <v>45</v>
      </c>
      <c r="K163" s="69">
        <v>55</v>
      </c>
      <c r="L163" s="69">
        <v>52</v>
      </c>
      <c r="M163" s="186">
        <f t="shared" si="40"/>
        <v>0.93333333333333335</v>
      </c>
      <c r="N163" s="69">
        <f t="shared" si="41"/>
        <v>1</v>
      </c>
      <c r="O163" s="69">
        <v>3</v>
      </c>
      <c r="P163" s="69">
        <v>0</v>
      </c>
      <c r="Q163" s="69">
        <v>0</v>
      </c>
      <c r="R163" s="69">
        <v>10</v>
      </c>
      <c r="S163" s="69">
        <v>0</v>
      </c>
      <c r="T163" s="190">
        <v>109495</v>
      </c>
      <c r="U163" s="190">
        <v>5918</v>
      </c>
      <c r="V163" s="190">
        <v>103577</v>
      </c>
      <c r="W163" s="190">
        <v>109495</v>
      </c>
      <c r="X163" s="190">
        <v>105102</v>
      </c>
      <c r="Y163" s="190">
        <v>0</v>
      </c>
      <c r="Z163" s="190">
        <v>0</v>
      </c>
      <c r="AA163" s="190">
        <v>0</v>
      </c>
      <c r="AB163" s="190">
        <v>105102</v>
      </c>
      <c r="AC163" s="190">
        <v>105102</v>
      </c>
      <c r="AD163" s="186">
        <f t="shared" si="42"/>
        <v>1.0147233459165645</v>
      </c>
      <c r="AE163" s="69">
        <f t="shared" si="43"/>
        <v>1</v>
      </c>
      <c r="AF163" s="190">
        <v>0</v>
      </c>
      <c r="AG163" s="190">
        <v>0</v>
      </c>
      <c r="AH163" s="69">
        <v>6</v>
      </c>
      <c r="AI163" s="69">
        <v>4</v>
      </c>
      <c r="AJ163" s="69">
        <v>0</v>
      </c>
      <c r="AK163" s="69">
        <v>0</v>
      </c>
      <c r="AL163" s="80">
        <v>0</v>
      </c>
      <c r="AM163" s="80">
        <v>0</v>
      </c>
      <c r="AN163" s="69">
        <v>0</v>
      </c>
      <c r="AO163" s="69">
        <v>0</v>
      </c>
      <c r="AP163" s="80">
        <v>0</v>
      </c>
      <c r="AQ163" s="80">
        <v>0</v>
      </c>
      <c r="AR163" s="69">
        <v>0</v>
      </c>
      <c r="AS163" s="69">
        <v>0</v>
      </c>
      <c r="AT163" s="80">
        <v>0</v>
      </c>
      <c r="AU163" s="80">
        <v>0</v>
      </c>
      <c r="AV163" s="69">
        <v>0</v>
      </c>
      <c r="AW163" s="69">
        <v>0</v>
      </c>
      <c r="AX163" s="80">
        <v>0</v>
      </c>
      <c r="AY163" s="80">
        <v>0</v>
      </c>
      <c r="AZ163" s="69">
        <v>0</v>
      </c>
      <c r="BA163" s="69">
        <v>0</v>
      </c>
      <c r="BB163" s="80">
        <v>0</v>
      </c>
      <c r="BC163" s="80">
        <v>0</v>
      </c>
      <c r="BD163" s="69">
        <v>0</v>
      </c>
      <c r="BE163" s="69">
        <v>0</v>
      </c>
      <c r="BF163" s="80">
        <v>0</v>
      </c>
      <c r="BG163" s="80">
        <v>0</v>
      </c>
      <c r="BH163" s="69">
        <v>0</v>
      </c>
      <c r="BI163" s="69">
        <v>0</v>
      </c>
      <c r="BJ163" s="80">
        <v>0</v>
      </c>
      <c r="BK163" s="80">
        <v>0</v>
      </c>
      <c r="BL163" s="69">
        <v>0</v>
      </c>
      <c r="BM163" s="69">
        <v>0</v>
      </c>
      <c r="BN163" s="80">
        <v>0</v>
      </c>
      <c r="BO163" s="80">
        <v>0</v>
      </c>
      <c r="BP163" s="69">
        <v>0</v>
      </c>
      <c r="BQ163" s="69">
        <v>0</v>
      </c>
      <c r="BR163" s="80">
        <v>0</v>
      </c>
      <c r="BS163" s="80">
        <v>0</v>
      </c>
      <c r="BT163" s="69">
        <v>0</v>
      </c>
      <c r="BU163" s="69">
        <v>0</v>
      </c>
      <c r="BV163" s="80">
        <v>0</v>
      </c>
      <c r="BW163" s="80">
        <v>0</v>
      </c>
      <c r="BX163" s="69">
        <v>0</v>
      </c>
      <c r="BY163" s="69">
        <v>0</v>
      </c>
      <c r="BZ163" s="80">
        <v>0</v>
      </c>
      <c r="CA163" s="80">
        <v>0</v>
      </c>
      <c r="CB163" s="69">
        <v>0</v>
      </c>
      <c r="CC163" s="69">
        <v>0</v>
      </c>
      <c r="CD163" s="80">
        <v>0</v>
      </c>
      <c r="CE163" s="80">
        <v>0</v>
      </c>
      <c r="CF163" s="69">
        <v>0</v>
      </c>
      <c r="CG163" s="69">
        <v>0</v>
      </c>
      <c r="CH163" s="80">
        <v>0</v>
      </c>
      <c r="CI163" s="80">
        <v>0</v>
      </c>
      <c r="CJ163" s="69">
        <v>0</v>
      </c>
      <c r="CK163" s="69">
        <v>0</v>
      </c>
      <c r="CL163" s="80">
        <v>0</v>
      </c>
      <c r="CM163" s="80">
        <v>0</v>
      </c>
      <c r="CN163" s="67" t="s">
        <v>814</v>
      </c>
      <c r="CO163" s="67" t="s">
        <v>815</v>
      </c>
      <c r="CP163" s="67" t="s">
        <v>701</v>
      </c>
      <c r="CQ163" s="67" t="s">
        <v>701</v>
      </c>
      <c r="CR163" s="67" t="s">
        <v>701</v>
      </c>
      <c r="CS163" s="67" t="s">
        <v>701</v>
      </c>
      <c r="CT163" s="68">
        <v>45274</v>
      </c>
      <c r="CU163" s="67" t="s">
        <v>1007</v>
      </c>
      <c r="CV163" s="67" t="s">
        <v>1004</v>
      </c>
      <c r="CW163" s="68" t="s">
        <v>168</v>
      </c>
      <c r="CX163" s="68">
        <v>44721</v>
      </c>
      <c r="CY163" s="67" t="s">
        <v>1001</v>
      </c>
      <c r="CZ163" s="67" t="s">
        <v>1010</v>
      </c>
      <c r="DA163" s="67" t="s">
        <v>1024</v>
      </c>
      <c r="DB163" s="81">
        <v>135676.68</v>
      </c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</row>
    <row r="164" spans="2:1477" s="69" customFormat="1">
      <c r="B164" s="67" t="s">
        <v>2</v>
      </c>
      <c r="C164" s="67" t="s">
        <v>306</v>
      </c>
      <c r="D164" s="67" t="s">
        <v>307</v>
      </c>
      <c r="E164" s="68">
        <v>44510</v>
      </c>
      <c r="F164" s="67" t="s">
        <v>1007</v>
      </c>
      <c r="G164" s="158" t="s">
        <v>1010</v>
      </c>
      <c r="H164" s="187">
        <v>2</v>
      </c>
      <c r="I164" s="69">
        <v>3</v>
      </c>
      <c r="J164" s="69">
        <v>285</v>
      </c>
      <c r="K164" s="69">
        <v>527</v>
      </c>
      <c r="L164" s="69">
        <v>526</v>
      </c>
      <c r="M164" s="186">
        <f t="shared" si="40"/>
        <v>1.0280701754385966</v>
      </c>
      <c r="N164" s="69">
        <f t="shared" si="41"/>
        <v>1</v>
      </c>
      <c r="O164" s="69">
        <v>1</v>
      </c>
      <c r="P164" s="69">
        <v>0</v>
      </c>
      <c r="Q164" s="69">
        <v>0</v>
      </c>
      <c r="R164" s="69">
        <v>242</v>
      </c>
      <c r="S164" s="69">
        <v>0</v>
      </c>
      <c r="T164" s="190">
        <v>6190992</v>
      </c>
      <c r="U164" s="190">
        <v>53456</v>
      </c>
      <c r="V164" s="190">
        <v>6137537</v>
      </c>
      <c r="W164" s="190">
        <v>6194018</v>
      </c>
      <c r="X164" s="190">
        <v>6101074</v>
      </c>
      <c r="Y164" s="190">
        <v>-18750</v>
      </c>
      <c r="Z164" s="190">
        <v>0</v>
      </c>
      <c r="AA164" s="190">
        <v>-18750</v>
      </c>
      <c r="AB164" s="190">
        <v>6082324</v>
      </c>
      <c r="AC164" s="190">
        <v>6229251</v>
      </c>
      <c r="AD164" s="186">
        <f t="shared" si="42"/>
        <v>1.014943127837763</v>
      </c>
      <c r="AE164" s="69">
        <f t="shared" si="43"/>
        <v>1</v>
      </c>
      <c r="AF164" s="190">
        <v>146927</v>
      </c>
      <c r="AG164" s="190">
        <v>3025</v>
      </c>
      <c r="AH164" s="69">
        <v>162</v>
      </c>
      <c r="AI164" s="69">
        <v>71</v>
      </c>
      <c r="AJ164" s="69">
        <v>0</v>
      </c>
      <c r="AK164" s="69">
        <v>0</v>
      </c>
      <c r="AL164" s="80">
        <v>0</v>
      </c>
      <c r="AM164" s="80">
        <v>0</v>
      </c>
      <c r="AN164" s="69">
        <v>9</v>
      </c>
      <c r="AO164" s="69">
        <v>0</v>
      </c>
      <c r="AP164" s="80">
        <v>0</v>
      </c>
      <c r="AQ164" s="80">
        <v>0</v>
      </c>
      <c r="AR164" s="69">
        <v>0</v>
      </c>
      <c r="AS164" s="69">
        <v>0</v>
      </c>
      <c r="AT164" s="80">
        <v>0</v>
      </c>
      <c r="AU164" s="80">
        <v>0</v>
      </c>
      <c r="AV164" s="69">
        <v>0</v>
      </c>
      <c r="AW164" s="69">
        <v>0</v>
      </c>
      <c r="AX164" s="80">
        <v>0</v>
      </c>
      <c r="AY164" s="80">
        <v>0</v>
      </c>
      <c r="AZ164" s="69">
        <v>0</v>
      </c>
      <c r="BA164" s="69">
        <v>0</v>
      </c>
      <c r="BB164" s="80">
        <v>0</v>
      </c>
      <c r="BC164" s="80">
        <v>0</v>
      </c>
      <c r="BD164" s="69">
        <v>0</v>
      </c>
      <c r="BE164" s="69">
        <v>0</v>
      </c>
      <c r="BF164" s="80">
        <v>3025</v>
      </c>
      <c r="BG164" s="80">
        <v>0</v>
      </c>
      <c r="BH164" s="69">
        <v>0</v>
      </c>
      <c r="BI164" s="69">
        <v>0</v>
      </c>
      <c r="BJ164" s="80">
        <v>0</v>
      </c>
      <c r="BK164" s="80">
        <v>0</v>
      </c>
      <c r="BL164" s="69">
        <v>0</v>
      </c>
      <c r="BM164" s="69">
        <v>0</v>
      </c>
      <c r="BN164" s="80">
        <v>0</v>
      </c>
      <c r="BO164" s="80">
        <v>0</v>
      </c>
      <c r="BP164" s="69">
        <v>78</v>
      </c>
      <c r="BQ164" s="69">
        <v>0</v>
      </c>
      <c r="BR164" s="80">
        <v>0</v>
      </c>
      <c r="BS164" s="80">
        <v>0</v>
      </c>
      <c r="BT164" s="69">
        <v>0</v>
      </c>
      <c r="BU164" s="69">
        <v>0</v>
      </c>
      <c r="BV164" s="80">
        <v>0</v>
      </c>
      <c r="BW164" s="80">
        <v>0</v>
      </c>
      <c r="BX164" s="69">
        <v>0</v>
      </c>
      <c r="BY164" s="69">
        <v>0</v>
      </c>
      <c r="BZ164" s="80">
        <v>0</v>
      </c>
      <c r="CA164" s="80">
        <v>0</v>
      </c>
      <c r="CB164" s="69">
        <v>0</v>
      </c>
      <c r="CC164" s="69">
        <v>0</v>
      </c>
      <c r="CD164" s="80">
        <v>0</v>
      </c>
      <c r="CE164" s="80">
        <v>0</v>
      </c>
      <c r="CF164" s="69">
        <v>0</v>
      </c>
      <c r="CG164" s="69">
        <v>0</v>
      </c>
      <c r="CH164" s="80">
        <v>0</v>
      </c>
      <c r="CI164" s="80">
        <v>0</v>
      </c>
      <c r="CJ164" s="69">
        <v>87</v>
      </c>
      <c r="CK164" s="69">
        <v>0</v>
      </c>
      <c r="CL164" s="80">
        <v>3025</v>
      </c>
      <c r="CM164" s="80">
        <v>0</v>
      </c>
      <c r="CN164" s="67" t="s">
        <v>733</v>
      </c>
      <c r="CO164" s="67" t="s">
        <v>734</v>
      </c>
      <c r="CP164" s="67" t="s">
        <v>701</v>
      </c>
      <c r="CQ164" s="67" t="s">
        <v>701</v>
      </c>
      <c r="CR164" s="67" t="s">
        <v>701</v>
      </c>
      <c r="CS164" s="67" t="s">
        <v>701</v>
      </c>
      <c r="CT164" s="68">
        <v>45210</v>
      </c>
      <c r="CU164" s="67" t="s">
        <v>1007</v>
      </c>
      <c r="CV164" s="67" t="s">
        <v>1004</v>
      </c>
      <c r="CW164" s="68" t="s">
        <v>168</v>
      </c>
      <c r="CX164" s="68">
        <v>45140</v>
      </c>
      <c r="CY164" s="67" t="s">
        <v>1005</v>
      </c>
      <c r="CZ164" s="67" t="s">
        <v>1004</v>
      </c>
      <c r="DA164" s="67" t="s">
        <v>1024</v>
      </c>
      <c r="DB164" s="81">
        <v>5430315.21</v>
      </c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</row>
    <row r="165" spans="2:1477" s="69" customFormat="1">
      <c r="B165" s="67" t="s">
        <v>2</v>
      </c>
      <c r="C165" s="67" t="s">
        <v>685</v>
      </c>
      <c r="D165" s="67" t="s">
        <v>686</v>
      </c>
      <c r="E165" s="68">
        <v>44756</v>
      </c>
      <c r="F165" s="67" t="s">
        <v>1005</v>
      </c>
      <c r="G165" s="158" t="s">
        <v>1009</v>
      </c>
      <c r="H165" s="187">
        <v>1</v>
      </c>
      <c r="I165" s="69">
        <v>0</v>
      </c>
      <c r="J165" s="69">
        <v>200</v>
      </c>
      <c r="K165" s="69">
        <v>401</v>
      </c>
      <c r="L165" s="69">
        <v>414</v>
      </c>
      <c r="M165" s="186">
        <f t="shared" si="40"/>
        <v>1.2450000000000001</v>
      </c>
      <c r="N165" s="69">
        <f t="shared" si="41"/>
        <v>0</v>
      </c>
      <c r="O165" s="69">
        <v>-13</v>
      </c>
      <c r="P165" s="69">
        <v>13</v>
      </c>
      <c r="Q165" s="69">
        <v>0</v>
      </c>
      <c r="R165" s="69">
        <v>201</v>
      </c>
      <c r="S165" s="69">
        <v>0</v>
      </c>
      <c r="T165" s="190">
        <v>2363976</v>
      </c>
      <c r="U165" s="190">
        <v>50000</v>
      </c>
      <c r="V165" s="190">
        <v>2313976</v>
      </c>
      <c r="W165" s="190">
        <v>2363976</v>
      </c>
      <c r="X165" s="190">
        <v>2188042</v>
      </c>
      <c r="Y165" s="190">
        <v>-22022</v>
      </c>
      <c r="Z165" s="190">
        <v>0</v>
      </c>
      <c r="AA165" s="190">
        <v>-22022</v>
      </c>
      <c r="AB165" s="190">
        <v>2166020</v>
      </c>
      <c r="AC165" s="190">
        <v>2166020</v>
      </c>
      <c r="AD165" s="186">
        <f t="shared" si="42"/>
        <v>0.93605983813142402</v>
      </c>
      <c r="AE165" s="69">
        <f t="shared" si="43"/>
        <v>1</v>
      </c>
      <c r="AF165" s="190">
        <v>0</v>
      </c>
      <c r="AG165" s="190">
        <v>0</v>
      </c>
      <c r="AH165" s="69">
        <v>121</v>
      </c>
      <c r="AI165" s="69">
        <v>44</v>
      </c>
      <c r="AJ165" s="69">
        <v>3</v>
      </c>
      <c r="AK165" s="69">
        <v>0</v>
      </c>
      <c r="AL165" s="80">
        <v>0</v>
      </c>
      <c r="AM165" s="80">
        <v>0</v>
      </c>
      <c r="AN165" s="69">
        <v>0</v>
      </c>
      <c r="AO165" s="69">
        <v>0</v>
      </c>
      <c r="AP165" s="80">
        <v>0</v>
      </c>
      <c r="AQ165" s="80">
        <v>0</v>
      </c>
      <c r="AR165" s="69">
        <v>0</v>
      </c>
      <c r="AS165" s="69">
        <v>0</v>
      </c>
      <c r="AT165" s="80">
        <v>0</v>
      </c>
      <c r="AU165" s="80">
        <v>0</v>
      </c>
      <c r="AV165" s="69">
        <v>0</v>
      </c>
      <c r="AW165" s="69">
        <v>0</v>
      </c>
      <c r="AX165" s="80">
        <v>0</v>
      </c>
      <c r="AY165" s="80">
        <v>0</v>
      </c>
      <c r="AZ165" s="69">
        <v>0</v>
      </c>
      <c r="BA165" s="69">
        <v>0</v>
      </c>
      <c r="BB165" s="80">
        <v>0</v>
      </c>
      <c r="BC165" s="80">
        <v>0</v>
      </c>
      <c r="BD165" s="69">
        <v>0</v>
      </c>
      <c r="BE165" s="69">
        <v>0</v>
      </c>
      <c r="BF165" s="80">
        <v>0</v>
      </c>
      <c r="BG165" s="80">
        <v>0</v>
      </c>
      <c r="BH165" s="69">
        <v>33</v>
      </c>
      <c r="BI165" s="69">
        <v>0</v>
      </c>
      <c r="BJ165" s="80">
        <v>0</v>
      </c>
      <c r="BK165" s="80">
        <v>0</v>
      </c>
      <c r="BL165" s="69">
        <v>0</v>
      </c>
      <c r="BM165" s="69">
        <v>0</v>
      </c>
      <c r="BN165" s="80">
        <v>0</v>
      </c>
      <c r="BO165" s="80">
        <v>0</v>
      </c>
      <c r="BP165" s="69">
        <v>38</v>
      </c>
      <c r="BQ165" s="69">
        <v>0</v>
      </c>
      <c r="BR165" s="80">
        <v>0</v>
      </c>
      <c r="BS165" s="80">
        <v>0</v>
      </c>
      <c r="BT165" s="69">
        <v>0</v>
      </c>
      <c r="BU165" s="69">
        <v>0</v>
      </c>
      <c r="BV165" s="80">
        <v>0</v>
      </c>
      <c r="BW165" s="80">
        <v>0</v>
      </c>
      <c r="BX165" s="69">
        <v>0</v>
      </c>
      <c r="BY165" s="69">
        <v>0</v>
      </c>
      <c r="BZ165" s="80">
        <v>0</v>
      </c>
      <c r="CA165" s="80">
        <v>0</v>
      </c>
      <c r="CB165" s="69">
        <v>0</v>
      </c>
      <c r="CC165" s="69">
        <v>0</v>
      </c>
      <c r="CD165" s="80">
        <v>0</v>
      </c>
      <c r="CE165" s="80">
        <v>0</v>
      </c>
      <c r="CF165" s="69">
        <v>0</v>
      </c>
      <c r="CG165" s="69">
        <v>0</v>
      </c>
      <c r="CH165" s="80">
        <v>0</v>
      </c>
      <c r="CI165" s="80">
        <v>0</v>
      </c>
      <c r="CJ165" s="69">
        <v>74</v>
      </c>
      <c r="CK165" s="69">
        <v>0</v>
      </c>
      <c r="CL165" s="80">
        <v>0</v>
      </c>
      <c r="CM165" s="80">
        <v>0</v>
      </c>
      <c r="CN165" s="67" t="s">
        <v>816</v>
      </c>
      <c r="CO165" s="67" t="s">
        <v>817</v>
      </c>
      <c r="CP165" s="67" t="s">
        <v>701</v>
      </c>
      <c r="CQ165" s="67" t="s">
        <v>701</v>
      </c>
      <c r="CR165" s="67" t="s">
        <v>701</v>
      </c>
      <c r="CS165" s="67" t="s">
        <v>701</v>
      </c>
      <c r="CT165" s="68">
        <v>45412</v>
      </c>
      <c r="CU165" s="67" t="s">
        <v>1001</v>
      </c>
      <c r="CV165" s="67" t="s">
        <v>1004</v>
      </c>
      <c r="CW165" s="68" t="s">
        <v>168</v>
      </c>
      <c r="CX165" s="68">
        <v>45320</v>
      </c>
      <c r="CY165" s="67" t="s">
        <v>1003</v>
      </c>
      <c r="CZ165" s="67" t="s">
        <v>1004</v>
      </c>
      <c r="DA165" s="67" t="s">
        <v>1024</v>
      </c>
      <c r="DB165" s="81">
        <v>2795459.35</v>
      </c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</row>
    <row r="166" spans="2:1477" s="69" customFormat="1">
      <c r="B166" s="67" t="s">
        <v>2</v>
      </c>
      <c r="C166" s="67" t="s">
        <v>308</v>
      </c>
      <c r="D166" s="67" t="s">
        <v>309</v>
      </c>
      <c r="E166" s="68">
        <v>44602</v>
      </c>
      <c r="F166" s="67" t="s">
        <v>1003</v>
      </c>
      <c r="G166" s="158" t="s">
        <v>1010</v>
      </c>
      <c r="H166" s="187">
        <v>2</v>
      </c>
      <c r="I166" s="69">
        <v>1</v>
      </c>
      <c r="J166" s="69">
        <v>175</v>
      </c>
      <c r="K166" s="69">
        <v>266</v>
      </c>
      <c r="L166" s="69">
        <v>264</v>
      </c>
      <c r="M166" s="186">
        <f t="shared" si="40"/>
        <v>0.98857142857142855</v>
      </c>
      <c r="N166" s="69">
        <f t="shared" si="41"/>
        <v>1</v>
      </c>
      <c r="O166" s="69">
        <v>2</v>
      </c>
      <c r="P166" s="69">
        <v>0</v>
      </c>
      <c r="Q166" s="69">
        <v>0</v>
      </c>
      <c r="R166" s="69">
        <v>91</v>
      </c>
      <c r="S166" s="69">
        <v>0</v>
      </c>
      <c r="T166" s="190">
        <v>3254371</v>
      </c>
      <c r="U166" s="190">
        <v>50000</v>
      </c>
      <c r="V166" s="190">
        <v>3204371</v>
      </c>
      <c r="W166" s="190">
        <v>3263484</v>
      </c>
      <c r="X166" s="190">
        <v>3285954</v>
      </c>
      <c r="Y166" s="190">
        <v>0</v>
      </c>
      <c r="Z166" s="190">
        <v>0</v>
      </c>
      <c r="AA166" s="190">
        <v>0</v>
      </c>
      <c r="AB166" s="190">
        <v>3285954</v>
      </c>
      <c r="AC166" s="190">
        <v>3378196</v>
      </c>
      <c r="AD166" s="186">
        <f t="shared" si="42"/>
        <v>1.0542462155599337</v>
      </c>
      <c r="AE166" s="69">
        <f t="shared" si="43"/>
        <v>1</v>
      </c>
      <c r="AF166" s="190">
        <v>92242</v>
      </c>
      <c r="AG166" s="190">
        <v>9113</v>
      </c>
      <c r="AH166" s="69">
        <v>66</v>
      </c>
      <c r="AI166" s="69">
        <v>25</v>
      </c>
      <c r="AJ166" s="69">
        <v>0</v>
      </c>
      <c r="AK166" s="69">
        <v>0</v>
      </c>
      <c r="AL166" s="80">
        <v>0</v>
      </c>
      <c r="AM166" s="80">
        <v>0</v>
      </c>
      <c r="AN166" s="69">
        <v>0</v>
      </c>
      <c r="AO166" s="69">
        <v>0</v>
      </c>
      <c r="AP166" s="80">
        <v>12130</v>
      </c>
      <c r="AQ166" s="80">
        <v>0</v>
      </c>
      <c r="AR166" s="69">
        <v>0</v>
      </c>
      <c r="AS166" s="69">
        <v>0</v>
      </c>
      <c r="AT166" s="80">
        <v>0</v>
      </c>
      <c r="AU166" s="80">
        <v>0</v>
      </c>
      <c r="AV166" s="69">
        <v>0</v>
      </c>
      <c r="AW166" s="69">
        <v>0</v>
      </c>
      <c r="AX166" s="80">
        <v>0</v>
      </c>
      <c r="AY166" s="80">
        <v>0</v>
      </c>
      <c r="AZ166" s="69">
        <v>0</v>
      </c>
      <c r="BA166" s="69">
        <v>0</v>
      </c>
      <c r="BB166" s="80">
        <v>0</v>
      </c>
      <c r="BC166" s="80">
        <v>0</v>
      </c>
      <c r="BD166" s="69">
        <v>0</v>
      </c>
      <c r="BE166" s="69">
        <v>0</v>
      </c>
      <c r="BF166" s="80">
        <v>0</v>
      </c>
      <c r="BG166" s="80">
        <v>0</v>
      </c>
      <c r="BH166" s="69">
        <v>0</v>
      </c>
      <c r="BI166" s="69">
        <v>0</v>
      </c>
      <c r="BJ166" s="80">
        <v>0</v>
      </c>
      <c r="BK166" s="80">
        <v>0</v>
      </c>
      <c r="BL166" s="69">
        <v>0</v>
      </c>
      <c r="BM166" s="69">
        <v>0</v>
      </c>
      <c r="BN166" s="80">
        <v>0</v>
      </c>
      <c r="BO166" s="80">
        <v>0</v>
      </c>
      <c r="BP166" s="69">
        <v>0</v>
      </c>
      <c r="BQ166" s="69">
        <v>0</v>
      </c>
      <c r="BR166" s="80">
        <v>0</v>
      </c>
      <c r="BS166" s="80">
        <v>0</v>
      </c>
      <c r="BT166" s="69">
        <v>0</v>
      </c>
      <c r="BU166" s="69">
        <v>0</v>
      </c>
      <c r="BV166" s="80">
        <v>0</v>
      </c>
      <c r="BW166" s="80">
        <v>0</v>
      </c>
      <c r="BX166" s="69">
        <v>0</v>
      </c>
      <c r="BY166" s="69">
        <v>0</v>
      </c>
      <c r="BZ166" s="80">
        <v>0</v>
      </c>
      <c r="CA166" s="80">
        <v>0</v>
      </c>
      <c r="CB166" s="69">
        <v>0</v>
      </c>
      <c r="CC166" s="69">
        <v>0</v>
      </c>
      <c r="CD166" s="80">
        <v>0</v>
      </c>
      <c r="CE166" s="80">
        <v>0</v>
      </c>
      <c r="CF166" s="69">
        <v>0</v>
      </c>
      <c r="CG166" s="69">
        <v>0</v>
      </c>
      <c r="CH166" s="80">
        <v>0</v>
      </c>
      <c r="CI166" s="80">
        <v>0</v>
      </c>
      <c r="CJ166" s="69">
        <v>0</v>
      </c>
      <c r="CK166" s="69">
        <v>0</v>
      </c>
      <c r="CL166" s="80">
        <v>12130</v>
      </c>
      <c r="CM166" s="80">
        <v>0</v>
      </c>
      <c r="CN166" s="67" t="s">
        <v>768</v>
      </c>
      <c r="CO166" s="67" t="s">
        <v>769</v>
      </c>
      <c r="CP166" s="67" t="s">
        <v>701</v>
      </c>
      <c r="CQ166" s="67" t="s">
        <v>701</v>
      </c>
      <c r="CR166" s="67" t="s">
        <v>701</v>
      </c>
      <c r="CS166" s="67" t="s">
        <v>701</v>
      </c>
      <c r="CT166" s="68">
        <v>45132</v>
      </c>
      <c r="CU166" s="67" t="s">
        <v>1005</v>
      </c>
      <c r="CV166" s="67" t="s">
        <v>1004</v>
      </c>
      <c r="CW166" s="68" t="s">
        <v>168</v>
      </c>
      <c r="CX166" s="68">
        <v>44975</v>
      </c>
      <c r="CY166" s="67" t="s">
        <v>1003</v>
      </c>
      <c r="CZ166" s="67" t="s">
        <v>1009</v>
      </c>
      <c r="DA166" s="67" t="s">
        <v>1024</v>
      </c>
      <c r="DB166" s="81">
        <v>3044605.63</v>
      </c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</row>
    <row r="167" spans="2:1477" s="69" customFormat="1">
      <c r="B167" s="67" t="s">
        <v>2</v>
      </c>
      <c r="C167" s="67" t="s">
        <v>818</v>
      </c>
      <c r="D167" s="67" t="s">
        <v>1043</v>
      </c>
      <c r="E167" s="68">
        <v>44994</v>
      </c>
      <c r="F167" s="67" t="s">
        <v>1003</v>
      </c>
      <c r="G167" s="158" t="s">
        <v>1009</v>
      </c>
      <c r="H167" s="187">
        <v>1</v>
      </c>
      <c r="I167" s="69">
        <v>0</v>
      </c>
      <c r="J167" s="69">
        <v>45</v>
      </c>
      <c r="K167" s="69">
        <v>58</v>
      </c>
      <c r="L167" s="69">
        <v>58</v>
      </c>
      <c r="M167" s="186">
        <f t="shared" si="40"/>
        <v>1</v>
      </c>
      <c r="N167" s="69">
        <f t="shared" si="41"/>
        <v>1</v>
      </c>
      <c r="O167" s="69">
        <v>0</v>
      </c>
      <c r="P167" s="69">
        <v>0</v>
      </c>
      <c r="Q167" s="69">
        <v>0</v>
      </c>
      <c r="R167" s="69">
        <v>13</v>
      </c>
      <c r="S167" s="69">
        <v>0</v>
      </c>
      <c r="T167" s="190">
        <v>148273</v>
      </c>
      <c r="U167" s="190">
        <v>10291</v>
      </c>
      <c r="V167" s="190">
        <v>137982</v>
      </c>
      <c r="W167" s="190">
        <v>148273</v>
      </c>
      <c r="X167" s="190">
        <v>131932</v>
      </c>
      <c r="Y167" s="190">
        <v>0</v>
      </c>
      <c r="Z167" s="190">
        <v>0</v>
      </c>
      <c r="AA167" s="190">
        <v>0</v>
      </c>
      <c r="AB167" s="190">
        <v>131932</v>
      </c>
      <c r="AC167" s="190">
        <v>131932</v>
      </c>
      <c r="AD167" s="186">
        <f t="shared" si="42"/>
        <v>0.95615370120740384</v>
      </c>
      <c r="AE167" s="69">
        <f t="shared" si="43"/>
        <v>1</v>
      </c>
      <c r="AF167" s="190">
        <v>0</v>
      </c>
      <c r="AG167" s="190">
        <v>0</v>
      </c>
      <c r="AH167" s="69">
        <v>9</v>
      </c>
      <c r="AI167" s="69">
        <v>4</v>
      </c>
      <c r="AJ167" s="69">
        <v>0</v>
      </c>
      <c r="AK167" s="69">
        <v>0</v>
      </c>
      <c r="AL167" s="80">
        <v>0</v>
      </c>
      <c r="AM167" s="80">
        <v>0</v>
      </c>
      <c r="AN167" s="69">
        <v>0</v>
      </c>
      <c r="AO167" s="69">
        <v>0</v>
      </c>
      <c r="AP167" s="80">
        <v>0</v>
      </c>
      <c r="AQ167" s="80">
        <v>0</v>
      </c>
      <c r="AR167" s="69">
        <v>0</v>
      </c>
      <c r="AS167" s="69">
        <v>0</v>
      </c>
      <c r="AT167" s="80">
        <v>0</v>
      </c>
      <c r="AU167" s="80">
        <v>0</v>
      </c>
      <c r="AV167" s="69">
        <v>0</v>
      </c>
      <c r="AW167" s="69">
        <v>0</v>
      </c>
      <c r="AX167" s="80">
        <v>0</v>
      </c>
      <c r="AY167" s="80">
        <v>0</v>
      </c>
      <c r="AZ167" s="69">
        <v>0</v>
      </c>
      <c r="BA167" s="69">
        <v>0</v>
      </c>
      <c r="BB167" s="80">
        <v>0</v>
      </c>
      <c r="BC167" s="80">
        <v>0</v>
      </c>
      <c r="BD167" s="69">
        <v>0</v>
      </c>
      <c r="BE167" s="69">
        <v>0</v>
      </c>
      <c r="BF167" s="80">
        <v>0</v>
      </c>
      <c r="BG167" s="80">
        <v>0</v>
      </c>
      <c r="BH167" s="69">
        <v>0</v>
      </c>
      <c r="BI167" s="69">
        <v>0</v>
      </c>
      <c r="BJ167" s="80">
        <v>0</v>
      </c>
      <c r="BK167" s="80">
        <v>0</v>
      </c>
      <c r="BL167" s="69">
        <v>0</v>
      </c>
      <c r="BM167" s="69">
        <v>0</v>
      </c>
      <c r="BN167" s="80">
        <v>0</v>
      </c>
      <c r="BO167" s="80">
        <v>0</v>
      </c>
      <c r="BP167" s="69">
        <v>0</v>
      </c>
      <c r="BQ167" s="69">
        <v>0</v>
      </c>
      <c r="BR167" s="80">
        <v>0</v>
      </c>
      <c r="BS167" s="80">
        <v>0</v>
      </c>
      <c r="BT167" s="69">
        <v>0</v>
      </c>
      <c r="BU167" s="69">
        <v>0</v>
      </c>
      <c r="BV167" s="80">
        <v>0</v>
      </c>
      <c r="BW167" s="80">
        <v>0</v>
      </c>
      <c r="BX167" s="69">
        <v>0</v>
      </c>
      <c r="BY167" s="69">
        <v>0</v>
      </c>
      <c r="BZ167" s="80">
        <v>0</v>
      </c>
      <c r="CA167" s="80">
        <v>0</v>
      </c>
      <c r="CB167" s="69">
        <v>0</v>
      </c>
      <c r="CC167" s="69">
        <v>0</v>
      </c>
      <c r="CD167" s="80">
        <v>0</v>
      </c>
      <c r="CE167" s="80">
        <v>0</v>
      </c>
      <c r="CF167" s="69">
        <v>0</v>
      </c>
      <c r="CG167" s="69">
        <v>0</v>
      </c>
      <c r="CH167" s="80">
        <v>0</v>
      </c>
      <c r="CI167" s="80">
        <v>0</v>
      </c>
      <c r="CJ167" s="69">
        <v>0</v>
      </c>
      <c r="CK167" s="69">
        <v>0</v>
      </c>
      <c r="CL167" s="80">
        <v>0</v>
      </c>
      <c r="CM167" s="80">
        <v>0</v>
      </c>
      <c r="CN167" s="67" t="s">
        <v>819</v>
      </c>
      <c r="CO167" s="67" t="s">
        <v>820</v>
      </c>
      <c r="CP167" s="67" t="s">
        <v>701</v>
      </c>
      <c r="CQ167" s="67" t="s">
        <v>701</v>
      </c>
      <c r="CR167" s="67" t="s">
        <v>701</v>
      </c>
      <c r="CS167" s="67" t="s">
        <v>701</v>
      </c>
      <c r="CT167" s="68">
        <v>45355</v>
      </c>
      <c r="CU167" s="67" t="s">
        <v>1003</v>
      </c>
      <c r="CV167" s="67" t="s">
        <v>1004</v>
      </c>
      <c r="CW167" s="68" t="s">
        <v>168</v>
      </c>
      <c r="CX167" s="68">
        <v>45187</v>
      </c>
      <c r="CY167" s="67" t="s">
        <v>1005</v>
      </c>
      <c r="CZ167" s="67" t="s">
        <v>1004</v>
      </c>
      <c r="DA167" s="67" t="s">
        <v>1026</v>
      </c>
      <c r="DB167" s="81">
        <v>216110.85</v>
      </c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</row>
    <row r="168" spans="2:1477" s="69" customFormat="1">
      <c r="B168" s="67" t="s">
        <v>2</v>
      </c>
      <c r="C168" s="67" t="s">
        <v>310</v>
      </c>
      <c r="D168" s="67" t="s">
        <v>311</v>
      </c>
      <c r="E168" s="68">
        <v>45057</v>
      </c>
      <c r="F168" s="67" t="s">
        <v>1001</v>
      </c>
      <c r="G168" s="158" t="s">
        <v>1009</v>
      </c>
      <c r="H168" s="187">
        <v>1</v>
      </c>
      <c r="I168" s="69">
        <v>1</v>
      </c>
      <c r="J168" s="69">
        <v>85</v>
      </c>
      <c r="K168" s="69">
        <v>161</v>
      </c>
      <c r="L168" s="69">
        <v>161</v>
      </c>
      <c r="M168" s="186">
        <f t="shared" si="40"/>
        <v>1.1647058823529413</v>
      </c>
      <c r="N168" s="69">
        <f t="shared" si="41"/>
        <v>1</v>
      </c>
      <c r="O168" s="69">
        <v>0</v>
      </c>
      <c r="P168" s="69">
        <v>0</v>
      </c>
      <c r="Q168" s="69">
        <v>0</v>
      </c>
      <c r="R168" s="69">
        <v>68</v>
      </c>
      <c r="S168" s="69">
        <v>8</v>
      </c>
      <c r="T168" s="190">
        <v>586983</v>
      </c>
      <c r="U168" s="190">
        <v>50000</v>
      </c>
      <c r="V168" s="190">
        <v>536983</v>
      </c>
      <c r="W168" s="190">
        <v>689291</v>
      </c>
      <c r="X168" s="190">
        <v>616073</v>
      </c>
      <c r="Y168" s="190">
        <v>0</v>
      </c>
      <c r="Z168" s="190">
        <v>0</v>
      </c>
      <c r="AA168" s="190">
        <v>0</v>
      </c>
      <c r="AB168" s="190">
        <v>616073</v>
      </c>
      <c r="AC168" s="190">
        <v>616073</v>
      </c>
      <c r="AD168" s="186">
        <f t="shared" si="42"/>
        <v>1.1472858544870135</v>
      </c>
      <c r="AE168" s="69">
        <f t="shared" si="43"/>
        <v>0</v>
      </c>
      <c r="AF168" s="190">
        <v>0</v>
      </c>
      <c r="AG168" s="190">
        <v>102308</v>
      </c>
      <c r="AH168" s="69">
        <v>42</v>
      </c>
      <c r="AI168" s="69">
        <v>20</v>
      </c>
      <c r="AJ168" s="69">
        <v>6</v>
      </c>
      <c r="AK168" s="69">
        <v>0</v>
      </c>
      <c r="AL168" s="80">
        <v>0</v>
      </c>
      <c r="AM168" s="80">
        <v>0</v>
      </c>
      <c r="AN168" s="69">
        <v>0</v>
      </c>
      <c r="AO168" s="69">
        <v>0</v>
      </c>
      <c r="AP168" s="80">
        <v>0</v>
      </c>
      <c r="AQ168" s="80">
        <v>0</v>
      </c>
      <c r="AR168" s="69">
        <v>0</v>
      </c>
      <c r="AS168" s="69">
        <v>0</v>
      </c>
      <c r="AT168" s="80">
        <v>0</v>
      </c>
      <c r="AU168" s="80">
        <v>0</v>
      </c>
      <c r="AV168" s="69">
        <v>0</v>
      </c>
      <c r="AW168" s="69">
        <v>0</v>
      </c>
      <c r="AX168" s="80">
        <v>0</v>
      </c>
      <c r="AY168" s="80">
        <v>0</v>
      </c>
      <c r="AZ168" s="69">
        <v>0</v>
      </c>
      <c r="BA168" s="69">
        <v>0</v>
      </c>
      <c r="BB168" s="80">
        <v>0</v>
      </c>
      <c r="BC168" s="80">
        <v>0</v>
      </c>
      <c r="BD168" s="69">
        <v>0</v>
      </c>
      <c r="BE168" s="69">
        <v>8</v>
      </c>
      <c r="BF168" s="80">
        <v>102308</v>
      </c>
      <c r="BG168" s="80">
        <v>0</v>
      </c>
      <c r="BH168" s="69">
        <v>0</v>
      </c>
      <c r="BI168" s="69">
        <v>0</v>
      </c>
      <c r="BJ168" s="80">
        <v>0</v>
      </c>
      <c r="BK168" s="80">
        <v>0</v>
      </c>
      <c r="BL168" s="69">
        <v>0</v>
      </c>
      <c r="BM168" s="69">
        <v>0</v>
      </c>
      <c r="BN168" s="80">
        <v>0</v>
      </c>
      <c r="BO168" s="80">
        <v>0</v>
      </c>
      <c r="BP168" s="69">
        <v>0</v>
      </c>
      <c r="BQ168" s="69">
        <v>0</v>
      </c>
      <c r="BR168" s="80">
        <v>0</v>
      </c>
      <c r="BS168" s="80">
        <v>0</v>
      </c>
      <c r="BT168" s="69">
        <v>0</v>
      </c>
      <c r="BU168" s="69">
        <v>0</v>
      </c>
      <c r="BV168" s="80">
        <v>0</v>
      </c>
      <c r="BW168" s="80">
        <v>0</v>
      </c>
      <c r="BX168" s="69">
        <v>0</v>
      </c>
      <c r="BY168" s="69">
        <v>0</v>
      </c>
      <c r="BZ168" s="80">
        <v>0</v>
      </c>
      <c r="CA168" s="80">
        <v>0</v>
      </c>
      <c r="CB168" s="69">
        <v>0</v>
      </c>
      <c r="CC168" s="69">
        <v>0</v>
      </c>
      <c r="CD168" s="80">
        <v>0</v>
      </c>
      <c r="CE168" s="80">
        <v>0</v>
      </c>
      <c r="CF168" s="69">
        <v>0</v>
      </c>
      <c r="CG168" s="69">
        <v>0</v>
      </c>
      <c r="CH168" s="80">
        <v>0</v>
      </c>
      <c r="CI168" s="80">
        <v>0</v>
      </c>
      <c r="CJ168" s="69">
        <v>6</v>
      </c>
      <c r="CK168" s="69">
        <v>8</v>
      </c>
      <c r="CL168" s="80">
        <v>102308</v>
      </c>
      <c r="CM168" s="80">
        <v>0</v>
      </c>
      <c r="CN168" s="67" t="s">
        <v>821</v>
      </c>
      <c r="CO168" s="67" t="s">
        <v>822</v>
      </c>
      <c r="CP168" s="67" t="s">
        <v>701</v>
      </c>
      <c r="CQ168" s="67" t="s">
        <v>701</v>
      </c>
      <c r="CR168" s="67" t="s">
        <v>701</v>
      </c>
      <c r="CS168" s="67" t="s">
        <v>701</v>
      </c>
      <c r="CT168" s="68">
        <v>45434</v>
      </c>
      <c r="CU168" s="67" t="s">
        <v>1001</v>
      </c>
      <c r="CV168" s="67" t="s">
        <v>1004</v>
      </c>
      <c r="CW168" s="68" t="s">
        <v>168</v>
      </c>
      <c r="CX168" s="68">
        <v>45358</v>
      </c>
      <c r="CY168" s="67" t="s">
        <v>1003</v>
      </c>
      <c r="CZ168" s="67" t="s">
        <v>1004</v>
      </c>
      <c r="DA168" s="67" t="s">
        <v>1024</v>
      </c>
      <c r="DB168" s="81">
        <v>1050080.3</v>
      </c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</row>
    <row r="169" spans="2:1477" s="69" customFormat="1">
      <c r="B169" s="67" t="s">
        <v>2</v>
      </c>
      <c r="C169" s="67" t="s">
        <v>823</v>
      </c>
      <c r="D169" s="67" t="s">
        <v>1044</v>
      </c>
      <c r="E169" s="68">
        <v>44938</v>
      </c>
      <c r="F169" s="67" t="s">
        <v>1003</v>
      </c>
      <c r="G169" s="158" t="s">
        <v>1009</v>
      </c>
      <c r="H169" s="187">
        <v>1</v>
      </c>
      <c r="I169" s="69">
        <v>0</v>
      </c>
      <c r="J169" s="69">
        <v>75</v>
      </c>
      <c r="K169" s="69">
        <v>80</v>
      </c>
      <c r="L169" s="69">
        <v>53</v>
      </c>
      <c r="M169" s="186">
        <f t="shared" si="40"/>
        <v>0.64</v>
      </c>
      <c r="N169" s="69">
        <f t="shared" si="41"/>
        <v>1</v>
      </c>
      <c r="O169" s="69">
        <v>27</v>
      </c>
      <c r="P169" s="69">
        <v>0</v>
      </c>
      <c r="Q169" s="69">
        <v>0</v>
      </c>
      <c r="R169" s="69">
        <v>5</v>
      </c>
      <c r="S169" s="69">
        <v>0</v>
      </c>
      <c r="T169" s="190">
        <v>223976</v>
      </c>
      <c r="U169" s="190">
        <v>14236</v>
      </c>
      <c r="V169" s="190">
        <v>209740</v>
      </c>
      <c r="W169" s="190">
        <v>223976</v>
      </c>
      <c r="X169" s="190">
        <v>187027</v>
      </c>
      <c r="Y169" s="190">
        <v>0</v>
      </c>
      <c r="Z169" s="190">
        <v>0</v>
      </c>
      <c r="AA169" s="190">
        <v>0</v>
      </c>
      <c r="AB169" s="190">
        <v>187027</v>
      </c>
      <c r="AC169" s="190">
        <v>187027</v>
      </c>
      <c r="AD169" s="186">
        <f t="shared" si="42"/>
        <v>0.89170878230189754</v>
      </c>
      <c r="AE169" s="69">
        <f t="shared" si="43"/>
        <v>1</v>
      </c>
      <c r="AF169" s="190">
        <v>0</v>
      </c>
      <c r="AG169" s="190">
        <v>0</v>
      </c>
      <c r="AH169" s="69">
        <v>1</v>
      </c>
      <c r="AI169" s="69">
        <v>4</v>
      </c>
      <c r="AJ169" s="69">
        <v>0</v>
      </c>
      <c r="AK169" s="69">
        <v>0</v>
      </c>
      <c r="AL169" s="80">
        <v>0</v>
      </c>
      <c r="AM169" s="80">
        <v>0</v>
      </c>
      <c r="AN169" s="69">
        <v>0</v>
      </c>
      <c r="AO169" s="69">
        <v>0</v>
      </c>
      <c r="AP169" s="80">
        <v>0</v>
      </c>
      <c r="AQ169" s="80">
        <v>0</v>
      </c>
      <c r="AR169" s="69">
        <v>0</v>
      </c>
      <c r="AS169" s="69">
        <v>0</v>
      </c>
      <c r="AT169" s="80">
        <v>0</v>
      </c>
      <c r="AU169" s="80">
        <v>0</v>
      </c>
      <c r="AV169" s="69">
        <v>0</v>
      </c>
      <c r="AW169" s="69">
        <v>0</v>
      </c>
      <c r="AX169" s="80">
        <v>0</v>
      </c>
      <c r="AY169" s="80">
        <v>0</v>
      </c>
      <c r="AZ169" s="69">
        <v>0</v>
      </c>
      <c r="BA169" s="69">
        <v>0</v>
      </c>
      <c r="BB169" s="80">
        <v>0</v>
      </c>
      <c r="BC169" s="80">
        <v>0</v>
      </c>
      <c r="BD169" s="69">
        <v>0</v>
      </c>
      <c r="BE169" s="69">
        <v>0</v>
      </c>
      <c r="BF169" s="80">
        <v>0</v>
      </c>
      <c r="BG169" s="80">
        <v>0</v>
      </c>
      <c r="BH169" s="69">
        <v>0</v>
      </c>
      <c r="BI169" s="69">
        <v>0</v>
      </c>
      <c r="BJ169" s="80">
        <v>0</v>
      </c>
      <c r="BK169" s="80">
        <v>0</v>
      </c>
      <c r="BL169" s="69">
        <v>0</v>
      </c>
      <c r="BM169" s="69">
        <v>0</v>
      </c>
      <c r="BN169" s="80">
        <v>0</v>
      </c>
      <c r="BO169" s="80">
        <v>0</v>
      </c>
      <c r="BP169" s="69">
        <v>0</v>
      </c>
      <c r="BQ169" s="69">
        <v>0</v>
      </c>
      <c r="BR169" s="80">
        <v>0</v>
      </c>
      <c r="BS169" s="80">
        <v>0</v>
      </c>
      <c r="BT169" s="69">
        <v>0</v>
      </c>
      <c r="BU169" s="69">
        <v>0</v>
      </c>
      <c r="BV169" s="80">
        <v>0</v>
      </c>
      <c r="BW169" s="80">
        <v>0</v>
      </c>
      <c r="BX169" s="69">
        <v>0</v>
      </c>
      <c r="BY169" s="69">
        <v>0</v>
      </c>
      <c r="BZ169" s="80">
        <v>0</v>
      </c>
      <c r="CA169" s="80">
        <v>0</v>
      </c>
      <c r="CB169" s="69">
        <v>0</v>
      </c>
      <c r="CC169" s="69">
        <v>0</v>
      </c>
      <c r="CD169" s="80">
        <v>0</v>
      </c>
      <c r="CE169" s="80">
        <v>0</v>
      </c>
      <c r="CF169" s="69">
        <v>0</v>
      </c>
      <c r="CG169" s="69">
        <v>0</v>
      </c>
      <c r="CH169" s="80">
        <v>0</v>
      </c>
      <c r="CI169" s="80">
        <v>0</v>
      </c>
      <c r="CJ169" s="69">
        <v>0</v>
      </c>
      <c r="CK169" s="69">
        <v>0</v>
      </c>
      <c r="CL169" s="80">
        <v>0</v>
      </c>
      <c r="CM169" s="80">
        <v>0</v>
      </c>
      <c r="CN169" s="67" t="s">
        <v>824</v>
      </c>
      <c r="CO169" s="67" t="s">
        <v>825</v>
      </c>
      <c r="CP169" s="67" t="s">
        <v>701</v>
      </c>
      <c r="CQ169" s="67" t="s">
        <v>701</v>
      </c>
      <c r="CR169" s="67" t="s">
        <v>701</v>
      </c>
      <c r="CS169" s="67" t="s">
        <v>701</v>
      </c>
      <c r="CT169" s="68">
        <v>45218</v>
      </c>
      <c r="CU169" s="67" t="s">
        <v>1007</v>
      </c>
      <c r="CV169" s="67" t="s">
        <v>1004</v>
      </c>
      <c r="CW169" s="68" t="s">
        <v>168</v>
      </c>
      <c r="CX169" s="68">
        <v>45078</v>
      </c>
      <c r="CY169" s="67" t="s">
        <v>1001</v>
      </c>
      <c r="CZ169" s="67" t="s">
        <v>1009</v>
      </c>
      <c r="DA169" s="67" t="s">
        <v>1024</v>
      </c>
      <c r="DB169" s="81">
        <v>298951.28000000003</v>
      </c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</row>
    <row r="170" spans="2:1477" s="69" customFormat="1">
      <c r="B170" s="67" t="s">
        <v>2</v>
      </c>
      <c r="C170" s="67" t="s">
        <v>826</v>
      </c>
      <c r="D170" s="67" t="s">
        <v>1045</v>
      </c>
      <c r="E170" s="68">
        <v>44791</v>
      </c>
      <c r="F170" s="67" t="s">
        <v>1005</v>
      </c>
      <c r="G170" s="158" t="s">
        <v>1009</v>
      </c>
      <c r="H170" s="187">
        <v>1</v>
      </c>
      <c r="I170" s="69">
        <v>0</v>
      </c>
      <c r="J170" s="69">
        <v>250</v>
      </c>
      <c r="K170" s="69">
        <v>324</v>
      </c>
      <c r="L170" s="69">
        <v>218</v>
      </c>
      <c r="M170" s="186">
        <f t="shared" si="40"/>
        <v>0.57599999999999996</v>
      </c>
      <c r="N170" s="69">
        <f t="shared" si="41"/>
        <v>1</v>
      </c>
      <c r="O170" s="69">
        <v>106</v>
      </c>
      <c r="P170" s="69">
        <v>0</v>
      </c>
      <c r="Q170" s="69">
        <v>0</v>
      </c>
      <c r="R170" s="69">
        <v>74</v>
      </c>
      <c r="S170" s="69">
        <v>0</v>
      </c>
      <c r="T170" s="190">
        <v>3247610</v>
      </c>
      <c r="U170" s="190">
        <v>50000</v>
      </c>
      <c r="V170" s="190">
        <v>3197610</v>
      </c>
      <c r="W170" s="190">
        <v>3247610</v>
      </c>
      <c r="X170" s="190">
        <v>2860191</v>
      </c>
      <c r="Y170" s="190">
        <v>0</v>
      </c>
      <c r="Z170" s="190">
        <v>0</v>
      </c>
      <c r="AA170" s="190">
        <v>0</v>
      </c>
      <c r="AB170" s="190">
        <v>2860191</v>
      </c>
      <c r="AC170" s="190">
        <v>2860191</v>
      </c>
      <c r="AD170" s="186">
        <f t="shared" si="42"/>
        <v>0.89447775056995693</v>
      </c>
      <c r="AE170" s="69">
        <f t="shared" si="43"/>
        <v>1</v>
      </c>
      <c r="AF170" s="190">
        <v>0</v>
      </c>
      <c r="AG170" s="190">
        <v>0</v>
      </c>
      <c r="AH170" s="69">
        <v>32</v>
      </c>
      <c r="AI170" s="69">
        <v>42</v>
      </c>
      <c r="AJ170" s="69">
        <v>0</v>
      </c>
      <c r="AK170" s="69">
        <v>0</v>
      </c>
      <c r="AL170" s="80">
        <v>0</v>
      </c>
      <c r="AM170" s="80">
        <v>0</v>
      </c>
      <c r="AN170" s="69">
        <v>0</v>
      </c>
      <c r="AO170" s="69">
        <v>0</v>
      </c>
      <c r="AP170" s="80">
        <v>0</v>
      </c>
      <c r="AQ170" s="80">
        <v>0</v>
      </c>
      <c r="AR170" s="69">
        <v>0</v>
      </c>
      <c r="AS170" s="69">
        <v>0</v>
      </c>
      <c r="AT170" s="80">
        <v>0</v>
      </c>
      <c r="AU170" s="80">
        <v>0</v>
      </c>
      <c r="AV170" s="69">
        <v>0</v>
      </c>
      <c r="AW170" s="69">
        <v>0</v>
      </c>
      <c r="AX170" s="80">
        <v>0</v>
      </c>
      <c r="AY170" s="80">
        <v>0</v>
      </c>
      <c r="AZ170" s="69">
        <v>0</v>
      </c>
      <c r="BA170" s="69">
        <v>0</v>
      </c>
      <c r="BB170" s="80">
        <v>0</v>
      </c>
      <c r="BC170" s="80">
        <v>0</v>
      </c>
      <c r="BD170" s="69">
        <v>0</v>
      </c>
      <c r="BE170" s="69">
        <v>0</v>
      </c>
      <c r="BF170" s="80">
        <v>0</v>
      </c>
      <c r="BG170" s="80">
        <v>0</v>
      </c>
      <c r="BH170" s="69">
        <v>0</v>
      </c>
      <c r="BI170" s="69">
        <v>0</v>
      </c>
      <c r="BJ170" s="80">
        <v>0</v>
      </c>
      <c r="BK170" s="80">
        <v>0</v>
      </c>
      <c r="BL170" s="69">
        <v>0</v>
      </c>
      <c r="BM170" s="69">
        <v>0</v>
      </c>
      <c r="BN170" s="80">
        <v>0</v>
      </c>
      <c r="BO170" s="80">
        <v>0</v>
      </c>
      <c r="BP170" s="69">
        <v>0</v>
      </c>
      <c r="BQ170" s="69">
        <v>0</v>
      </c>
      <c r="BR170" s="80">
        <v>0</v>
      </c>
      <c r="BS170" s="80">
        <v>0</v>
      </c>
      <c r="BT170" s="69">
        <v>0</v>
      </c>
      <c r="BU170" s="69">
        <v>0</v>
      </c>
      <c r="BV170" s="80">
        <v>0</v>
      </c>
      <c r="BW170" s="80">
        <v>0</v>
      </c>
      <c r="BX170" s="69">
        <v>0</v>
      </c>
      <c r="BY170" s="69">
        <v>0</v>
      </c>
      <c r="BZ170" s="80">
        <v>0</v>
      </c>
      <c r="CA170" s="80">
        <v>0</v>
      </c>
      <c r="CB170" s="69">
        <v>0</v>
      </c>
      <c r="CC170" s="69">
        <v>0</v>
      </c>
      <c r="CD170" s="80">
        <v>0</v>
      </c>
      <c r="CE170" s="80">
        <v>0</v>
      </c>
      <c r="CF170" s="69">
        <v>0</v>
      </c>
      <c r="CG170" s="69">
        <v>0</v>
      </c>
      <c r="CH170" s="80">
        <v>0</v>
      </c>
      <c r="CI170" s="80">
        <v>0</v>
      </c>
      <c r="CJ170" s="69">
        <v>0</v>
      </c>
      <c r="CK170" s="69">
        <v>0</v>
      </c>
      <c r="CL170" s="80">
        <v>0</v>
      </c>
      <c r="CM170" s="80">
        <v>0</v>
      </c>
      <c r="CN170" s="67" t="s">
        <v>827</v>
      </c>
      <c r="CO170" s="67" t="s">
        <v>828</v>
      </c>
      <c r="CP170" s="67" t="s">
        <v>701</v>
      </c>
      <c r="CQ170" s="67" t="s">
        <v>701</v>
      </c>
      <c r="CR170" s="67" t="s">
        <v>701</v>
      </c>
      <c r="CS170" s="67" t="s">
        <v>701</v>
      </c>
      <c r="CT170" s="68">
        <v>45309</v>
      </c>
      <c r="CU170" s="67" t="s">
        <v>1003</v>
      </c>
      <c r="CV170" s="67" t="s">
        <v>1004</v>
      </c>
      <c r="CW170" s="68" t="s">
        <v>168</v>
      </c>
      <c r="CX170" s="68">
        <v>45098</v>
      </c>
      <c r="CY170" s="67" t="s">
        <v>1001</v>
      </c>
      <c r="CZ170" s="67" t="s">
        <v>1009</v>
      </c>
      <c r="DA170" s="67" t="s">
        <v>1030</v>
      </c>
      <c r="DB170" s="81">
        <v>6703766.5199999996</v>
      </c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</row>
    <row r="171" spans="2:1477" s="69" customFormat="1">
      <c r="B171" s="67" t="s">
        <v>2</v>
      </c>
      <c r="C171" s="67" t="s">
        <v>829</v>
      </c>
      <c r="D171" s="67" t="s">
        <v>1046</v>
      </c>
      <c r="E171" s="68">
        <v>44721</v>
      </c>
      <c r="F171" s="67" t="s">
        <v>1001</v>
      </c>
      <c r="G171" s="158" t="s">
        <v>1010</v>
      </c>
      <c r="H171" s="187">
        <v>1</v>
      </c>
      <c r="I171" s="69">
        <v>0</v>
      </c>
      <c r="J171" s="69">
        <v>90</v>
      </c>
      <c r="K171" s="69">
        <v>106</v>
      </c>
      <c r="L171" s="69">
        <v>105</v>
      </c>
      <c r="M171" s="186">
        <f t="shared" si="40"/>
        <v>0.98888888888888893</v>
      </c>
      <c r="N171" s="69">
        <f t="shared" si="41"/>
        <v>1</v>
      </c>
      <c r="O171" s="69">
        <v>1</v>
      </c>
      <c r="P171" s="69">
        <v>0</v>
      </c>
      <c r="Q171" s="69">
        <v>0</v>
      </c>
      <c r="R171" s="69">
        <v>16</v>
      </c>
      <c r="S171" s="69">
        <v>0</v>
      </c>
      <c r="T171" s="190">
        <v>396162</v>
      </c>
      <c r="U171" s="190">
        <v>23977</v>
      </c>
      <c r="V171" s="190">
        <v>372186</v>
      </c>
      <c r="W171" s="190">
        <v>396162</v>
      </c>
      <c r="X171" s="190">
        <v>353103</v>
      </c>
      <c r="Y171" s="190">
        <v>0</v>
      </c>
      <c r="Z171" s="190">
        <v>0</v>
      </c>
      <c r="AA171" s="190">
        <v>0</v>
      </c>
      <c r="AB171" s="190">
        <v>353103</v>
      </c>
      <c r="AC171" s="190">
        <v>353103</v>
      </c>
      <c r="AD171" s="186">
        <f t="shared" si="42"/>
        <v>0.94872724927858654</v>
      </c>
      <c r="AE171" s="69">
        <f t="shared" si="43"/>
        <v>1</v>
      </c>
      <c r="AF171" s="190">
        <v>0</v>
      </c>
      <c r="AG171" s="190">
        <v>0</v>
      </c>
      <c r="AH171" s="69">
        <v>11</v>
      </c>
      <c r="AI171" s="69">
        <v>5</v>
      </c>
      <c r="AJ171" s="69">
        <v>0</v>
      </c>
      <c r="AK171" s="69">
        <v>0</v>
      </c>
      <c r="AL171" s="80">
        <v>0</v>
      </c>
      <c r="AM171" s="80">
        <v>0</v>
      </c>
      <c r="AN171" s="69">
        <v>0</v>
      </c>
      <c r="AO171" s="69">
        <v>0</v>
      </c>
      <c r="AP171" s="80">
        <v>0</v>
      </c>
      <c r="AQ171" s="80">
        <v>0</v>
      </c>
      <c r="AR171" s="69">
        <v>0</v>
      </c>
      <c r="AS171" s="69">
        <v>0</v>
      </c>
      <c r="AT171" s="80">
        <v>0</v>
      </c>
      <c r="AU171" s="80">
        <v>0</v>
      </c>
      <c r="AV171" s="69">
        <v>0</v>
      </c>
      <c r="AW171" s="69">
        <v>0</v>
      </c>
      <c r="AX171" s="80">
        <v>0</v>
      </c>
      <c r="AY171" s="80">
        <v>0</v>
      </c>
      <c r="AZ171" s="69">
        <v>0</v>
      </c>
      <c r="BA171" s="69">
        <v>0</v>
      </c>
      <c r="BB171" s="80">
        <v>0</v>
      </c>
      <c r="BC171" s="80">
        <v>0</v>
      </c>
      <c r="BD171" s="69">
        <v>0</v>
      </c>
      <c r="BE171" s="69">
        <v>0</v>
      </c>
      <c r="BF171" s="80">
        <v>0</v>
      </c>
      <c r="BG171" s="80">
        <v>0</v>
      </c>
      <c r="BH171" s="69">
        <v>0</v>
      </c>
      <c r="BI171" s="69">
        <v>0</v>
      </c>
      <c r="BJ171" s="80">
        <v>0</v>
      </c>
      <c r="BK171" s="80">
        <v>0</v>
      </c>
      <c r="BL171" s="69">
        <v>0</v>
      </c>
      <c r="BM171" s="69">
        <v>0</v>
      </c>
      <c r="BN171" s="80">
        <v>0</v>
      </c>
      <c r="BO171" s="80">
        <v>0</v>
      </c>
      <c r="BP171" s="69">
        <v>0</v>
      </c>
      <c r="BQ171" s="69">
        <v>0</v>
      </c>
      <c r="BR171" s="80">
        <v>0</v>
      </c>
      <c r="BS171" s="80">
        <v>0</v>
      </c>
      <c r="BT171" s="69">
        <v>0</v>
      </c>
      <c r="BU171" s="69">
        <v>0</v>
      </c>
      <c r="BV171" s="80">
        <v>0</v>
      </c>
      <c r="BW171" s="80">
        <v>0</v>
      </c>
      <c r="BX171" s="69">
        <v>0</v>
      </c>
      <c r="BY171" s="69">
        <v>0</v>
      </c>
      <c r="BZ171" s="80">
        <v>0</v>
      </c>
      <c r="CA171" s="80">
        <v>0</v>
      </c>
      <c r="CB171" s="69">
        <v>0</v>
      </c>
      <c r="CC171" s="69">
        <v>0</v>
      </c>
      <c r="CD171" s="80">
        <v>0</v>
      </c>
      <c r="CE171" s="80">
        <v>0</v>
      </c>
      <c r="CF171" s="69">
        <v>0</v>
      </c>
      <c r="CG171" s="69">
        <v>0</v>
      </c>
      <c r="CH171" s="80">
        <v>0</v>
      </c>
      <c r="CI171" s="80">
        <v>0</v>
      </c>
      <c r="CJ171" s="69">
        <v>0</v>
      </c>
      <c r="CK171" s="69">
        <v>0</v>
      </c>
      <c r="CL171" s="80">
        <v>0</v>
      </c>
      <c r="CM171" s="80">
        <v>0</v>
      </c>
      <c r="CN171" s="67" t="s">
        <v>827</v>
      </c>
      <c r="CO171" s="67" t="s">
        <v>828</v>
      </c>
      <c r="CP171" s="67" t="s">
        <v>701</v>
      </c>
      <c r="CQ171" s="67" t="s">
        <v>701</v>
      </c>
      <c r="CR171" s="67" t="s">
        <v>701</v>
      </c>
      <c r="CS171" s="67" t="s">
        <v>701</v>
      </c>
      <c r="CT171" s="68">
        <v>45309</v>
      </c>
      <c r="CU171" s="67" t="s">
        <v>1003</v>
      </c>
      <c r="CV171" s="67" t="s">
        <v>1004</v>
      </c>
      <c r="CW171" s="68" t="s">
        <v>168</v>
      </c>
      <c r="CX171" s="68">
        <v>44916</v>
      </c>
      <c r="CY171" s="67" t="s">
        <v>1007</v>
      </c>
      <c r="CZ171" s="67" t="s">
        <v>1009</v>
      </c>
      <c r="DA171" s="67" t="s">
        <v>1030</v>
      </c>
      <c r="DB171" s="81">
        <v>736200.83</v>
      </c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</row>
    <row r="172" spans="2:1477" s="69" customFormat="1">
      <c r="B172" s="67" t="s">
        <v>2</v>
      </c>
      <c r="C172" s="67" t="s">
        <v>830</v>
      </c>
      <c r="D172" s="67" t="s">
        <v>1047</v>
      </c>
      <c r="E172" s="68">
        <v>44938</v>
      </c>
      <c r="F172" s="67" t="s">
        <v>1003</v>
      </c>
      <c r="G172" s="158" t="s">
        <v>1009</v>
      </c>
      <c r="H172" s="187">
        <v>1</v>
      </c>
      <c r="I172" s="69">
        <v>1</v>
      </c>
      <c r="J172" s="69">
        <v>70</v>
      </c>
      <c r="K172" s="69">
        <v>78</v>
      </c>
      <c r="L172" s="69">
        <v>77</v>
      </c>
      <c r="M172" s="186">
        <f t="shared" si="40"/>
        <v>0.98571428571428577</v>
      </c>
      <c r="N172" s="69">
        <f t="shared" si="41"/>
        <v>1</v>
      </c>
      <c r="O172" s="69">
        <v>1</v>
      </c>
      <c r="P172" s="69">
        <v>0</v>
      </c>
      <c r="Q172" s="69">
        <v>0</v>
      </c>
      <c r="R172" s="69">
        <v>8</v>
      </c>
      <c r="S172" s="69">
        <v>0</v>
      </c>
      <c r="T172" s="190">
        <v>1499653</v>
      </c>
      <c r="U172" s="190">
        <v>50000</v>
      </c>
      <c r="V172" s="190">
        <v>1449653</v>
      </c>
      <c r="W172" s="190">
        <v>1499653</v>
      </c>
      <c r="X172" s="190">
        <v>1534493</v>
      </c>
      <c r="Y172" s="190">
        <v>0</v>
      </c>
      <c r="Z172" s="190">
        <v>0</v>
      </c>
      <c r="AA172" s="190">
        <v>0</v>
      </c>
      <c r="AB172" s="190">
        <v>1534493</v>
      </c>
      <c r="AC172" s="190">
        <v>1534493</v>
      </c>
      <c r="AD172" s="186">
        <f t="shared" si="42"/>
        <v>1.0585243503100397</v>
      </c>
      <c r="AE172" s="69">
        <f t="shared" si="43"/>
        <v>1</v>
      </c>
      <c r="AF172" s="190">
        <v>0</v>
      </c>
      <c r="AG172" s="190">
        <v>0</v>
      </c>
      <c r="AH172" s="69">
        <v>4</v>
      </c>
      <c r="AI172" s="69">
        <v>4</v>
      </c>
      <c r="AJ172" s="69">
        <v>0</v>
      </c>
      <c r="AK172" s="69">
        <v>0</v>
      </c>
      <c r="AL172" s="80">
        <v>0</v>
      </c>
      <c r="AM172" s="80">
        <v>0</v>
      </c>
      <c r="AN172" s="69">
        <v>0</v>
      </c>
      <c r="AO172" s="69">
        <v>0</v>
      </c>
      <c r="AP172" s="80">
        <v>0</v>
      </c>
      <c r="AQ172" s="80">
        <v>0</v>
      </c>
      <c r="AR172" s="69">
        <v>0</v>
      </c>
      <c r="AS172" s="69">
        <v>0</v>
      </c>
      <c r="AT172" s="80">
        <v>0</v>
      </c>
      <c r="AU172" s="80">
        <v>0</v>
      </c>
      <c r="AV172" s="69">
        <v>0</v>
      </c>
      <c r="AW172" s="69">
        <v>0</v>
      </c>
      <c r="AX172" s="80">
        <v>0</v>
      </c>
      <c r="AY172" s="80">
        <v>0</v>
      </c>
      <c r="AZ172" s="69">
        <v>0</v>
      </c>
      <c r="BA172" s="69">
        <v>0</v>
      </c>
      <c r="BB172" s="80">
        <v>0</v>
      </c>
      <c r="BC172" s="80">
        <v>0</v>
      </c>
      <c r="BD172" s="69">
        <v>0</v>
      </c>
      <c r="BE172" s="69">
        <v>0</v>
      </c>
      <c r="BF172" s="80">
        <v>0</v>
      </c>
      <c r="BG172" s="80">
        <v>0</v>
      </c>
      <c r="BH172" s="69">
        <v>0</v>
      </c>
      <c r="BI172" s="69">
        <v>0</v>
      </c>
      <c r="BJ172" s="80">
        <v>0</v>
      </c>
      <c r="BK172" s="80">
        <v>0</v>
      </c>
      <c r="BL172" s="69">
        <v>0</v>
      </c>
      <c r="BM172" s="69">
        <v>0</v>
      </c>
      <c r="BN172" s="80">
        <v>0</v>
      </c>
      <c r="BO172" s="80">
        <v>0</v>
      </c>
      <c r="BP172" s="69">
        <v>0</v>
      </c>
      <c r="BQ172" s="69">
        <v>0</v>
      </c>
      <c r="BR172" s="80">
        <v>0</v>
      </c>
      <c r="BS172" s="80">
        <v>0</v>
      </c>
      <c r="BT172" s="69">
        <v>0</v>
      </c>
      <c r="BU172" s="69">
        <v>0</v>
      </c>
      <c r="BV172" s="80">
        <v>0</v>
      </c>
      <c r="BW172" s="80">
        <v>0</v>
      </c>
      <c r="BX172" s="69">
        <v>0</v>
      </c>
      <c r="BY172" s="69">
        <v>0</v>
      </c>
      <c r="BZ172" s="80">
        <v>0</v>
      </c>
      <c r="CA172" s="80">
        <v>0</v>
      </c>
      <c r="CB172" s="69">
        <v>0</v>
      </c>
      <c r="CC172" s="69">
        <v>0</v>
      </c>
      <c r="CD172" s="80">
        <v>0</v>
      </c>
      <c r="CE172" s="80">
        <v>0</v>
      </c>
      <c r="CF172" s="69">
        <v>0</v>
      </c>
      <c r="CG172" s="69">
        <v>0</v>
      </c>
      <c r="CH172" s="80">
        <v>0</v>
      </c>
      <c r="CI172" s="80">
        <v>0</v>
      </c>
      <c r="CJ172" s="69">
        <v>0</v>
      </c>
      <c r="CK172" s="69">
        <v>0</v>
      </c>
      <c r="CL172" s="80">
        <v>0</v>
      </c>
      <c r="CM172" s="80">
        <v>0</v>
      </c>
      <c r="CN172" s="67" t="s">
        <v>768</v>
      </c>
      <c r="CO172" s="67" t="s">
        <v>769</v>
      </c>
      <c r="CP172" s="67" t="s">
        <v>701</v>
      </c>
      <c r="CQ172" s="67" t="s">
        <v>701</v>
      </c>
      <c r="CR172" s="67" t="s">
        <v>701</v>
      </c>
      <c r="CS172" s="67" t="s">
        <v>701</v>
      </c>
      <c r="CT172" s="68">
        <v>45201</v>
      </c>
      <c r="CU172" s="67" t="s">
        <v>1007</v>
      </c>
      <c r="CV172" s="67" t="s">
        <v>1004</v>
      </c>
      <c r="CW172" s="68" t="s">
        <v>168</v>
      </c>
      <c r="CX172" s="68">
        <v>45104</v>
      </c>
      <c r="CY172" s="67" t="s">
        <v>1001</v>
      </c>
      <c r="CZ172" s="67" t="s">
        <v>1009</v>
      </c>
      <c r="DA172" s="67" t="s">
        <v>1024</v>
      </c>
      <c r="DB172" s="81">
        <v>1524311.21</v>
      </c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</row>
    <row r="173" spans="2:1477" s="69" customFormat="1">
      <c r="B173" s="67" t="s">
        <v>2</v>
      </c>
      <c r="C173" s="67" t="s">
        <v>831</v>
      </c>
      <c r="D173" s="67" t="s">
        <v>1048</v>
      </c>
      <c r="E173" s="68">
        <v>45057</v>
      </c>
      <c r="F173" s="67" t="s">
        <v>1001</v>
      </c>
      <c r="G173" s="158" t="s">
        <v>1009</v>
      </c>
      <c r="H173" s="187">
        <v>1</v>
      </c>
      <c r="I173" s="69">
        <v>0</v>
      </c>
      <c r="J173" s="69">
        <v>90</v>
      </c>
      <c r="K173" s="69">
        <v>100</v>
      </c>
      <c r="L173" s="69">
        <v>71</v>
      </c>
      <c r="M173" s="186">
        <f t="shared" si="40"/>
        <v>0.67777777777777781</v>
      </c>
      <c r="N173" s="69">
        <f t="shared" si="41"/>
        <v>1</v>
      </c>
      <c r="O173" s="69">
        <v>29</v>
      </c>
      <c r="P173" s="69">
        <v>0</v>
      </c>
      <c r="Q173" s="69">
        <v>0</v>
      </c>
      <c r="R173" s="69">
        <v>10</v>
      </c>
      <c r="S173" s="69">
        <v>0</v>
      </c>
      <c r="T173" s="190">
        <v>553641</v>
      </c>
      <c r="U173" s="190">
        <v>39372</v>
      </c>
      <c r="V173" s="190">
        <v>514269</v>
      </c>
      <c r="W173" s="190">
        <v>553641</v>
      </c>
      <c r="X173" s="190">
        <v>509921</v>
      </c>
      <c r="Y173" s="190">
        <v>0</v>
      </c>
      <c r="Z173" s="190">
        <v>0</v>
      </c>
      <c r="AA173" s="190">
        <v>0</v>
      </c>
      <c r="AB173" s="190">
        <v>509921</v>
      </c>
      <c r="AC173" s="190">
        <v>509921</v>
      </c>
      <c r="AD173" s="186">
        <f t="shared" si="42"/>
        <v>0.99154528077718085</v>
      </c>
      <c r="AE173" s="69">
        <f t="shared" si="43"/>
        <v>1</v>
      </c>
      <c r="AF173" s="190">
        <v>0</v>
      </c>
      <c r="AG173" s="190">
        <v>0</v>
      </c>
      <c r="AH173" s="69">
        <v>6</v>
      </c>
      <c r="AI173" s="69">
        <v>4</v>
      </c>
      <c r="AJ173" s="69">
        <v>0</v>
      </c>
      <c r="AK173" s="69">
        <v>0</v>
      </c>
      <c r="AL173" s="80">
        <v>0</v>
      </c>
      <c r="AM173" s="80">
        <v>0</v>
      </c>
      <c r="AN173" s="69">
        <v>0</v>
      </c>
      <c r="AO173" s="69">
        <v>0</v>
      </c>
      <c r="AP173" s="80">
        <v>0</v>
      </c>
      <c r="AQ173" s="80">
        <v>0</v>
      </c>
      <c r="AR173" s="69">
        <v>0</v>
      </c>
      <c r="AS173" s="69">
        <v>0</v>
      </c>
      <c r="AT173" s="80">
        <v>0</v>
      </c>
      <c r="AU173" s="80">
        <v>0</v>
      </c>
      <c r="AV173" s="69">
        <v>0</v>
      </c>
      <c r="AW173" s="69">
        <v>0</v>
      </c>
      <c r="AX173" s="80">
        <v>0</v>
      </c>
      <c r="AY173" s="80">
        <v>0</v>
      </c>
      <c r="AZ173" s="69">
        <v>0</v>
      </c>
      <c r="BA173" s="69">
        <v>0</v>
      </c>
      <c r="BB173" s="80">
        <v>0</v>
      </c>
      <c r="BC173" s="80">
        <v>0</v>
      </c>
      <c r="BD173" s="69">
        <v>0</v>
      </c>
      <c r="BE173" s="69">
        <v>0</v>
      </c>
      <c r="BF173" s="80">
        <v>0</v>
      </c>
      <c r="BG173" s="80">
        <v>0</v>
      </c>
      <c r="BH173" s="69">
        <v>0</v>
      </c>
      <c r="BI173" s="69">
        <v>0</v>
      </c>
      <c r="BJ173" s="80">
        <v>0</v>
      </c>
      <c r="BK173" s="80">
        <v>0</v>
      </c>
      <c r="BL173" s="69">
        <v>0</v>
      </c>
      <c r="BM173" s="69">
        <v>0</v>
      </c>
      <c r="BN173" s="80">
        <v>0</v>
      </c>
      <c r="BO173" s="80">
        <v>0</v>
      </c>
      <c r="BP173" s="69">
        <v>0</v>
      </c>
      <c r="BQ173" s="69">
        <v>0</v>
      </c>
      <c r="BR173" s="80">
        <v>0</v>
      </c>
      <c r="BS173" s="80">
        <v>0</v>
      </c>
      <c r="BT173" s="69">
        <v>0</v>
      </c>
      <c r="BU173" s="69">
        <v>0</v>
      </c>
      <c r="BV173" s="80">
        <v>0</v>
      </c>
      <c r="BW173" s="80">
        <v>0</v>
      </c>
      <c r="BX173" s="69">
        <v>0</v>
      </c>
      <c r="BY173" s="69">
        <v>0</v>
      </c>
      <c r="BZ173" s="80">
        <v>0</v>
      </c>
      <c r="CA173" s="80">
        <v>0</v>
      </c>
      <c r="CB173" s="69">
        <v>0</v>
      </c>
      <c r="CC173" s="69">
        <v>0</v>
      </c>
      <c r="CD173" s="80">
        <v>0</v>
      </c>
      <c r="CE173" s="80">
        <v>0</v>
      </c>
      <c r="CF173" s="69">
        <v>0</v>
      </c>
      <c r="CG173" s="69">
        <v>0</v>
      </c>
      <c r="CH173" s="80">
        <v>0</v>
      </c>
      <c r="CI173" s="80">
        <v>0</v>
      </c>
      <c r="CJ173" s="69">
        <v>0</v>
      </c>
      <c r="CK173" s="69">
        <v>0</v>
      </c>
      <c r="CL173" s="80">
        <v>0</v>
      </c>
      <c r="CM173" s="80">
        <v>0</v>
      </c>
      <c r="CN173" s="67" t="s">
        <v>832</v>
      </c>
      <c r="CO173" s="67" t="s">
        <v>833</v>
      </c>
      <c r="CP173" s="67" t="s">
        <v>701</v>
      </c>
      <c r="CQ173" s="67" t="s">
        <v>701</v>
      </c>
      <c r="CR173" s="67" t="s">
        <v>701</v>
      </c>
      <c r="CS173" s="67" t="s">
        <v>701</v>
      </c>
      <c r="CT173" s="68">
        <v>45309</v>
      </c>
      <c r="CU173" s="67" t="s">
        <v>1003</v>
      </c>
      <c r="CV173" s="67" t="s">
        <v>1004</v>
      </c>
      <c r="CW173" s="68" t="s">
        <v>168</v>
      </c>
      <c r="CX173" s="68">
        <v>45229</v>
      </c>
      <c r="CY173" s="67" t="s">
        <v>1007</v>
      </c>
      <c r="CZ173" s="67" t="s">
        <v>1004</v>
      </c>
      <c r="DA173" s="67" t="s">
        <v>1026</v>
      </c>
      <c r="DB173" s="81">
        <v>848184.9</v>
      </c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</row>
    <row r="174" spans="2:1477" s="69" customFormat="1">
      <c r="B174" s="67" t="s">
        <v>2</v>
      </c>
      <c r="C174" s="67" t="s">
        <v>834</v>
      </c>
      <c r="D174" s="67" t="s">
        <v>1049</v>
      </c>
      <c r="E174" s="68">
        <v>45029</v>
      </c>
      <c r="F174" s="67" t="s">
        <v>1001</v>
      </c>
      <c r="G174" s="158" t="s">
        <v>1009</v>
      </c>
      <c r="H174" s="187">
        <v>1</v>
      </c>
      <c r="I174" s="69">
        <v>0</v>
      </c>
      <c r="J174" s="69">
        <v>80</v>
      </c>
      <c r="K174" s="69">
        <v>87</v>
      </c>
      <c r="L174" s="69">
        <v>79</v>
      </c>
      <c r="M174" s="186">
        <f t="shared" si="40"/>
        <v>0.9</v>
      </c>
      <c r="N174" s="69">
        <f t="shared" si="41"/>
        <v>1</v>
      </c>
      <c r="O174" s="69">
        <v>8</v>
      </c>
      <c r="P174" s="69">
        <v>0</v>
      </c>
      <c r="Q174" s="69">
        <v>0</v>
      </c>
      <c r="R174" s="69">
        <v>7</v>
      </c>
      <c r="S174" s="69">
        <v>0</v>
      </c>
      <c r="T174" s="190">
        <v>208278</v>
      </c>
      <c r="U174" s="190">
        <v>11765</v>
      </c>
      <c r="V174" s="190">
        <v>196514</v>
      </c>
      <c r="W174" s="190">
        <v>208278</v>
      </c>
      <c r="X174" s="190">
        <v>193768</v>
      </c>
      <c r="Y174" s="190">
        <v>0</v>
      </c>
      <c r="Z174" s="190">
        <v>0</v>
      </c>
      <c r="AA174" s="190">
        <v>0</v>
      </c>
      <c r="AB174" s="190">
        <v>193768</v>
      </c>
      <c r="AC174" s="190">
        <v>193768</v>
      </c>
      <c r="AD174" s="186">
        <f t="shared" si="42"/>
        <v>0.98602644086426416</v>
      </c>
      <c r="AE174" s="69">
        <f t="shared" si="43"/>
        <v>1</v>
      </c>
      <c r="AF174" s="190">
        <v>0</v>
      </c>
      <c r="AG174" s="190">
        <v>0</v>
      </c>
      <c r="AH174" s="69">
        <v>3</v>
      </c>
      <c r="AI174" s="69">
        <v>4</v>
      </c>
      <c r="AJ174" s="69">
        <v>0</v>
      </c>
      <c r="AK174" s="69">
        <v>0</v>
      </c>
      <c r="AL174" s="80">
        <v>0</v>
      </c>
      <c r="AM174" s="80">
        <v>0</v>
      </c>
      <c r="AN174" s="69">
        <v>0</v>
      </c>
      <c r="AO174" s="69">
        <v>0</v>
      </c>
      <c r="AP174" s="80">
        <v>0</v>
      </c>
      <c r="AQ174" s="80">
        <v>0</v>
      </c>
      <c r="AR174" s="69">
        <v>0</v>
      </c>
      <c r="AS174" s="69">
        <v>0</v>
      </c>
      <c r="AT174" s="80">
        <v>0</v>
      </c>
      <c r="AU174" s="80">
        <v>0</v>
      </c>
      <c r="AV174" s="69">
        <v>0</v>
      </c>
      <c r="AW174" s="69">
        <v>0</v>
      </c>
      <c r="AX174" s="80">
        <v>0</v>
      </c>
      <c r="AY174" s="80">
        <v>0</v>
      </c>
      <c r="AZ174" s="69">
        <v>0</v>
      </c>
      <c r="BA174" s="69">
        <v>0</v>
      </c>
      <c r="BB174" s="80">
        <v>0</v>
      </c>
      <c r="BC174" s="80">
        <v>0</v>
      </c>
      <c r="BD174" s="69">
        <v>0</v>
      </c>
      <c r="BE174" s="69">
        <v>0</v>
      </c>
      <c r="BF174" s="80">
        <v>0</v>
      </c>
      <c r="BG174" s="80">
        <v>0</v>
      </c>
      <c r="BH174" s="69">
        <v>0</v>
      </c>
      <c r="BI174" s="69">
        <v>0</v>
      </c>
      <c r="BJ174" s="80">
        <v>0</v>
      </c>
      <c r="BK174" s="80">
        <v>0</v>
      </c>
      <c r="BL174" s="69">
        <v>0</v>
      </c>
      <c r="BM174" s="69">
        <v>0</v>
      </c>
      <c r="BN174" s="80">
        <v>0</v>
      </c>
      <c r="BO174" s="80">
        <v>0</v>
      </c>
      <c r="BP174" s="69">
        <v>0</v>
      </c>
      <c r="BQ174" s="69">
        <v>0</v>
      </c>
      <c r="BR174" s="80">
        <v>0</v>
      </c>
      <c r="BS174" s="80">
        <v>0</v>
      </c>
      <c r="BT174" s="69">
        <v>0</v>
      </c>
      <c r="BU174" s="69">
        <v>0</v>
      </c>
      <c r="BV174" s="80">
        <v>0</v>
      </c>
      <c r="BW174" s="80">
        <v>0</v>
      </c>
      <c r="BX174" s="69">
        <v>0</v>
      </c>
      <c r="BY174" s="69">
        <v>0</v>
      </c>
      <c r="BZ174" s="80">
        <v>0</v>
      </c>
      <c r="CA174" s="80">
        <v>0</v>
      </c>
      <c r="CB174" s="69">
        <v>0</v>
      </c>
      <c r="CC174" s="69">
        <v>0</v>
      </c>
      <c r="CD174" s="80">
        <v>0</v>
      </c>
      <c r="CE174" s="80">
        <v>0</v>
      </c>
      <c r="CF174" s="69">
        <v>0</v>
      </c>
      <c r="CG174" s="69">
        <v>0</v>
      </c>
      <c r="CH174" s="80">
        <v>0</v>
      </c>
      <c r="CI174" s="80">
        <v>0</v>
      </c>
      <c r="CJ174" s="69">
        <v>0</v>
      </c>
      <c r="CK174" s="69">
        <v>0</v>
      </c>
      <c r="CL174" s="80">
        <v>0</v>
      </c>
      <c r="CM174" s="80">
        <v>0</v>
      </c>
      <c r="CN174" s="67" t="s">
        <v>824</v>
      </c>
      <c r="CO174" s="67" t="s">
        <v>825</v>
      </c>
      <c r="CP174" s="67" t="s">
        <v>701</v>
      </c>
      <c r="CQ174" s="67" t="s">
        <v>701</v>
      </c>
      <c r="CR174" s="67" t="s">
        <v>701</v>
      </c>
      <c r="CS174" s="67" t="s">
        <v>701</v>
      </c>
      <c r="CT174" s="68">
        <v>45323</v>
      </c>
      <c r="CU174" s="67" t="s">
        <v>1003</v>
      </c>
      <c r="CV174" s="67" t="s">
        <v>1004</v>
      </c>
      <c r="CW174" s="68" t="s">
        <v>168</v>
      </c>
      <c r="CX174" s="68">
        <v>45237</v>
      </c>
      <c r="CY174" s="67" t="s">
        <v>1007</v>
      </c>
      <c r="CZ174" s="67" t="s">
        <v>1004</v>
      </c>
      <c r="DA174" s="67" t="s">
        <v>1024</v>
      </c>
      <c r="DB174" s="81">
        <v>247061.64</v>
      </c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</row>
    <row r="175" spans="2:1477" s="69" customFormat="1">
      <c r="B175" s="67" t="s">
        <v>2</v>
      </c>
      <c r="C175" s="67" t="s">
        <v>599</v>
      </c>
      <c r="D175" s="67" t="s">
        <v>600</v>
      </c>
      <c r="E175" s="68">
        <v>45148</v>
      </c>
      <c r="F175" s="67" t="s">
        <v>1005</v>
      </c>
      <c r="G175" s="158" t="s">
        <v>1004</v>
      </c>
      <c r="H175" s="187">
        <v>1</v>
      </c>
      <c r="I175" s="69">
        <v>0</v>
      </c>
      <c r="J175" s="69">
        <v>60</v>
      </c>
      <c r="K175" s="69">
        <v>94</v>
      </c>
      <c r="L175" s="69">
        <v>82</v>
      </c>
      <c r="M175" s="186">
        <f t="shared" si="40"/>
        <v>0.8</v>
      </c>
      <c r="N175" s="69">
        <f t="shared" si="41"/>
        <v>1</v>
      </c>
      <c r="O175" s="69">
        <v>12</v>
      </c>
      <c r="P175" s="69">
        <v>0</v>
      </c>
      <c r="Q175" s="69">
        <v>0</v>
      </c>
      <c r="R175" s="69">
        <v>34</v>
      </c>
      <c r="S175" s="69">
        <v>0</v>
      </c>
      <c r="T175" s="190">
        <v>123579</v>
      </c>
      <c r="U175" s="190">
        <v>5912</v>
      </c>
      <c r="V175" s="190">
        <v>117667</v>
      </c>
      <c r="W175" s="190">
        <v>123579</v>
      </c>
      <c r="X175" s="190">
        <v>121257</v>
      </c>
      <c r="Y175" s="190">
        <v>0</v>
      </c>
      <c r="Z175" s="190">
        <v>0</v>
      </c>
      <c r="AA175" s="190">
        <v>0</v>
      </c>
      <c r="AB175" s="190">
        <v>121257</v>
      </c>
      <c r="AC175" s="190">
        <v>121257</v>
      </c>
      <c r="AD175" s="186">
        <f t="shared" si="42"/>
        <v>1.030509828584055</v>
      </c>
      <c r="AE175" s="69">
        <f t="shared" si="43"/>
        <v>1</v>
      </c>
      <c r="AF175" s="190">
        <v>0</v>
      </c>
      <c r="AG175" s="190">
        <v>0</v>
      </c>
      <c r="AH175" s="69">
        <v>18</v>
      </c>
      <c r="AI175" s="69">
        <v>16</v>
      </c>
      <c r="AJ175" s="69">
        <v>0</v>
      </c>
      <c r="AK175" s="69">
        <v>0</v>
      </c>
      <c r="AL175" s="80">
        <v>0</v>
      </c>
      <c r="AM175" s="80">
        <v>0</v>
      </c>
      <c r="AN175" s="69">
        <v>0</v>
      </c>
      <c r="AO175" s="69">
        <v>0</v>
      </c>
      <c r="AP175" s="80">
        <v>0</v>
      </c>
      <c r="AQ175" s="80">
        <v>0</v>
      </c>
      <c r="AR175" s="69">
        <v>0</v>
      </c>
      <c r="AS175" s="69">
        <v>0</v>
      </c>
      <c r="AT175" s="80">
        <v>0</v>
      </c>
      <c r="AU175" s="80">
        <v>0</v>
      </c>
      <c r="AV175" s="69">
        <v>0</v>
      </c>
      <c r="AW175" s="69">
        <v>0</v>
      </c>
      <c r="AX175" s="80">
        <v>0</v>
      </c>
      <c r="AY175" s="80">
        <v>0</v>
      </c>
      <c r="AZ175" s="69">
        <v>0</v>
      </c>
      <c r="BA175" s="69">
        <v>0</v>
      </c>
      <c r="BB175" s="80">
        <v>0</v>
      </c>
      <c r="BC175" s="80">
        <v>0</v>
      </c>
      <c r="BD175" s="69">
        <v>0</v>
      </c>
      <c r="BE175" s="69">
        <v>0</v>
      </c>
      <c r="BF175" s="80">
        <v>3211</v>
      </c>
      <c r="BG175" s="80">
        <v>0</v>
      </c>
      <c r="BH175" s="69">
        <v>0</v>
      </c>
      <c r="BI175" s="69">
        <v>0</v>
      </c>
      <c r="BJ175" s="80">
        <v>0</v>
      </c>
      <c r="BK175" s="80">
        <v>0</v>
      </c>
      <c r="BL175" s="69">
        <v>0</v>
      </c>
      <c r="BM175" s="69">
        <v>0</v>
      </c>
      <c r="BN175" s="80">
        <v>0</v>
      </c>
      <c r="BO175" s="80">
        <v>0</v>
      </c>
      <c r="BP175" s="69">
        <v>0</v>
      </c>
      <c r="BQ175" s="69">
        <v>0</v>
      </c>
      <c r="BR175" s="80">
        <v>0</v>
      </c>
      <c r="BS175" s="80">
        <v>0</v>
      </c>
      <c r="BT175" s="69">
        <v>0</v>
      </c>
      <c r="BU175" s="69">
        <v>0</v>
      </c>
      <c r="BV175" s="80">
        <v>0</v>
      </c>
      <c r="BW175" s="80">
        <v>0</v>
      </c>
      <c r="BX175" s="69">
        <v>0</v>
      </c>
      <c r="BY175" s="69">
        <v>0</v>
      </c>
      <c r="BZ175" s="80">
        <v>0</v>
      </c>
      <c r="CA175" s="80">
        <v>0</v>
      </c>
      <c r="CB175" s="69">
        <v>0</v>
      </c>
      <c r="CC175" s="69">
        <v>0</v>
      </c>
      <c r="CD175" s="80">
        <v>0</v>
      </c>
      <c r="CE175" s="80">
        <v>0</v>
      </c>
      <c r="CF175" s="69">
        <v>0</v>
      </c>
      <c r="CG175" s="69">
        <v>0</v>
      </c>
      <c r="CH175" s="80">
        <v>0</v>
      </c>
      <c r="CI175" s="80">
        <v>0</v>
      </c>
      <c r="CJ175" s="69">
        <v>0</v>
      </c>
      <c r="CK175" s="69">
        <v>0</v>
      </c>
      <c r="CL175" s="80">
        <v>3211</v>
      </c>
      <c r="CM175" s="80">
        <v>0</v>
      </c>
      <c r="CN175" s="67" t="s">
        <v>814</v>
      </c>
      <c r="CO175" s="67" t="s">
        <v>815</v>
      </c>
      <c r="CP175" s="67" t="s">
        <v>701</v>
      </c>
      <c r="CQ175" s="67" t="s">
        <v>701</v>
      </c>
      <c r="CR175" s="67" t="s">
        <v>701</v>
      </c>
      <c r="CS175" s="67" t="s">
        <v>701</v>
      </c>
      <c r="CT175" s="68">
        <v>45371</v>
      </c>
      <c r="CU175" s="67" t="s">
        <v>1003</v>
      </c>
      <c r="CV175" s="67" t="s">
        <v>1004</v>
      </c>
      <c r="CW175" s="68" t="s">
        <v>168</v>
      </c>
      <c r="CX175" s="68">
        <v>45328</v>
      </c>
      <c r="CY175" s="67" t="s">
        <v>1003</v>
      </c>
      <c r="CZ175" s="67" t="s">
        <v>1004</v>
      </c>
      <c r="DA175" s="67" t="s">
        <v>1028</v>
      </c>
      <c r="DB175" s="81">
        <v>124155.84</v>
      </c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</row>
    <row r="176" spans="2:1477" s="5" customFormat="1" ht="13.5" thickBot="1">
      <c r="B176" s="83"/>
      <c r="C176" s="83"/>
      <c r="D176" s="83"/>
      <c r="E176" s="68"/>
      <c r="F176" s="84"/>
      <c r="G176" s="84"/>
      <c r="H176" s="187"/>
      <c r="I176" s="76"/>
      <c r="J176" s="85"/>
      <c r="K176" s="85"/>
      <c r="L176" s="85"/>
      <c r="M176" s="236"/>
      <c r="N176" s="69"/>
      <c r="O176" s="76"/>
      <c r="P176" s="76"/>
      <c r="Q176" s="76"/>
      <c r="R176" s="86"/>
      <c r="S176" s="86"/>
      <c r="T176" s="87"/>
      <c r="U176" s="87"/>
      <c r="V176" s="87"/>
      <c r="W176" s="87"/>
      <c r="X176" s="87"/>
      <c r="Y176" s="190"/>
      <c r="Z176" s="190"/>
      <c r="AA176" s="190"/>
      <c r="AB176" s="190"/>
      <c r="AC176" s="190"/>
      <c r="AD176" s="140"/>
      <c r="AE176" s="69"/>
      <c r="AF176" s="190"/>
      <c r="AG176" s="190"/>
      <c r="AH176" s="76"/>
      <c r="AI176" s="76"/>
      <c r="AJ176" s="78"/>
      <c r="AK176" s="78"/>
      <c r="AL176" s="80"/>
      <c r="AM176" s="80"/>
      <c r="AN176" s="78"/>
      <c r="AO176" s="78"/>
      <c r="AP176" s="80"/>
      <c r="AQ176" s="80"/>
      <c r="AR176" s="78"/>
      <c r="AS176" s="78"/>
      <c r="AT176" s="80"/>
      <c r="AU176" s="80"/>
      <c r="AV176" s="78"/>
      <c r="AW176" s="78"/>
      <c r="AX176" s="80"/>
      <c r="AY176" s="80"/>
      <c r="AZ176" s="78"/>
      <c r="BA176" s="78"/>
      <c r="BB176" s="80"/>
      <c r="BC176" s="80"/>
      <c r="BD176" s="78"/>
      <c r="BE176" s="78"/>
      <c r="BF176" s="80"/>
      <c r="BG176" s="80"/>
      <c r="BH176" s="78"/>
      <c r="BI176" s="78"/>
      <c r="BJ176" s="80"/>
      <c r="BK176" s="80"/>
      <c r="BL176" s="78"/>
      <c r="BM176" s="78"/>
      <c r="BN176" s="80"/>
      <c r="BO176" s="80"/>
      <c r="BP176" s="78"/>
      <c r="BQ176" s="78"/>
      <c r="BR176" s="80"/>
      <c r="BS176" s="80"/>
      <c r="BT176" s="78"/>
      <c r="BU176" s="78"/>
      <c r="BV176" s="80"/>
      <c r="BW176" s="80"/>
      <c r="BX176" s="78"/>
      <c r="BY176" s="78"/>
      <c r="BZ176" s="80"/>
      <c r="CA176" s="80"/>
      <c r="CB176" s="78"/>
      <c r="CC176" s="78"/>
      <c r="CD176" s="80"/>
      <c r="CE176" s="80"/>
      <c r="CF176" s="78"/>
      <c r="CG176" s="78"/>
      <c r="CH176" s="80"/>
      <c r="CI176" s="80"/>
      <c r="CJ176" s="78"/>
      <c r="CK176" s="78"/>
      <c r="CL176" s="80"/>
      <c r="CM176" s="80"/>
      <c r="CN176" s="89"/>
      <c r="CO176" s="89"/>
      <c r="CP176" s="89"/>
      <c r="CQ176" s="76"/>
      <c r="CR176" s="76"/>
      <c r="CS176" s="76"/>
      <c r="CT176" s="68"/>
      <c r="CU176" s="75"/>
      <c r="CV176" s="75"/>
      <c r="CW176" s="68"/>
      <c r="CX176" s="68"/>
      <c r="CY176" s="75"/>
      <c r="CZ176" s="75"/>
      <c r="DA176" s="90"/>
      <c r="DB176" s="88"/>
      <c r="DC176" s="76"/>
      <c r="DD176" s="211"/>
    </row>
    <row r="177" spans="2:1477" s="6" customFormat="1" ht="24" customHeight="1" thickTop="1" thickBot="1">
      <c r="B177" s="275" t="s">
        <v>1094</v>
      </c>
      <c r="C177" s="276"/>
      <c r="D177" s="277"/>
      <c r="E177" s="7"/>
      <c r="F177" s="8"/>
      <c r="G177" s="141">
        <f>IF(B160="","",ROWS(B160:B176)-1)</f>
        <v>16</v>
      </c>
      <c r="H177" s="9">
        <f>SUM(H160:H176)</f>
        <v>19</v>
      </c>
      <c r="I177" s="9">
        <f>SUM(I160:I176)</f>
        <v>7</v>
      </c>
      <c r="J177" s="9">
        <f>SUM(J160:J176)</f>
        <v>2100</v>
      </c>
      <c r="K177" s="9">
        <f>SUM(K160:K176)</f>
        <v>3133</v>
      </c>
      <c r="L177" s="9">
        <f>SUM(L160:L176)</f>
        <v>2953</v>
      </c>
      <c r="M177" s="237">
        <f>IF(G177="",0,N177/G177)</f>
        <v>0.875</v>
      </c>
      <c r="N177" s="9">
        <f t="shared" ref="N177:AC177" si="44">SUM(N160:N176)</f>
        <v>14</v>
      </c>
      <c r="O177" s="9">
        <f t="shared" si="44"/>
        <v>180</v>
      </c>
      <c r="P177" s="9">
        <f t="shared" si="44"/>
        <v>30</v>
      </c>
      <c r="Q177" s="9">
        <f t="shared" si="44"/>
        <v>0</v>
      </c>
      <c r="R177" s="9">
        <f t="shared" si="44"/>
        <v>1016</v>
      </c>
      <c r="S177" s="9">
        <f t="shared" si="44"/>
        <v>17</v>
      </c>
      <c r="T177" s="11">
        <f t="shared" si="44"/>
        <v>29014863</v>
      </c>
      <c r="U177" s="11">
        <f t="shared" si="44"/>
        <v>556232</v>
      </c>
      <c r="V177" s="11">
        <f t="shared" si="44"/>
        <v>28458634</v>
      </c>
      <c r="W177" s="11">
        <f t="shared" si="44"/>
        <v>29150438</v>
      </c>
      <c r="X177" s="11">
        <f t="shared" si="44"/>
        <v>28676228</v>
      </c>
      <c r="Y177" s="11">
        <f t="shared" si="44"/>
        <v>-69502</v>
      </c>
      <c r="Z177" s="11">
        <f t="shared" si="44"/>
        <v>12500</v>
      </c>
      <c r="AA177" s="11">
        <f t="shared" si="44"/>
        <v>-57002</v>
      </c>
      <c r="AB177" s="11">
        <f t="shared" si="44"/>
        <v>28619226</v>
      </c>
      <c r="AC177" s="11">
        <f t="shared" si="44"/>
        <v>28964037</v>
      </c>
      <c r="AD177" s="142">
        <f>IF(G177="",0,AE177/G177)</f>
        <v>0.9375</v>
      </c>
      <c r="AE177" s="241">
        <f t="shared" ref="AE177:CM177" si="45">SUM(AE160:AE176)</f>
        <v>15</v>
      </c>
      <c r="AF177" s="11">
        <f t="shared" si="45"/>
        <v>363604</v>
      </c>
      <c r="AG177" s="11">
        <f t="shared" si="45"/>
        <v>135574</v>
      </c>
      <c r="AH177" s="12">
        <f t="shared" si="45"/>
        <v>602</v>
      </c>
      <c r="AI177" s="12">
        <f t="shared" si="45"/>
        <v>312</v>
      </c>
      <c r="AJ177" s="12">
        <f t="shared" si="45"/>
        <v>9</v>
      </c>
      <c r="AK177" s="12">
        <f t="shared" si="45"/>
        <v>0</v>
      </c>
      <c r="AL177" s="11">
        <f t="shared" si="45"/>
        <v>13274</v>
      </c>
      <c r="AM177" s="11">
        <f t="shared" si="45"/>
        <v>0</v>
      </c>
      <c r="AN177" s="12">
        <f t="shared" si="45"/>
        <v>39</v>
      </c>
      <c r="AO177" s="12">
        <f t="shared" si="45"/>
        <v>9</v>
      </c>
      <c r="AP177" s="11">
        <f t="shared" si="45"/>
        <v>56252</v>
      </c>
      <c r="AQ177" s="11">
        <f t="shared" si="45"/>
        <v>0</v>
      </c>
      <c r="AR177" s="12">
        <f t="shared" si="45"/>
        <v>0</v>
      </c>
      <c r="AS177" s="12">
        <f t="shared" si="45"/>
        <v>0</v>
      </c>
      <c r="AT177" s="11">
        <f t="shared" si="45"/>
        <v>0</v>
      </c>
      <c r="AU177" s="11">
        <f t="shared" si="45"/>
        <v>0</v>
      </c>
      <c r="AV177" s="12">
        <f t="shared" si="45"/>
        <v>0</v>
      </c>
      <c r="AW177" s="12">
        <f t="shared" si="45"/>
        <v>0</v>
      </c>
      <c r="AX177" s="11">
        <f t="shared" si="45"/>
        <v>0</v>
      </c>
      <c r="AY177" s="11">
        <f t="shared" si="45"/>
        <v>0</v>
      </c>
      <c r="AZ177" s="12">
        <f t="shared" si="45"/>
        <v>0</v>
      </c>
      <c r="BA177" s="12">
        <f t="shared" si="45"/>
        <v>0</v>
      </c>
      <c r="BB177" s="11">
        <f t="shared" si="45"/>
        <v>0</v>
      </c>
      <c r="BC177" s="11">
        <f t="shared" si="45"/>
        <v>0</v>
      </c>
      <c r="BD177" s="12">
        <f t="shared" si="45"/>
        <v>0</v>
      </c>
      <c r="BE177" s="12">
        <f t="shared" si="45"/>
        <v>8</v>
      </c>
      <c r="BF177" s="11">
        <f t="shared" si="45"/>
        <v>108544</v>
      </c>
      <c r="BG177" s="11">
        <f t="shared" si="45"/>
        <v>0</v>
      </c>
      <c r="BH177" s="12">
        <f t="shared" si="45"/>
        <v>33</v>
      </c>
      <c r="BI177" s="12">
        <f t="shared" si="45"/>
        <v>0</v>
      </c>
      <c r="BJ177" s="11">
        <f t="shared" si="45"/>
        <v>0</v>
      </c>
      <c r="BK177" s="11">
        <f t="shared" si="45"/>
        <v>0</v>
      </c>
      <c r="BL177" s="12">
        <f t="shared" si="45"/>
        <v>0</v>
      </c>
      <c r="BM177" s="12">
        <f t="shared" si="45"/>
        <v>0</v>
      </c>
      <c r="BN177" s="11">
        <f t="shared" si="45"/>
        <v>0</v>
      </c>
      <c r="BO177" s="11">
        <f t="shared" si="45"/>
        <v>0</v>
      </c>
      <c r="BP177" s="12">
        <f t="shared" si="45"/>
        <v>161</v>
      </c>
      <c r="BQ177" s="12">
        <f t="shared" si="45"/>
        <v>0</v>
      </c>
      <c r="BR177" s="11">
        <f t="shared" si="45"/>
        <v>0</v>
      </c>
      <c r="BS177" s="11">
        <f t="shared" si="45"/>
        <v>0</v>
      </c>
      <c r="BT177" s="12">
        <f t="shared" si="45"/>
        <v>0</v>
      </c>
      <c r="BU177" s="12">
        <f t="shared" si="45"/>
        <v>0</v>
      </c>
      <c r="BV177" s="11">
        <f t="shared" si="45"/>
        <v>0</v>
      </c>
      <c r="BW177" s="11">
        <f t="shared" si="45"/>
        <v>0</v>
      </c>
      <c r="BX177" s="12">
        <f t="shared" si="45"/>
        <v>0</v>
      </c>
      <c r="BY177" s="12">
        <f t="shared" si="45"/>
        <v>0</v>
      </c>
      <c r="BZ177" s="11">
        <f t="shared" si="45"/>
        <v>0</v>
      </c>
      <c r="CA177" s="11">
        <f t="shared" si="45"/>
        <v>0</v>
      </c>
      <c r="CB177" s="12">
        <f t="shared" si="45"/>
        <v>21</v>
      </c>
      <c r="CC177" s="12">
        <f t="shared" si="45"/>
        <v>0</v>
      </c>
      <c r="CD177" s="11">
        <f t="shared" si="45"/>
        <v>0</v>
      </c>
      <c r="CE177" s="11">
        <f t="shared" si="45"/>
        <v>0</v>
      </c>
      <c r="CF177" s="12">
        <f t="shared" si="45"/>
        <v>0</v>
      </c>
      <c r="CG177" s="12">
        <f t="shared" si="45"/>
        <v>0</v>
      </c>
      <c r="CH177" s="11">
        <f t="shared" si="45"/>
        <v>0</v>
      </c>
      <c r="CI177" s="11">
        <f t="shared" si="45"/>
        <v>0</v>
      </c>
      <c r="CJ177" s="12">
        <f t="shared" si="45"/>
        <v>263</v>
      </c>
      <c r="CK177" s="12">
        <f t="shared" si="45"/>
        <v>17</v>
      </c>
      <c r="CL177" s="11">
        <f t="shared" si="45"/>
        <v>178070</v>
      </c>
      <c r="CM177" s="11">
        <f t="shared" si="45"/>
        <v>0</v>
      </c>
      <c r="CN177" s="13"/>
      <c r="CO177" s="13"/>
      <c r="CP177" s="13"/>
      <c r="CQ177" s="13"/>
      <c r="CR177" s="13"/>
      <c r="CS177" s="13"/>
      <c r="CT177" s="7"/>
      <c r="CU177" s="8"/>
      <c r="CV177" s="8"/>
      <c r="CW177" s="7"/>
      <c r="CX177" s="7"/>
      <c r="CY177" s="8"/>
      <c r="CZ177" s="8"/>
      <c r="DA177" s="8"/>
      <c r="DB177" s="11"/>
      <c r="DC177" s="13"/>
      <c r="DD177" s="15"/>
    </row>
    <row r="178" spans="2:1477" s="6" customFormat="1" ht="24" customHeight="1" thickTop="1">
      <c r="B178" s="272" t="s">
        <v>34</v>
      </c>
      <c r="C178" s="273"/>
      <c r="D178" s="274"/>
      <c r="E178" s="110"/>
      <c r="F178" s="111"/>
      <c r="G178" s="112">
        <f t="shared" ref="G178:L178" si="46">SUM(G158,G177)</f>
        <v>57</v>
      </c>
      <c r="H178" s="112">
        <f t="shared" si="46"/>
        <v>80</v>
      </c>
      <c r="I178" s="112">
        <f t="shared" si="46"/>
        <v>98</v>
      </c>
      <c r="J178" s="112">
        <f t="shared" si="46"/>
        <v>12389</v>
      </c>
      <c r="K178" s="112">
        <f t="shared" si="46"/>
        <v>20666</v>
      </c>
      <c r="L178" s="112">
        <f t="shared" si="46"/>
        <v>20740</v>
      </c>
      <c r="M178" s="237">
        <f>IF(G178=0,0,N178/G178)</f>
        <v>0.77192982456140347</v>
      </c>
      <c r="N178" s="112">
        <f t="shared" ref="N178:AC178" si="47">SUM(N158,N177)</f>
        <v>44</v>
      </c>
      <c r="O178" s="112">
        <f t="shared" si="47"/>
        <v>-74</v>
      </c>
      <c r="P178" s="113">
        <f t="shared" si="47"/>
        <v>757</v>
      </c>
      <c r="Q178" s="113">
        <f t="shared" si="47"/>
        <v>0</v>
      </c>
      <c r="R178" s="112">
        <f t="shared" si="47"/>
        <v>7409</v>
      </c>
      <c r="S178" s="112">
        <f t="shared" si="47"/>
        <v>868</v>
      </c>
      <c r="T178" s="114">
        <f t="shared" si="47"/>
        <v>265901267</v>
      </c>
      <c r="U178" s="114">
        <f t="shared" si="47"/>
        <v>2627973</v>
      </c>
      <c r="V178" s="114">
        <f t="shared" si="47"/>
        <v>263273299</v>
      </c>
      <c r="W178" s="114">
        <f t="shared" si="47"/>
        <v>275396253</v>
      </c>
      <c r="X178" s="114">
        <f t="shared" si="47"/>
        <v>280621220</v>
      </c>
      <c r="Y178" s="114">
        <f t="shared" si="47"/>
        <v>-2293904</v>
      </c>
      <c r="Z178" s="114">
        <f t="shared" si="47"/>
        <v>-90192</v>
      </c>
      <c r="AA178" s="114">
        <f t="shared" si="47"/>
        <v>-2384096</v>
      </c>
      <c r="AB178" s="114">
        <f t="shared" si="47"/>
        <v>278237123</v>
      </c>
      <c r="AC178" s="114">
        <f t="shared" si="47"/>
        <v>282752008</v>
      </c>
      <c r="AD178" s="142">
        <f>IF(G178=0,0,AE178/G178)</f>
        <v>0.89473684210526316</v>
      </c>
      <c r="AE178" s="240">
        <f t="shared" ref="AE178:CM178" si="48">SUM(AE158,AE177)</f>
        <v>51</v>
      </c>
      <c r="AF178" s="114">
        <f t="shared" si="48"/>
        <v>5658347</v>
      </c>
      <c r="AG178" s="114">
        <f t="shared" si="48"/>
        <v>9494987</v>
      </c>
      <c r="AH178" s="115">
        <f t="shared" si="48"/>
        <v>4657</v>
      </c>
      <c r="AI178" s="115">
        <f t="shared" si="48"/>
        <v>1862</v>
      </c>
      <c r="AJ178" s="115">
        <f t="shared" si="48"/>
        <v>203</v>
      </c>
      <c r="AK178" s="115">
        <f t="shared" si="48"/>
        <v>243</v>
      </c>
      <c r="AL178" s="114">
        <f t="shared" si="48"/>
        <v>2658113</v>
      </c>
      <c r="AM178" s="114">
        <f t="shared" si="48"/>
        <v>63374</v>
      </c>
      <c r="AN178" s="115">
        <f t="shared" si="48"/>
        <v>216</v>
      </c>
      <c r="AO178" s="115">
        <f t="shared" si="48"/>
        <v>317</v>
      </c>
      <c r="AP178" s="114">
        <f t="shared" si="48"/>
        <v>3644081</v>
      </c>
      <c r="AQ178" s="114">
        <f t="shared" si="48"/>
        <v>119573</v>
      </c>
      <c r="AR178" s="115">
        <f t="shared" si="48"/>
        <v>0</v>
      </c>
      <c r="AS178" s="115">
        <f t="shared" si="48"/>
        <v>0</v>
      </c>
      <c r="AT178" s="114">
        <f t="shared" si="48"/>
        <v>2548</v>
      </c>
      <c r="AU178" s="114">
        <f t="shared" si="48"/>
        <v>0</v>
      </c>
      <c r="AV178" s="115">
        <f t="shared" si="48"/>
        <v>0</v>
      </c>
      <c r="AW178" s="115">
        <f t="shared" si="48"/>
        <v>0</v>
      </c>
      <c r="AX178" s="114">
        <f t="shared" si="48"/>
        <v>0</v>
      </c>
      <c r="AY178" s="114">
        <f t="shared" si="48"/>
        <v>0</v>
      </c>
      <c r="AZ178" s="115">
        <f t="shared" si="48"/>
        <v>0</v>
      </c>
      <c r="BA178" s="115">
        <f t="shared" si="48"/>
        <v>0</v>
      </c>
      <c r="BB178" s="114">
        <f t="shared" si="48"/>
        <v>0</v>
      </c>
      <c r="BC178" s="114">
        <f t="shared" si="48"/>
        <v>0</v>
      </c>
      <c r="BD178" s="115">
        <f t="shared" si="48"/>
        <v>150</v>
      </c>
      <c r="BE178" s="115">
        <f t="shared" si="48"/>
        <v>228</v>
      </c>
      <c r="BF178" s="114">
        <f t="shared" si="48"/>
        <v>3217079</v>
      </c>
      <c r="BG178" s="114">
        <f t="shared" si="48"/>
        <v>2444336</v>
      </c>
      <c r="BH178" s="115">
        <f t="shared" si="48"/>
        <v>44</v>
      </c>
      <c r="BI178" s="115">
        <f t="shared" si="48"/>
        <v>14</v>
      </c>
      <c r="BJ178" s="114">
        <f t="shared" si="48"/>
        <v>84312</v>
      </c>
      <c r="BK178" s="114">
        <f t="shared" si="48"/>
        <v>33748</v>
      </c>
      <c r="BL178" s="115">
        <f t="shared" si="48"/>
        <v>0</v>
      </c>
      <c r="BM178" s="115">
        <f t="shared" si="48"/>
        <v>0</v>
      </c>
      <c r="BN178" s="114">
        <f t="shared" si="48"/>
        <v>0</v>
      </c>
      <c r="BO178" s="114">
        <f t="shared" si="48"/>
        <v>0</v>
      </c>
      <c r="BP178" s="115">
        <f t="shared" si="48"/>
        <v>709</v>
      </c>
      <c r="BQ178" s="115">
        <f t="shared" si="48"/>
        <v>155</v>
      </c>
      <c r="BR178" s="114">
        <f t="shared" si="48"/>
        <v>165731</v>
      </c>
      <c r="BS178" s="114">
        <f t="shared" si="48"/>
        <v>0</v>
      </c>
      <c r="BT178" s="115">
        <f t="shared" si="48"/>
        <v>0</v>
      </c>
      <c r="BU178" s="115">
        <f t="shared" si="48"/>
        <v>46</v>
      </c>
      <c r="BV178" s="114">
        <f t="shared" si="48"/>
        <v>95000</v>
      </c>
      <c r="BW178" s="114">
        <f t="shared" si="48"/>
        <v>95000</v>
      </c>
      <c r="BX178" s="115">
        <f t="shared" si="48"/>
        <v>38</v>
      </c>
      <c r="BY178" s="115">
        <f t="shared" si="48"/>
        <v>16</v>
      </c>
      <c r="BZ178" s="114">
        <f t="shared" si="48"/>
        <v>9478</v>
      </c>
      <c r="CA178" s="114">
        <f t="shared" si="48"/>
        <v>9478</v>
      </c>
      <c r="CB178" s="115">
        <f t="shared" si="48"/>
        <v>252</v>
      </c>
      <c r="CC178" s="115">
        <f t="shared" si="48"/>
        <v>0</v>
      </c>
      <c r="CD178" s="114">
        <f t="shared" si="48"/>
        <v>108898</v>
      </c>
      <c r="CE178" s="114">
        <f t="shared" si="48"/>
        <v>0</v>
      </c>
      <c r="CF178" s="115">
        <f t="shared" si="48"/>
        <v>0</v>
      </c>
      <c r="CG178" s="115">
        <f t="shared" si="48"/>
        <v>0</v>
      </c>
      <c r="CH178" s="114">
        <f t="shared" si="48"/>
        <v>-159429</v>
      </c>
      <c r="CI178" s="114">
        <f t="shared" si="48"/>
        <v>0</v>
      </c>
      <c r="CJ178" s="115">
        <f t="shared" si="48"/>
        <v>1612</v>
      </c>
      <c r="CK178" s="115">
        <f t="shared" si="48"/>
        <v>1019</v>
      </c>
      <c r="CL178" s="114">
        <f t="shared" si="48"/>
        <v>9825810</v>
      </c>
      <c r="CM178" s="114">
        <f t="shared" si="48"/>
        <v>2765509</v>
      </c>
      <c r="CN178" s="116"/>
      <c r="CO178" s="116"/>
      <c r="CP178" s="116"/>
      <c r="CQ178" s="116"/>
      <c r="CR178" s="116"/>
      <c r="CS178" s="116"/>
      <c r="CT178" s="110"/>
      <c r="CU178" s="111"/>
      <c r="CV178" s="111"/>
      <c r="CW178" s="110"/>
      <c r="CX178" s="110"/>
      <c r="CY178" s="111"/>
      <c r="CZ178" s="111"/>
      <c r="DA178" s="111"/>
      <c r="DB178" s="114"/>
      <c r="DC178" s="116"/>
      <c r="DD178" s="116"/>
    </row>
    <row r="179" spans="2:1477" s="69" customFormat="1">
      <c r="B179" s="67" t="s">
        <v>3</v>
      </c>
      <c r="C179" s="67" t="s">
        <v>374</v>
      </c>
      <c r="D179" s="67" t="s">
        <v>375</v>
      </c>
      <c r="E179" s="68">
        <v>43971</v>
      </c>
      <c r="F179" s="67" t="s">
        <v>1001</v>
      </c>
      <c r="G179" s="67" t="s">
        <v>1008</v>
      </c>
      <c r="H179" s="187">
        <v>2</v>
      </c>
      <c r="I179" s="69">
        <v>14</v>
      </c>
      <c r="J179" s="69">
        <v>642</v>
      </c>
      <c r="K179" s="69">
        <v>1093</v>
      </c>
      <c r="L179" s="69">
        <v>1084</v>
      </c>
      <c r="M179" s="186">
        <f>IF(J179 = 0,0,(L179-AH179-AI179)/J179)</f>
        <v>1.1666666666666667</v>
      </c>
      <c r="N179" s="69">
        <f>IF(G179&lt;&gt;"",IF(M179&lt;=1.2,1,0),0)</f>
        <v>1</v>
      </c>
      <c r="O179" s="69">
        <v>9</v>
      </c>
      <c r="P179" s="69">
        <v>0</v>
      </c>
      <c r="Q179" s="69">
        <v>0</v>
      </c>
      <c r="R179" s="69">
        <v>445</v>
      </c>
      <c r="S179" s="69">
        <v>6</v>
      </c>
      <c r="T179" s="190">
        <v>26406739</v>
      </c>
      <c r="U179" s="190">
        <v>150000</v>
      </c>
      <c r="V179" s="190">
        <v>26256739</v>
      </c>
      <c r="W179" s="190">
        <v>27530140</v>
      </c>
      <c r="X179" s="190">
        <v>27615738</v>
      </c>
      <c r="Y179" s="190">
        <v>0</v>
      </c>
      <c r="Z179" s="190">
        <v>0</v>
      </c>
      <c r="AA179" s="190">
        <v>0</v>
      </c>
      <c r="AB179" s="190">
        <v>27615738</v>
      </c>
      <c r="AC179" s="190">
        <v>28097247</v>
      </c>
      <c r="AD179" s="186">
        <f>IF(V179=0,0,AC179/V179)</f>
        <v>1.0700965950112846</v>
      </c>
      <c r="AE179" s="69">
        <f>IF(AD179 &lt;=1.1,1,0)</f>
        <v>1</v>
      </c>
      <c r="AF179" s="190">
        <v>1507029</v>
      </c>
      <c r="AG179" s="190">
        <v>1123402</v>
      </c>
      <c r="AH179" s="69">
        <v>284</v>
      </c>
      <c r="AI179" s="69">
        <v>51</v>
      </c>
      <c r="AJ179" s="69">
        <v>0</v>
      </c>
      <c r="AK179" s="69">
        <v>0</v>
      </c>
      <c r="AL179" s="80">
        <v>40935</v>
      </c>
      <c r="AM179" s="80">
        <v>0</v>
      </c>
      <c r="AN179" s="69">
        <v>110</v>
      </c>
      <c r="AO179" s="69">
        <v>0</v>
      </c>
      <c r="AP179" s="80">
        <v>428405</v>
      </c>
      <c r="AQ179" s="80">
        <v>32084</v>
      </c>
      <c r="AR179" s="69">
        <v>0</v>
      </c>
      <c r="AS179" s="69">
        <v>0</v>
      </c>
      <c r="AT179" s="80">
        <v>0</v>
      </c>
      <c r="AU179" s="80">
        <v>0</v>
      </c>
      <c r="AV179" s="69">
        <v>0</v>
      </c>
      <c r="AW179" s="69">
        <v>0</v>
      </c>
      <c r="AX179" s="80">
        <v>-103477</v>
      </c>
      <c r="AY179" s="80">
        <v>0</v>
      </c>
      <c r="AZ179" s="69">
        <v>0</v>
      </c>
      <c r="BA179" s="69">
        <v>0</v>
      </c>
      <c r="BB179" s="80">
        <v>0</v>
      </c>
      <c r="BC179" s="80">
        <v>0</v>
      </c>
      <c r="BD179" s="69">
        <v>0</v>
      </c>
      <c r="BE179" s="69">
        <v>0</v>
      </c>
      <c r="BF179" s="80">
        <v>223929</v>
      </c>
      <c r="BG179" s="80">
        <v>0</v>
      </c>
      <c r="BH179" s="69">
        <v>0</v>
      </c>
      <c r="BI179" s="69">
        <v>0</v>
      </c>
      <c r="BJ179" s="80">
        <v>320493</v>
      </c>
      <c r="BK179" s="80">
        <v>0</v>
      </c>
      <c r="BL179" s="69">
        <v>0</v>
      </c>
      <c r="BM179" s="69">
        <v>0</v>
      </c>
      <c r="BN179" s="80">
        <v>0</v>
      </c>
      <c r="BO179" s="80">
        <v>0</v>
      </c>
      <c r="BP179" s="69">
        <v>147</v>
      </c>
      <c r="BQ179" s="69">
        <v>0</v>
      </c>
      <c r="BR179" s="80">
        <v>11175</v>
      </c>
      <c r="BS179" s="80">
        <v>0</v>
      </c>
      <c r="BT179" s="69">
        <v>0</v>
      </c>
      <c r="BU179" s="69">
        <v>0</v>
      </c>
      <c r="BV179" s="80">
        <v>308488</v>
      </c>
      <c r="BW179" s="80">
        <v>0</v>
      </c>
      <c r="BX179" s="69">
        <v>0</v>
      </c>
      <c r="BY179" s="69">
        <v>6</v>
      </c>
      <c r="BZ179" s="80">
        <v>42593</v>
      </c>
      <c r="CA179" s="80">
        <v>42593</v>
      </c>
      <c r="CB179" s="69">
        <v>23</v>
      </c>
      <c r="CC179" s="69">
        <v>0</v>
      </c>
      <c r="CD179" s="80">
        <v>0</v>
      </c>
      <c r="CE179" s="80">
        <v>0</v>
      </c>
      <c r="CF179" s="69">
        <v>0</v>
      </c>
      <c r="CG179" s="69">
        <v>0</v>
      </c>
      <c r="CH179" s="80">
        <v>0</v>
      </c>
      <c r="CI179" s="80">
        <v>0</v>
      </c>
      <c r="CJ179" s="69">
        <v>280</v>
      </c>
      <c r="CK179" s="69">
        <v>6</v>
      </c>
      <c r="CL179" s="80">
        <v>1272542</v>
      </c>
      <c r="CM179" s="80">
        <v>74677</v>
      </c>
      <c r="CN179" s="67" t="s">
        <v>891</v>
      </c>
      <c r="CO179" s="67" t="s">
        <v>892</v>
      </c>
      <c r="CP179" s="67" t="s">
        <v>701</v>
      </c>
      <c r="CQ179" s="67" t="s">
        <v>701</v>
      </c>
      <c r="CR179" s="67" t="s">
        <v>701</v>
      </c>
      <c r="CS179" s="67" t="s">
        <v>701</v>
      </c>
      <c r="CT179" s="68">
        <v>45218</v>
      </c>
      <c r="CU179" s="67" t="s">
        <v>1007</v>
      </c>
      <c r="CV179" s="67" t="s">
        <v>1004</v>
      </c>
      <c r="CW179" s="68" t="s">
        <v>168</v>
      </c>
      <c r="CX179" s="68">
        <v>45177</v>
      </c>
      <c r="CY179" s="67" t="s">
        <v>1005</v>
      </c>
      <c r="CZ179" s="67" t="s">
        <v>1004</v>
      </c>
      <c r="DA179" s="67" t="s">
        <v>1050</v>
      </c>
      <c r="DB179" s="81">
        <v>27323787.5</v>
      </c>
      <c r="DC179" s="67" t="s">
        <v>810</v>
      </c>
      <c r="DD179" s="67" t="s">
        <v>811</v>
      </c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</row>
    <row r="180" spans="2:1477" s="69" customFormat="1">
      <c r="B180" s="67" t="s">
        <v>3</v>
      </c>
      <c r="C180" s="67" t="s">
        <v>376</v>
      </c>
      <c r="D180" s="67" t="s">
        <v>377</v>
      </c>
      <c r="E180" s="68">
        <v>44342</v>
      </c>
      <c r="F180" s="67" t="s">
        <v>1001</v>
      </c>
      <c r="G180" s="67" t="s">
        <v>1002</v>
      </c>
      <c r="H180" s="187">
        <v>3</v>
      </c>
      <c r="I180" s="69">
        <v>2</v>
      </c>
      <c r="J180" s="69">
        <v>384</v>
      </c>
      <c r="K180" s="69">
        <v>492</v>
      </c>
      <c r="L180" s="69">
        <v>492</v>
      </c>
      <c r="M180" s="186">
        <f t="shared" ref="M180:M199" si="49">IF(J180 = 0,0,(L180-AH180-AI180)/J180)</f>
        <v>1</v>
      </c>
      <c r="N180" s="69">
        <f t="shared" ref="N180:N199" si="50">IF(G180&lt;&gt;"",IF(M180&lt;=1.2,1,0),0)</f>
        <v>1</v>
      </c>
      <c r="O180" s="69">
        <v>0</v>
      </c>
      <c r="P180" s="69">
        <v>0</v>
      </c>
      <c r="Q180" s="69">
        <v>0</v>
      </c>
      <c r="R180" s="69">
        <v>108</v>
      </c>
      <c r="S180" s="69">
        <v>0</v>
      </c>
      <c r="T180" s="190">
        <v>3588218</v>
      </c>
      <c r="U180" s="190">
        <v>50000</v>
      </c>
      <c r="V180" s="190">
        <v>3538218</v>
      </c>
      <c r="W180" s="190">
        <v>3660295</v>
      </c>
      <c r="X180" s="190">
        <v>3546957</v>
      </c>
      <c r="Y180" s="190">
        <v>0</v>
      </c>
      <c r="Z180" s="190">
        <v>0</v>
      </c>
      <c r="AA180" s="190">
        <v>0</v>
      </c>
      <c r="AB180" s="190">
        <v>3546957</v>
      </c>
      <c r="AC180" s="190">
        <v>3613971</v>
      </c>
      <c r="AD180" s="186">
        <f t="shared" ref="AD180:AD199" si="51">IF(V180=0,0,AC180/V180)</f>
        <v>1.0214099300834487</v>
      </c>
      <c r="AE180" s="69">
        <f t="shared" ref="AE180:AE199" si="52">IF(AD180 &lt;=1.1,1,0)</f>
        <v>1</v>
      </c>
      <c r="AF180" s="190">
        <v>67014</v>
      </c>
      <c r="AG180" s="190">
        <v>72077</v>
      </c>
      <c r="AH180" s="69">
        <v>71</v>
      </c>
      <c r="AI180" s="69">
        <v>37</v>
      </c>
      <c r="AJ180" s="69">
        <v>0</v>
      </c>
      <c r="AK180" s="69">
        <v>0</v>
      </c>
      <c r="AL180" s="80">
        <v>0</v>
      </c>
      <c r="AM180" s="80">
        <v>0</v>
      </c>
      <c r="AN180" s="69">
        <v>0</v>
      </c>
      <c r="AO180" s="69">
        <v>0</v>
      </c>
      <c r="AP180" s="80">
        <v>91148</v>
      </c>
      <c r="AQ180" s="80">
        <v>0</v>
      </c>
      <c r="AR180" s="69">
        <v>0</v>
      </c>
      <c r="AS180" s="69">
        <v>0</v>
      </c>
      <c r="AT180" s="80">
        <v>0</v>
      </c>
      <c r="AU180" s="80">
        <v>0</v>
      </c>
      <c r="AV180" s="69">
        <v>0</v>
      </c>
      <c r="AW180" s="69">
        <v>0</v>
      </c>
      <c r="AX180" s="80">
        <v>0</v>
      </c>
      <c r="AY180" s="80">
        <v>0</v>
      </c>
      <c r="AZ180" s="69">
        <v>0</v>
      </c>
      <c r="BA180" s="69">
        <v>0</v>
      </c>
      <c r="BB180" s="80">
        <v>0</v>
      </c>
      <c r="BC180" s="80">
        <v>0</v>
      </c>
      <c r="BD180" s="69">
        <v>0</v>
      </c>
      <c r="BE180" s="69">
        <v>0</v>
      </c>
      <c r="BF180" s="80">
        <v>0</v>
      </c>
      <c r="BG180" s="80">
        <v>0</v>
      </c>
      <c r="BH180" s="69">
        <v>0</v>
      </c>
      <c r="BI180" s="69">
        <v>0</v>
      </c>
      <c r="BJ180" s="80">
        <v>0</v>
      </c>
      <c r="BK180" s="80">
        <v>0</v>
      </c>
      <c r="BL180" s="69">
        <v>0</v>
      </c>
      <c r="BM180" s="69">
        <v>0</v>
      </c>
      <c r="BN180" s="80">
        <v>0</v>
      </c>
      <c r="BO180" s="80">
        <v>0</v>
      </c>
      <c r="BP180" s="69">
        <v>0</v>
      </c>
      <c r="BQ180" s="69">
        <v>0</v>
      </c>
      <c r="BR180" s="80">
        <v>0</v>
      </c>
      <c r="BS180" s="80">
        <v>0</v>
      </c>
      <c r="BT180" s="69">
        <v>0</v>
      </c>
      <c r="BU180" s="69">
        <v>0</v>
      </c>
      <c r="BV180" s="80">
        <v>0</v>
      </c>
      <c r="BW180" s="80">
        <v>0</v>
      </c>
      <c r="BX180" s="69">
        <v>0</v>
      </c>
      <c r="BY180" s="69">
        <v>0</v>
      </c>
      <c r="BZ180" s="80">
        <v>0</v>
      </c>
      <c r="CA180" s="80">
        <v>0</v>
      </c>
      <c r="CB180" s="69">
        <v>0</v>
      </c>
      <c r="CC180" s="69">
        <v>0</v>
      </c>
      <c r="CD180" s="80">
        <v>14596</v>
      </c>
      <c r="CE180" s="80">
        <v>0</v>
      </c>
      <c r="CF180" s="69">
        <v>0</v>
      </c>
      <c r="CG180" s="69">
        <v>0</v>
      </c>
      <c r="CH180" s="80">
        <v>-11203</v>
      </c>
      <c r="CI180" s="80">
        <v>0</v>
      </c>
      <c r="CJ180" s="69">
        <v>0</v>
      </c>
      <c r="CK180" s="69">
        <v>0</v>
      </c>
      <c r="CL180" s="80">
        <v>94541</v>
      </c>
      <c r="CM180" s="80">
        <v>0</v>
      </c>
      <c r="CN180" s="67" t="s">
        <v>893</v>
      </c>
      <c r="CO180" s="67" t="s">
        <v>894</v>
      </c>
      <c r="CP180" s="67" t="s">
        <v>701</v>
      </c>
      <c r="CQ180" s="67" t="s">
        <v>701</v>
      </c>
      <c r="CR180" s="67" t="s">
        <v>701</v>
      </c>
      <c r="CS180" s="67" t="s">
        <v>701</v>
      </c>
      <c r="CT180" s="68">
        <v>45166</v>
      </c>
      <c r="CU180" s="67" t="s">
        <v>1005</v>
      </c>
      <c r="CV180" s="67" t="s">
        <v>1004</v>
      </c>
      <c r="CW180" s="68" t="s">
        <v>168</v>
      </c>
      <c r="CX180" s="68">
        <v>45016</v>
      </c>
      <c r="CY180" s="67" t="s">
        <v>1003</v>
      </c>
      <c r="CZ180" s="67" t="s">
        <v>1009</v>
      </c>
      <c r="DA180" s="67" t="s">
        <v>1050</v>
      </c>
      <c r="DB180" s="81">
        <v>3732217.16</v>
      </c>
      <c r="DC180" s="67"/>
      <c r="DD180" s="67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</row>
    <row r="181" spans="2:1477" s="69" customFormat="1">
      <c r="B181" s="67" t="s">
        <v>3</v>
      </c>
      <c r="C181" s="67" t="s">
        <v>378</v>
      </c>
      <c r="D181" s="67" t="s">
        <v>379</v>
      </c>
      <c r="E181" s="68">
        <v>44342</v>
      </c>
      <c r="F181" s="67" t="s">
        <v>1001</v>
      </c>
      <c r="G181" s="67" t="s">
        <v>1002</v>
      </c>
      <c r="H181" s="187">
        <v>3</v>
      </c>
      <c r="I181" s="69">
        <v>3</v>
      </c>
      <c r="J181" s="69">
        <v>466</v>
      </c>
      <c r="K181" s="69">
        <v>687</v>
      </c>
      <c r="L181" s="69">
        <v>687</v>
      </c>
      <c r="M181" s="186">
        <f t="shared" si="49"/>
        <v>1</v>
      </c>
      <c r="N181" s="69">
        <f t="shared" si="50"/>
        <v>1</v>
      </c>
      <c r="O181" s="69">
        <v>0</v>
      </c>
      <c r="P181" s="69">
        <v>0</v>
      </c>
      <c r="Q181" s="69">
        <v>0</v>
      </c>
      <c r="R181" s="69">
        <v>221</v>
      </c>
      <c r="S181" s="69">
        <v>0</v>
      </c>
      <c r="T181" s="190">
        <v>3377160</v>
      </c>
      <c r="U181" s="190">
        <v>49980</v>
      </c>
      <c r="V181" s="190">
        <v>3327180</v>
      </c>
      <c r="W181" s="190">
        <v>3518499</v>
      </c>
      <c r="X181" s="190">
        <v>3553166</v>
      </c>
      <c r="Y181" s="190">
        <v>0</v>
      </c>
      <c r="Z181" s="190">
        <v>0</v>
      </c>
      <c r="AA181" s="190">
        <v>0</v>
      </c>
      <c r="AB181" s="190">
        <v>3553166</v>
      </c>
      <c r="AC181" s="190">
        <v>3602214</v>
      </c>
      <c r="AD181" s="186">
        <f t="shared" si="51"/>
        <v>1.0826627955205308</v>
      </c>
      <c r="AE181" s="69">
        <f t="shared" si="52"/>
        <v>1</v>
      </c>
      <c r="AF181" s="190">
        <v>88570</v>
      </c>
      <c r="AG181" s="190">
        <v>141339</v>
      </c>
      <c r="AH181" s="69">
        <v>173</v>
      </c>
      <c r="AI181" s="69">
        <v>48</v>
      </c>
      <c r="AJ181" s="69">
        <v>0</v>
      </c>
      <c r="AK181" s="69">
        <v>0</v>
      </c>
      <c r="AL181" s="80">
        <v>5620</v>
      </c>
      <c r="AM181" s="80">
        <v>0</v>
      </c>
      <c r="AN181" s="69">
        <v>0</v>
      </c>
      <c r="AO181" s="69">
        <v>0</v>
      </c>
      <c r="AP181" s="80">
        <v>112295</v>
      </c>
      <c r="AQ181" s="80">
        <v>0</v>
      </c>
      <c r="AR181" s="69">
        <v>0</v>
      </c>
      <c r="AS181" s="69">
        <v>0</v>
      </c>
      <c r="AT181" s="80">
        <v>0</v>
      </c>
      <c r="AU181" s="80">
        <v>0</v>
      </c>
      <c r="AV181" s="69">
        <v>0</v>
      </c>
      <c r="AW181" s="69">
        <v>0</v>
      </c>
      <c r="AX181" s="80">
        <v>0</v>
      </c>
      <c r="AY181" s="80">
        <v>0</v>
      </c>
      <c r="AZ181" s="69">
        <v>0</v>
      </c>
      <c r="BA181" s="69">
        <v>0</v>
      </c>
      <c r="BB181" s="80">
        <v>0</v>
      </c>
      <c r="BC181" s="80">
        <v>0</v>
      </c>
      <c r="BD181" s="69">
        <v>0</v>
      </c>
      <c r="BE181" s="69">
        <v>0</v>
      </c>
      <c r="BF181" s="80">
        <v>2406</v>
      </c>
      <c r="BG181" s="80">
        <v>0</v>
      </c>
      <c r="BH181" s="69">
        <v>0</v>
      </c>
      <c r="BI181" s="69">
        <v>0</v>
      </c>
      <c r="BJ181" s="80">
        <v>54041</v>
      </c>
      <c r="BK181" s="80">
        <v>0</v>
      </c>
      <c r="BL181" s="69">
        <v>0</v>
      </c>
      <c r="BM181" s="69">
        <v>0</v>
      </c>
      <c r="BN181" s="80">
        <v>0</v>
      </c>
      <c r="BO181" s="80">
        <v>0</v>
      </c>
      <c r="BP181" s="69">
        <v>76</v>
      </c>
      <c r="BQ181" s="69">
        <v>0</v>
      </c>
      <c r="BR181" s="80">
        <v>5325</v>
      </c>
      <c r="BS181" s="80">
        <v>0</v>
      </c>
      <c r="BT181" s="69">
        <v>0</v>
      </c>
      <c r="BU181" s="69">
        <v>0</v>
      </c>
      <c r="BV181" s="80">
        <v>0</v>
      </c>
      <c r="BW181" s="80">
        <v>0</v>
      </c>
      <c r="BX181" s="69">
        <v>0</v>
      </c>
      <c r="BY181" s="69">
        <v>0</v>
      </c>
      <c r="BZ181" s="80">
        <v>0</v>
      </c>
      <c r="CA181" s="80">
        <v>0</v>
      </c>
      <c r="CB181" s="69">
        <v>0</v>
      </c>
      <c r="CC181" s="69">
        <v>0</v>
      </c>
      <c r="CD181" s="80">
        <v>0</v>
      </c>
      <c r="CE181" s="80">
        <v>0</v>
      </c>
      <c r="CF181" s="69">
        <v>0</v>
      </c>
      <c r="CG181" s="69">
        <v>0</v>
      </c>
      <c r="CH181" s="80">
        <v>0</v>
      </c>
      <c r="CI181" s="80">
        <v>0</v>
      </c>
      <c r="CJ181" s="69">
        <v>76</v>
      </c>
      <c r="CK181" s="69">
        <v>0</v>
      </c>
      <c r="CL181" s="80">
        <v>179687</v>
      </c>
      <c r="CM181" s="80">
        <v>0</v>
      </c>
      <c r="CN181" s="67" t="s">
        <v>895</v>
      </c>
      <c r="CO181" s="67" t="s">
        <v>896</v>
      </c>
      <c r="CP181" s="67" t="s">
        <v>701</v>
      </c>
      <c r="CQ181" s="67" t="s">
        <v>701</v>
      </c>
      <c r="CR181" s="67" t="s">
        <v>701</v>
      </c>
      <c r="CS181" s="67" t="s">
        <v>701</v>
      </c>
      <c r="CT181" s="68">
        <v>45314</v>
      </c>
      <c r="CU181" s="67" t="s">
        <v>1003</v>
      </c>
      <c r="CV181" s="67" t="s">
        <v>1004</v>
      </c>
      <c r="CW181" s="68" t="s">
        <v>168</v>
      </c>
      <c r="CX181" s="68">
        <v>45100</v>
      </c>
      <c r="CY181" s="67" t="s">
        <v>1001</v>
      </c>
      <c r="CZ181" s="67" t="s">
        <v>1009</v>
      </c>
      <c r="DA181" s="67" t="s">
        <v>1050</v>
      </c>
      <c r="DB181" s="81">
        <v>3569811.06</v>
      </c>
      <c r="DC181" s="67"/>
      <c r="DD181" s="67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</row>
    <row r="182" spans="2:1477" s="69" customFormat="1">
      <c r="B182" s="67" t="s">
        <v>3</v>
      </c>
      <c r="C182" s="67" t="s">
        <v>380</v>
      </c>
      <c r="D182" s="67" t="s">
        <v>381</v>
      </c>
      <c r="E182" s="68">
        <v>44342</v>
      </c>
      <c r="F182" s="67" t="s">
        <v>1001</v>
      </c>
      <c r="G182" s="67" t="s">
        <v>1002</v>
      </c>
      <c r="H182" s="187">
        <v>3</v>
      </c>
      <c r="I182" s="69">
        <v>2</v>
      </c>
      <c r="J182" s="69">
        <v>388</v>
      </c>
      <c r="K182" s="69">
        <v>574</v>
      </c>
      <c r="L182" s="69">
        <v>574</v>
      </c>
      <c r="M182" s="186">
        <f t="shared" si="49"/>
        <v>1.1907216494845361</v>
      </c>
      <c r="N182" s="69">
        <f t="shared" si="50"/>
        <v>1</v>
      </c>
      <c r="O182" s="69">
        <v>0</v>
      </c>
      <c r="P182" s="69">
        <v>0</v>
      </c>
      <c r="Q182" s="69">
        <v>0</v>
      </c>
      <c r="R182" s="69">
        <v>186</v>
      </c>
      <c r="S182" s="69">
        <v>0</v>
      </c>
      <c r="T182" s="190">
        <v>2505478</v>
      </c>
      <c r="U182" s="190">
        <v>50000</v>
      </c>
      <c r="V182" s="190">
        <v>2455478</v>
      </c>
      <c r="W182" s="190">
        <v>2517687</v>
      </c>
      <c r="X182" s="190">
        <v>2397524</v>
      </c>
      <c r="Y182" s="190">
        <v>0</v>
      </c>
      <c r="Z182" s="190">
        <v>0</v>
      </c>
      <c r="AA182" s="190">
        <v>0</v>
      </c>
      <c r="AB182" s="190">
        <v>2397524</v>
      </c>
      <c r="AC182" s="190">
        <v>2420702</v>
      </c>
      <c r="AD182" s="186">
        <f t="shared" si="51"/>
        <v>0.9858373807462335</v>
      </c>
      <c r="AE182" s="69">
        <f t="shared" si="52"/>
        <v>1</v>
      </c>
      <c r="AF182" s="190">
        <v>167234</v>
      </c>
      <c r="AG182" s="190">
        <v>12209</v>
      </c>
      <c r="AH182" s="69">
        <v>70</v>
      </c>
      <c r="AI182" s="69">
        <v>42</v>
      </c>
      <c r="AJ182" s="69">
        <v>0</v>
      </c>
      <c r="AK182" s="69">
        <v>0</v>
      </c>
      <c r="AL182" s="80">
        <v>10842</v>
      </c>
      <c r="AM182" s="80">
        <v>0</v>
      </c>
      <c r="AN182" s="69">
        <v>0</v>
      </c>
      <c r="AO182" s="69">
        <v>0</v>
      </c>
      <c r="AP182" s="80">
        <v>23398</v>
      </c>
      <c r="AQ182" s="80">
        <v>0</v>
      </c>
      <c r="AR182" s="69">
        <v>0</v>
      </c>
      <c r="AS182" s="69">
        <v>0</v>
      </c>
      <c r="AT182" s="80">
        <v>0</v>
      </c>
      <c r="AU182" s="80">
        <v>0</v>
      </c>
      <c r="AV182" s="69">
        <v>0</v>
      </c>
      <c r="AW182" s="69">
        <v>0</v>
      </c>
      <c r="AX182" s="80">
        <v>0</v>
      </c>
      <c r="AY182" s="80">
        <v>0</v>
      </c>
      <c r="AZ182" s="69">
        <v>0</v>
      </c>
      <c r="BA182" s="69">
        <v>0</v>
      </c>
      <c r="BB182" s="80">
        <v>0</v>
      </c>
      <c r="BC182" s="80">
        <v>0</v>
      </c>
      <c r="BD182" s="69">
        <v>0</v>
      </c>
      <c r="BE182" s="69">
        <v>0</v>
      </c>
      <c r="BF182" s="80">
        <v>6534</v>
      </c>
      <c r="BG182" s="80">
        <v>0</v>
      </c>
      <c r="BH182" s="69">
        <v>0</v>
      </c>
      <c r="BI182" s="69">
        <v>0</v>
      </c>
      <c r="BJ182" s="80">
        <v>1247</v>
      </c>
      <c r="BK182" s="80">
        <v>0</v>
      </c>
      <c r="BL182" s="69">
        <v>0</v>
      </c>
      <c r="BM182" s="69">
        <v>0</v>
      </c>
      <c r="BN182" s="80">
        <v>0</v>
      </c>
      <c r="BO182" s="80">
        <v>0</v>
      </c>
      <c r="BP182" s="69">
        <v>41</v>
      </c>
      <c r="BQ182" s="69">
        <v>0</v>
      </c>
      <c r="BR182" s="80">
        <v>8119</v>
      </c>
      <c r="BS182" s="80">
        <v>0</v>
      </c>
      <c r="BT182" s="69">
        <v>0</v>
      </c>
      <c r="BU182" s="69">
        <v>0</v>
      </c>
      <c r="BV182" s="80">
        <v>0</v>
      </c>
      <c r="BW182" s="80">
        <v>0</v>
      </c>
      <c r="BX182" s="69">
        <v>74</v>
      </c>
      <c r="BY182" s="69">
        <v>0</v>
      </c>
      <c r="BZ182" s="80">
        <v>0</v>
      </c>
      <c r="CA182" s="80">
        <v>0</v>
      </c>
      <c r="CB182" s="69">
        <v>0</v>
      </c>
      <c r="CC182" s="69">
        <v>0</v>
      </c>
      <c r="CD182" s="80">
        <v>0</v>
      </c>
      <c r="CE182" s="80">
        <v>0</v>
      </c>
      <c r="CF182" s="69">
        <v>0</v>
      </c>
      <c r="CG182" s="69">
        <v>0</v>
      </c>
      <c r="CH182" s="80">
        <v>0</v>
      </c>
      <c r="CI182" s="80">
        <v>0</v>
      </c>
      <c r="CJ182" s="69">
        <v>115</v>
      </c>
      <c r="CK182" s="69">
        <v>0</v>
      </c>
      <c r="CL182" s="80">
        <v>50141</v>
      </c>
      <c r="CM182" s="80">
        <v>0</v>
      </c>
      <c r="CN182" s="67" t="s">
        <v>897</v>
      </c>
      <c r="CO182" s="67" t="s">
        <v>898</v>
      </c>
      <c r="CP182" s="67" t="s">
        <v>701</v>
      </c>
      <c r="CQ182" s="67" t="s">
        <v>701</v>
      </c>
      <c r="CR182" s="67" t="s">
        <v>701</v>
      </c>
      <c r="CS182" s="67" t="s">
        <v>701</v>
      </c>
      <c r="CT182" s="68">
        <v>45202</v>
      </c>
      <c r="CU182" s="67" t="s">
        <v>1007</v>
      </c>
      <c r="CV182" s="67" t="s">
        <v>1004</v>
      </c>
      <c r="CW182" s="68" t="s">
        <v>168</v>
      </c>
      <c r="CX182" s="68">
        <v>45085</v>
      </c>
      <c r="CY182" s="67" t="s">
        <v>1001</v>
      </c>
      <c r="CZ182" s="67" t="s">
        <v>1009</v>
      </c>
      <c r="DA182" s="67" t="s">
        <v>1051</v>
      </c>
      <c r="DB182" s="81">
        <v>2223138.08</v>
      </c>
      <c r="DC182" s="67"/>
      <c r="DD182" s="67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</row>
    <row r="183" spans="2:1477" s="69" customFormat="1">
      <c r="B183" s="67" t="s">
        <v>3</v>
      </c>
      <c r="C183" s="67" t="s">
        <v>382</v>
      </c>
      <c r="D183" s="67" t="s">
        <v>383</v>
      </c>
      <c r="E183" s="68">
        <v>44223</v>
      </c>
      <c r="F183" s="67" t="s">
        <v>1003</v>
      </c>
      <c r="G183" s="67" t="s">
        <v>1002</v>
      </c>
      <c r="H183" s="187">
        <v>2</v>
      </c>
      <c r="I183" s="69">
        <v>5</v>
      </c>
      <c r="J183" s="69">
        <v>575</v>
      </c>
      <c r="K183" s="69">
        <v>701</v>
      </c>
      <c r="L183" s="69">
        <v>701</v>
      </c>
      <c r="M183" s="186">
        <f t="shared" si="49"/>
        <v>1</v>
      </c>
      <c r="N183" s="69">
        <f t="shared" si="50"/>
        <v>1</v>
      </c>
      <c r="O183" s="69">
        <v>0</v>
      </c>
      <c r="P183" s="69">
        <v>0</v>
      </c>
      <c r="Q183" s="69">
        <v>0</v>
      </c>
      <c r="R183" s="69">
        <v>126</v>
      </c>
      <c r="S183" s="69">
        <v>0</v>
      </c>
      <c r="T183" s="190">
        <v>2029422</v>
      </c>
      <c r="U183" s="190">
        <v>50000</v>
      </c>
      <c r="V183" s="190">
        <v>1979422</v>
      </c>
      <c r="W183" s="190">
        <v>2048533</v>
      </c>
      <c r="X183" s="190">
        <v>1920549</v>
      </c>
      <c r="Y183" s="190">
        <v>0</v>
      </c>
      <c r="Z183" s="190">
        <v>0</v>
      </c>
      <c r="AA183" s="190">
        <v>0</v>
      </c>
      <c r="AB183" s="190">
        <v>1920549</v>
      </c>
      <c r="AC183" s="190">
        <v>1968644</v>
      </c>
      <c r="AD183" s="186">
        <f t="shared" si="51"/>
        <v>0.99455497614960331</v>
      </c>
      <c r="AE183" s="69">
        <f t="shared" si="52"/>
        <v>1</v>
      </c>
      <c r="AF183" s="190">
        <v>49459</v>
      </c>
      <c r="AG183" s="190">
        <v>19111</v>
      </c>
      <c r="AH183" s="69">
        <v>81</v>
      </c>
      <c r="AI183" s="69">
        <v>45</v>
      </c>
      <c r="AJ183" s="69">
        <v>0</v>
      </c>
      <c r="AK183" s="69">
        <v>0</v>
      </c>
      <c r="AL183" s="80">
        <v>1911</v>
      </c>
      <c r="AM183" s="80">
        <v>0</v>
      </c>
      <c r="AN183" s="69">
        <v>0</v>
      </c>
      <c r="AO183" s="69">
        <v>0</v>
      </c>
      <c r="AP183" s="80">
        <v>3545</v>
      </c>
      <c r="AQ183" s="80">
        <v>0</v>
      </c>
      <c r="AR183" s="69">
        <v>0</v>
      </c>
      <c r="AS183" s="69">
        <v>0</v>
      </c>
      <c r="AT183" s="80">
        <v>0</v>
      </c>
      <c r="AU183" s="80">
        <v>0</v>
      </c>
      <c r="AV183" s="69">
        <v>0</v>
      </c>
      <c r="AW183" s="69">
        <v>0</v>
      </c>
      <c r="AX183" s="80">
        <v>0</v>
      </c>
      <c r="AY183" s="80">
        <v>0</v>
      </c>
      <c r="AZ183" s="69">
        <v>0</v>
      </c>
      <c r="BA183" s="69">
        <v>0</v>
      </c>
      <c r="BB183" s="80">
        <v>0</v>
      </c>
      <c r="BC183" s="80">
        <v>0</v>
      </c>
      <c r="BD183" s="69">
        <v>0</v>
      </c>
      <c r="BE183" s="69">
        <v>0</v>
      </c>
      <c r="BF183" s="80">
        <v>0</v>
      </c>
      <c r="BG183" s="80">
        <v>0</v>
      </c>
      <c r="BH183" s="69">
        <v>0</v>
      </c>
      <c r="BI183" s="69">
        <v>0</v>
      </c>
      <c r="BJ183" s="80">
        <v>0</v>
      </c>
      <c r="BK183" s="80">
        <v>0</v>
      </c>
      <c r="BL183" s="69">
        <v>0</v>
      </c>
      <c r="BM183" s="69">
        <v>0</v>
      </c>
      <c r="BN183" s="80">
        <v>0</v>
      </c>
      <c r="BO183" s="80">
        <v>0</v>
      </c>
      <c r="BP183" s="69">
        <v>0</v>
      </c>
      <c r="BQ183" s="69">
        <v>0</v>
      </c>
      <c r="BR183" s="80">
        <v>11223</v>
      </c>
      <c r="BS183" s="80">
        <v>0</v>
      </c>
      <c r="BT183" s="69">
        <v>0</v>
      </c>
      <c r="BU183" s="69">
        <v>0</v>
      </c>
      <c r="BV183" s="80">
        <v>0</v>
      </c>
      <c r="BW183" s="80">
        <v>0</v>
      </c>
      <c r="BX183" s="69">
        <v>0</v>
      </c>
      <c r="BY183" s="69">
        <v>0</v>
      </c>
      <c r="BZ183" s="80">
        <v>995</v>
      </c>
      <c r="CA183" s="80">
        <v>0</v>
      </c>
      <c r="CB183" s="69">
        <v>0</v>
      </c>
      <c r="CC183" s="69">
        <v>0</v>
      </c>
      <c r="CD183" s="80">
        <v>0</v>
      </c>
      <c r="CE183" s="80">
        <v>0</v>
      </c>
      <c r="CF183" s="69">
        <v>0</v>
      </c>
      <c r="CG183" s="69">
        <v>0</v>
      </c>
      <c r="CH183" s="80">
        <v>0</v>
      </c>
      <c r="CI183" s="80">
        <v>0</v>
      </c>
      <c r="CJ183" s="69">
        <v>0</v>
      </c>
      <c r="CK183" s="69">
        <v>0</v>
      </c>
      <c r="CL183" s="80">
        <v>17675</v>
      </c>
      <c r="CM183" s="80">
        <v>0</v>
      </c>
      <c r="CN183" s="67" t="s">
        <v>897</v>
      </c>
      <c r="CO183" s="67" t="s">
        <v>898</v>
      </c>
      <c r="CP183" s="67" t="s">
        <v>701</v>
      </c>
      <c r="CQ183" s="67" t="s">
        <v>701</v>
      </c>
      <c r="CR183" s="67" t="s">
        <v>701</v>
      </c>
      <c r="CS183" s="67" t="s">
        <v>701</v>
      </c>
      <c r="CT183" s="68">
        <v>45218</v>
      </c>
      <c r="CU183" s="67" t="s">
        <v>1007</v>
      </c>
      <c r="CV183" s="67" t="s">
        <v>1004</v>
      </c>
      <c r="CW183" s="68" t="s">
        <v>168</v>
      </c>
      <c r="CX183" s="68">
        <v>45093</v>
      </c>
      <c r="CY183" s="67" t="s">
        <v>1001</v>
      </c>
      <c r="CZ183" s="67" t="s">
        <v>1009</v>
      </c>
      <c r="DA183" s="67" t="s">
        <v>1051</v>
      </c>
      <c r="DB183" s="81">
        <v>2213111.2200000002</v>
      </c>
      <c r="DC183" s="67"/>
      <c r="DD183" s="67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</row>
    <row r="184" spans="2:1477" s="69" customFormat="1">
      <c r="B184" s="67" t="s">
        <v>3</v>
      </c>
      <c r="C184" s="67" t="s">
        <v>384</v>
      </c>
      <c r="D184" s="67" t="s">
        <v>385</v>
      </c>
      <c r="E184" s="68">
        <v>44223</v>
      </c>
      <c r="F184" s="67" t="s">
        <v>1003</v>
      </c>
      <c r="G184" s="67" t="s">
        <v>1002</v>
      </c>
      <c r="H184" s="187">
        <v>1</v>
      </c>
      <c r="I184" s="69">
        <v>1</v>
      </c>
      <c r="J184" s="69">
        <v>454</v>
      </c>
      <c r="K184" s="69">
        <v>621</v>
      </c>
      <c r="L184" s="69">
        <v>611</v>
      </c>
      <c r="M184" s="186">
        <f t="shared" si="49"/>
        <v>0.97797356828193838</v>
      </c>
      <c r="N184" s="69">
        <f t="shared" si="50"/>
        <v>1</v>
      </c>
      <c r="O184" s="69">
        <v>10</v>
      </c>
      <c r="P184" s="69">
        <v>0</v>
      </c>
      <c r="Q184" s="69">
        <v>0</v>
      </c>
      <c r="R184" s="69">
        <v>167</v>
      </c>
      <c r="S184" s="69">
        <v>0</v>
      </c>
      <c r="T184" s="190">
        <v>2952231</v>
      </c>
      <c r="U184" s="190">
        <v>50000</v>
      </c>
      <c r="V184" s="190">
        <v>2902231</v>
      </c>
      <c r="W184" s="190">
        <v>2953979</v>
      </c>
      <c r="X184" s="190">
        <v>2876141</v>
      </c>
      <c r="Y184" s="190">
        <v>0</v>
      </c>
      <c r="Z184" s="190">
        <v>0</v>
      </c>
      <c r="AA184" s="190">
        <v>0</v>
      </c>
      <c r="AB184" s="190">
        <v>2876141</v>
      </c>
      <c r="AC184" s="190">
        <v>2874393</v>
      </c>
      <c r="AD184" s="186">
        <f t="shared" si="51"/>
        <v>0.99040806882705068</v>
      </c>
      <c r="AE184" s="69">
        <f t="shared" si="52"/>
        <v>1</v>
      </c>
      <c r="AF184" s="190">
        <v>28318</v>
      </c>
      <c r="AG184" s="190">
        <v>1748</v>
      </c>
      <c r="AH184" s="69">
        <v>122</v>
      </c>
      <c r="AI184" s="69">
        <v>45</v>
      </c>
      <c r="AJ184" s="69">
        <v>0</v>
      </c>
      <c r="AK184" s="69">
        <v>0</v>
      </c>
      <c r="AL184" s="80">
        <v>7776</v>
      </c>
      <c r="AM184" s="80">
        <v>0</v>
      </c>
      <c r="AN184" s="69">
        <v>0</v>
      </c>
      <c r="AO184" s="69">
        <v>0</v>
      </c>
      <c r="AP184" s="80">
        <v>0</v>
      </c>
      <c r="AQ184" s="80">
        <v>0</v>
      </c>
      <c r="AR184" s="69">
        <v>0</v>
      </c>
      <c r="AS184" s="69">
        <v>0</v>
      </c>
      <c r="AT184" s="80">
        <v>0</v>
      </c>
      <c r="AU184" s="80">
        <v>0</v>
      </c>
      <c r="AV184" s="69">
        <v>0</v>
      </c>
      <c r="AW184" s="69">
        <v>0</v>
      </c>
      <c r="AX184" s="80">
        <v>0</v>
      </c>
      <c r="AY184" s="80">
        <v>0</v>
      </c>
      <c r="AZ184" s="69">
        <v>0</v>
      </c>
      <c r="BA184" s="69">
        <v>0</v>
      </c>
      <c r="BB184" s="80">
        <v>0</v>
      </c>
      <c r="BC184" s="80">
        <v>0</v>
      </c>
      <c r="BD184" s="69">
        <v>0</v>
      </c>
      <c r="BE184" s="69">
        <v>0</v>
      </c>
      <c r="BF184" s="80">
        <v>0</v>
      </c>
      <c r="BG184" s="80">
        <v>0</v>
      </c>
      <c r="BH184" s="69">
        <v>0</v>
      </c>
      <c r="BI184" s="69">
        <v>0</v>
      </c>
      <c r="BJ184" s="80">
        <v>0</v>
      </c>
      <c r="BK184" s="80">
        <v>0</v>
      </c>
      <c r="BL184" s="69">
        <v>0</v>
      </c>
      <c r="BM184" s="69">
        <v>0</v>
      </c>
      <c r="BN184" s="80">
        <v>0</v>
      </c>
      <c r="BO184" s="80">
        <v>0</v>
      </c>
      <c r="BP184" s="69">
        <v>60</v>
      </c>
      <c r="BQ184" s="69">
        <v>0</v>
      </c>
      <c r="BR184" s="80">
        <v>1748</v>
      </c>
      <c r="BS184" s="80">
        <v>0</v>
      </c>
      <c r="BT184" s="69">
        <v>0</v>
      </c>
      <c r="BU184" s="69">
        <v>0</v>
      </c>
      <c r="BV184" s="80">
        <v>0</v>
      </c>
      <c r="BW184" s="80">
        <v>0</v>
      </c>
      <c r="BX184" s="69">
        <v>0</v>
      </c>
      <c r="BY184" s="69">
        <v>0</v>
      </c>
      <c r="BZ184" s="80">
        <v>0</v>
      </c>
      <c r="CA184" s="80">
        <v>0</v>
      </c>
      <c r="CB184" s="69">
        <v>0</v>
      </c>
      <c r="CC184" s="69">
        <v>0</v>
      </c>
      <c r="CD184" s="80">
        <v>0</v>
      </c>
      <c r="CE184" s="80">
        <v>0</v>
      </c>
      <c r="CF184" s="69">
        <v>0</v>
      </c>
      <c r="CG184" s="69">
        <v>0</v>
      </c>
      <c r="CH184" s="80">
        <v>0</v>
      </c>
      <c r="CI184" s="80">
        <v>0</v>
      </c>
      <c r="CJ184" s="69">
        <v>60</v>
      </c>
      <c r="CK184" s="69">
        <v>0</v>
      </c>
      <c r="CL184" s="80">
        <v>9524</v>
      </c>
      <c r="CM184" s="80">
        <v>0</v>
      </c>
      <c r="CN184" s="67" t="s">
        <v>757</v>
      </c>
      <c r="CO184" s="67" t="s">
        <v>758</v>
      </c>
      <c r="CP184" s="67" t="s">
        <v>701</v>
      </c>
      <c r="CQ184" s="67" t="s">
        <v>701</v>
      </c>
      <c r="CR184" s="67" t="s">
        <v>701</v>
      </c>
      <c r="CS184" s="67" t="s">
        <v>701</v>
      </c>
      <c r="CT184" s="68">
        <v>45278</v>
      </c>
      <c r="CU184" s="67" t="s">
        <v>1007</v>
      </c>
      <c r="CV184" s="67" t="s">
        <v>1004</v>
      </c>
      <c r="CW184" s="68" t="s">
        <v>168</v>
      </c>
      <c r="CX184" s="68">
        <v>45131</v>
      </c>
      <c r="CY184" s="67" t="s">
        <v>1005</v>
      </c>
      <c r="CZ184" s="67" t="s">
        <v>1004</v>
      </c>
      <c r="DA184" s="67" t="s">
        <v>1051</v>
      </c>
      <c r="DB184" s="81">
        <v>3045126.89</v>
      </c>
      <c r="DC184" s="67"/>
      <c r="DD184" s="67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</row>
    <row r="185" spans="2:1477" s="69" customFormat="1">
      <c r="B185" s="67" t="s">
        <v>3</v>
      </c>
      <c r="C185" s="67" t="s">
        <v>386</v>
      </c>
      <c r="D185" s="67" t="s">
        <v>387</v>
      </c>
      <c r="E185" s="68">
        <v>44405</v>
      </c>
      <c r="F185" s="67" t="s">
        <v>1005</v>
      </c>
      <c r="G185" s="67" t="s">
        <v>1010</v>
      </c>
      <c r="H185" s="187">
        <v>2</v>
      </c>
      <c r="I185" s="69">
        <v>3</v>
      </c>
      <c r="J185" s="69">
        <v>195</v>
      </c>
      <c r="K185" s="69">
        <v>470</v>
      </c>
      <c r="L185" s="69">
        <v>465</v>
      </c>
      <c r="M185" s="186">
        <f t="shared" si="49"/>
        <v>0.97435897435897434</v>
      </c>
      <c r="N185" s="69">
        <f t="shared" si="50"/>
        <v>1</v>
      </c>
      <c r="O185" s="69">
        <v>5</v>
      </c>
      <c r="P185" s="69">
        <v>0</v>
      </c>
      <c r="Q185" s="69">
        <v>0</v>
      </c>
      <c r="R185" s="69">
        <v>275</v>
      </c>
      <c r="S185" s="69">
        <v>0</v>
      </c>
      <c r="T185" s="190">
        <v>3496673</v>
      </c>
      <c r="U185" s="190">
        <v>50000</v>
      </c>
      <c r="V185" s="190">
        <v>3446673</v>
      </c>
      <c r="W185" s="190">
        <v>3721036</v>
      </c>
      <c r="X185" s="190">
        <v>3515537</v>
      </c>
      <c r="Y185" s="190">
        <v>0</v>
      </c>
      <c r="Z185" s="190">
        <v>0</v>
      </c>
      <c r="AA185" s="190">
        <v>0</v>
      </c>
      <c r="AB185" s="190">
        <v>3515537</v>
      </c>
      <c r="AC185" s="190">
        <v>3603841</v>
      </c>
      <c r="AD185" s="186">
        <f t="shared" si="51"/>
        <v>1.0455999162090515</v>
      </c>
      <c r="AE185" s="69">
        <f t="shared" si="52"/>
        <v>1</v>
      </c>
      <c r="AF185" s="190">
        <v>88304</v>
      </c>
      <c r="AG185" s="190">
        <v>224363</v>
      </c>
      <c r="AH185" s="69">
        <v>249</v>
      </c>
      <c r="AI185" s="69">
        <v>26</v>
      </c>
      <c r="AJ185" s="69">
        <v>0</v>
      </c>
      <c r="AK185" s="69">
        <v>0</v>
      </c>
      <c r="AL185" s="80">
        <v>-2094</v>
      </c>
      <c r="AM185" s="80">
        <v>0</v>
      </c>
      <c r="AN185" s="69">
        <v>0</v>
      </c>
      <c r="AO185" s="69">
        <v>0</v>
      </c>
      <c r="AP185" s="80">
        <v>267470</v>
      </c>
      <c r="AQ185" s="80">
        <v>0</v>
      </c>
      <c r="AR185" s="69">
        <v>0</v>
      </c>
      <c r="AS185" s="69">
        <v>0</v>
      </c>
      <c r="AT185" s="80">
        <v>0</v>
      </c>
      <c r="AU185" s="80">
        <v>0</v>
      </c>
      <c r="AV185" s="69">
        <v>0</v>
      </c>
      <c r="AW185" s="69">
        <v>0</v>
      </c>
      <c r="AX185" s="80">
        <v>0</v>
      </c>
      <c r="AY185" s="80">
        <v>0</v>
      </c>
      <c r="AZ185" s="69">
        <v>0</v>
      </c>
      <c r="BA185" s="69">
        <v>0</v>
      </c>
      <c r="BB185" s="80">
        <v>0</v>
      </c>
      <c r="BC185" s="80">
        <v>0</v>
      </c>
      <c r="BD185" s="69">
        <v>0</v>
      </c>
      <c r="BE185" s="69">
        <v>0</v>
      </c>
      <c r="BF185" s="80">
        <v>0</v>
      </c>
      <c r="BG185" s="80">
        <v>0</v>
      </c>
      <c r="BH185" s="69">
        <v>0</v>
      </c>
      <c r="BI185" s="69">
        <v>0</v>
      </c>
      <c r="BJ185" s="80">
        <v>0</v>
      </c>
      <c r="BK185" s="80">
        <v>0</v>
      </c>
      <c r="BL185" s="69">
        <v>0</v>
      </c>
      <c r="BM185" s="69">
        <v>0</v>
      </c>
      <c r="BN185" s="80">
        <v>0</v>
      </c>
      <c r="BO185" s="80">
        <v>0</v>
      </c>
      <c r="BP185" s="69">
        <v>173</v>
      </c>
      <c r="BQ185" s="69">
        <v>0</v>
      </c>
      <c r="BR185" s="80">
        <v>0</v>
      </c>
      <c r="BS185" s="80">
        <v>0</v>
      </c>
      <c r="BT185" s="69">
        <v>0</v>
      </c>
      <c r="BU185" s="69">
        <v>0</v>
      </c>
      <c r="BV185" s="80">
        <v>0</v>
      </c>
      <c r="BW185" s="80">
        <v>0</v>
      </c>
      <c r="BX185" s="69">
        <v>0</v>
      </c>
      <c r="BY185" s="69">
        <v>0</v>
      </c>
      <c r="BZ185" s="80">
        <v>0</v>
      </c>
      <c r="CA185" s="80">
        <v>0</v>
      </c>
      <c r="CB185" s="69">
        <v>0</v>
      </c>
      <c r="CC185" s="69">
        <v>0</v>
      </c>
      <c r="CD185" s="80">
        <v>0</v>
      </c>
      <c r="CE185" s="80">
        <v>0</v>
      </c>
      <c r="CF185" s="69">
        <v>0</v>
      </c>
      <c r="CG185" s="69">
        <v>0</v>
      </c>
      <c r="CH185" s="80">
        <v>0</v>
      </c>
      <c r="CI185" s="80">
        <v>0</v>
      </c>
      <c r="CJ185" s="69">
        <v>173</v>
      </c>
      <c r="CK185" s="69">
        <v>0</v>
      </c>
      <c r="CL185" s="80">
        <v>265376</v>
      </c>
      <c r="CM185" s="80">
        <v>0</v>
      </c>
      <c r="CN185" s="67" t="s">
        <v>899</v>
      </c>
      <c r="CO185" s="67" t="s">
        <v>900</v>
      </c>
      <c r="CP185" s="67" t="s">
        <v>701</v>
      </c>
      <c r="CQ185" s="67" t="s">
        <v>701</v>
      </c>
      <c r="CR185" s="67" t="s">
        <v>701</v>
      </c>
      <c r="CS185" s="67" t="s">
        <v>701</v>
      </c>
      <c r="CT185" s="68">
        <v>45167</v>
      </c>
      <c r="CU185" s="67" t="s">
        <v>1005</v>
      </c>
      <c r="CV185" s="67" t="s">
        <v>1004</v>
      </c>
      <c r="CW185" s="68" t="s">
        <v>168</v>
      </c>
      <c r="CX185" s="68">
        <v>45035</v>
      </c>
      <c r="CY185" s="67" t="s">
        <v>1001</v>
      </c>
      <c r="CZ185" s="67" t="s">
        <v>1009</v>
      </c>
      <c r="DA185" s="67" t="s">
        <v>1050</v>
      </c>
      <c r="DB185" s="81">
        <v>3657623.88</v>
      </c>
      <c r="DC185" s="67"/>
      <c r="DD185" s="67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</row>
    <row r="186" spans="2:1477" s="69" customFormat="1">
      <c r="B186" s="67" t="s">
        <v>3</v>
      </c>
      <c r="C186" s="67" t="s">
        <v>388</v>
      </c>
      <c r="D186" s="67" t="s">
        <v>389</v>
      </c>
      <c r="E186" s="68">
        <v>44314</v>
      </c>
      <c r="F186" s="67" t="s">
        <v>1001</v>
      </c>
      <c r="G186" s="67" t="s">
        <v>1002</v>
      </c>
      <c r="H186" s="187">
        <v>3</v>
      </c>
      <c r="I186" s="69">
        <v>6</v>
      </c>
      <c r="J186" s="69">
        <v>480</v>
      </c>
      <c r="K186" s="69">
        <v>808</v>
      </c>
      <c r="L186" s="69">
        <v>805</v>
      </c>
      <c r="M186" s="186">
        <f t="shared" si="49"/>
        <v>0.99375000000000002</v>
      </c>
      <c r="N186" s="69">
        <f t="shared" si="50"/>
        <v>1</v>
      </c>
      <c r="O186" s="69">
        <v>3</v>
      </c>
      <c r="P186" s="69">
        <v>0</v>
      </c>
      <c r="Q186" s="69">
        <v>0</v>
      </c>
      <c r="R186" s="69">
        <v>328</v>
      </c>
      <c r="S186" s="69">
        <v>0</v>
      </c>
      <c r="T186" s="190">
        <v>12487000</v>
      </c>
      <c r="U186" s="190">
        <v>142304</v>
      </c>
      <c r="V186" s="190">
        <v>12344696</v>
      </c>
      <c r="W186" s="190">
        <v>12883748</v>
      </c>
      <c r="X186" s="190">
        <v>12540269</v>
      </c>
      <c r="Y186" s="190">
        <v>0</v>
      </c>
      <c r="Z186" s="190">
        <v>0</v>
      </c>
      <c r="AA186" s="190">
        <v>0</v>
      </c>
      <c r="AB186" s="190">
        <v>12540269</v>
      </c>
      <c r="AC186" s="190">
        <v>13525650</v>
      </c>
      <c r="AD186" s="186">
        <f t="shared" si="51"/>
        <v>1.0956648912212985</v>
      </c>
      <c r="AE186" s="69">
        <f t="shared" si="52"/>
        <v>1</v>
      </c>
      <c r="AF186" s="190">
        <v>1012442</v>
      </c>
      <c r="AG186" s="190">
        <v>432553</v>
      </c>
      <c r="AH186" s="69">
        <v>276</v>
      </c>
      <c r="AI186" s="69">
        <v>52</v>
      </c>
      <c r="AJ186" s="69">
        <v>0</v>
      </c>
      <c r="AK186" s="69">
        <v>0</v>
      </c>
      <c r="AL186" s="80">
        <v>6397</v>
      </c>
      <c r="AM186" s="80">
        <v>0</v>
      </c>
      <c r="AN186" s="69">
        <v>0</v>
      </c>
      <c r="AO186" s="69">
        <v>0</v>
      </c>
      <c r="AP186" s="80">
        <v>164863</v>
      </c>
      <c r="AQ186" s="80">
        <v>0</v>
      </c>
      <c r="AR186" s="69">
        <v>0</v>
      </c>
      <c r="AS186" s="69">
        <v>0</v>
      </c>
      <c r="AT186" s="80">
        <v>0</v>
      </c>
      <c r="AU186" s="80">
        <v>0</v>
      </c>
      <c r="AV186" s="69">
        <v>0</v>
      </c>
      <c r="AW186" s="69">
        <v>0</v>
      </c>
      <c r="AX186" s="80">
        <v>0</v>
      </c>
      <c r="AY186" s="80">
        <v>0</v>
      </c>
      <c r="AZ186" s="69">
        <v>0</v>
      </c>
      <c r="BA186" s="69">
        <v>0</v>
      </c>
      <c r="BB186" s="80">
        <v>0</v>
      </c>
      <c r="BC186" s="80">
        <v>0</v>
      </c>
      <c r="BD186" s="69">
        <v>0</v>
      </c>
      <c r="BE186" s="69">
        <v>0</v>
      </c>
      <c r="BF186" s="80">
        <v>168610</v>
      </c>
      <c r="BG186" s="80">
        <v>68909</v>
      </c>
      <c r="BH186" s="69">
        <v>0</v>
      </c>
      <c r="BI186" s="69">
        <v>0</v>
      </c>
      <c r="BJ186" s="80">
        <v>87581</v>
      </c>
      <c r="BK186" s="80">
        <v>0</v>
      </c>
      <c r="BL186" s="69">
        <v>0</v>
      </c>
      <c r="BM186" s="69">
        <v>0</v>
      </c>
      <c r="BN186" s="80">
        <v>0</v>
      </c>
      <c r="BO186" s="80">
        <v>0</v>
      </c>
      <c r="BP186" s="69">
        <v>0</v>
      </c>
      <c r="BQ186" s="69">
        <v>0</v>
      </c>
      <c r="BR186" s="80">
        <v>27060</v>
      </c>
      <c r="BS186" s="80">
        <v>0</v>
      </c>
      <c r="BT186" s="69">
        <v>0</v>
      </c>
      <c r="BU186" s="69">
        <v>0</v>
      </c>
      <c r="BV186" s="80">
        <v>0</v>
      </c>
      <c r="BW186" s="80">
        <v>0</v>
      </c>
      <c r="BX186" s="69">
        <v>0</v>
      </c>
      <c r="BY186" s="69">
        <v>0</v>
      </c>
      <c r="BZ186" s="80">
        <v>0</v>
      </c>
      <c r="CA186" s="80">
        <v>0</v>
      </c>
      <c r="CB186" s="69">
        <v>0</v>
      </c>
      <c r="CC186" s="69">
        <v>0</v>
      </c>
      <c r="CD186" s="80">
        <v>0</v>
      </c>
      <c r="CE186" s="80">
        <v>0</v>
      </c>
      <c r="CF186" s="69">
        <v>0</v>
      </c>
      <c r="CG186" s="69">
        <v>0</v>
      </c>
      <c r="CH186" s="80">
        <v>0</v>
      </c>
      <c r="CI186" s="80">
        <v>0</v>
      </c>
      <c r="CJ186" s="69">
        <v>0</v>
      </c>
      <c r="CK186" s="69">
        <v>0</v>
      </c>
      <c r="CL186" s="80">
        <v>454512</v>
      </c>
      <c r="CM186" s="80">
        <v>68909</v>
      </c>
      <c r="CN186" s="67" t="s">
        <v>880</v>
      </c>
      <c r="CO186" s="67" t="s">
        <v>881</v>
      </c>
      <c r="CP186" s="67" t="s">
        <v>701</v>
      </c>
      <c r="CQ186" s="67" t="s">
        <v>701</v>
      </c>
      <c r="CR186" s="67" t="s">
        <v>701</v>
      </c>
      <c r="CS186" s="67" t="s">
        <v>701</v>
      </c>
      <c r="CT186" s="68">
        <v>45359</v>
      </c>
      <c r="CU186" s="67" t="s">
        <v>1003</v>
      </c>
      <c r="CV186" s="67" t="s">
        <v>1004</v>
      </c>
      <c r="CW186" s="68" t="s">
        <v>168</v>
      </c>
      <c r="CX186" s="68">
        <v>45197</v>
      </c>
      <c r="CY186" s="67" t="s">
        <v>1005</v>
      </c>
      <c r="CZ186" s="67" t="s">
        <v>1004</v>
      </c>
      <c r="DA186" s="67" t="s">
        <v>1050</v>
      </c>
      <c r="DB186" s="81">
        <v>14492192.77</v>
      </c>
      <c r="DC186" s="67"/>
      <c r="DD186" s="67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</row>
    <row r="187" spans="2:1477" s="69" customFormat="1">
      <c r="B187" s="67" t="s">
        <v>3</v>
      </c>
      <c r="C187" s="67" t="s">
        <v>390</v>
      </c>
      <c r="D187" s="67" t="s">
        <v>391</v>
      </c>
      <c r="E187" s="68">
        <v>44468</v>
      </c>
      <c r="F187" s="67" t="s">
        <v>1005</v>
      </c>
      <c r="G187" s="67" t="s">
        <v>1010</v>
      </c>
      <c r="H187" s="187">
        <v>5</v>
      </c>
      <c r="I187" s="69">
        <v>3</v>
      </c>
      <c r="J187" s="69">
        <v>351</v>
      </c>
      <c r="K187" s="69">
        <v>638</v>
      </c>
      <c r="L187" s="69">
        <v>638</v>
      </c>
      <c r="M187" s="186">
        <f t="shared" si="49"/>
        <v>1.0826210826210827</v>
      </c>
      <c r="N187" s="69">
        <f t="shared" si="50"/>
        <v>1</v>
      </c>
      <c r="O187" s="69">
        <v>0</v>
      </c>
      <c r="P187" s="69">
        <v>0</v>
      </c>
      <c r="Q187" s="69">
        <v>0</v>
      </c>
      <c r="R187" s="69">
        <v>280</v>
      </c>
      <c r="S187" s="69">
        <v>7</v>
      </c>
      <c r="T187" s="190">
        <v>4581957</v>
      </c>
      <c r="U187" s="190">
        <v>50000</v>
      </c>
      <c r="V187" s="190">
        <v>4531957</v>
      </c>
      <c r="W187" s="190">
        <v>4683431</v>
      </c>
      <c r="X187" s="190">
        <v>4520450</v>
      </c>
      <c r="Y187" s="190">
        <v>0</v>
      </c>
      <c r="Z187" s="190">
        <v>0</v>
      </c>
      <c r="AA187" s="190">
        <v>0</v>
      </c>
      <c r="AB187" s="190">
        <v>4520450</v>
      </c>
      <c r="AC187" s="190">
        <v>4522418</v>
      </c>
      <c r="AD187" s="186">
        <f t="shared" si="51"/>
        <v>0.99789516979088722</v>
      </c>
      <c r="AE187" s="69">
        <f t="shared" si="52"/>
        <v>1</v>
      </c>
      <c r="AF187" s="190">
        <v>5386</v>
      </c>
      <c r="AG187" s="190">
        <v>101474</v>
      </c>
      <c r="AH187" s="69">
        <v>218</v>
      </c>
      <c r="AI187" s="69">
        <v>40</v>
      </c>
      <c r="AJ187" s="69">
        <v>0</v>
      </c>
      <c r="AK187" s="69">
        <v>0</v>
      </c>
      <c r="AL187" s="80">
        <v>25903</v>
      </c>
      <c r="AM187" s="80">
        <v>0</v>
      </c>
      <c r="AN187" s="69">
        <v>0</v>
      </c>
      <c r="AO187" s="69">
        <v>11</v>
      </c>
      <c r="AP187" s="80">
        <v>98213</v>
      </c>
      <c r="AQ187" s="80">
        <v>2552</v>
      </c>
      <c r="AR187" s="69">
        <v>0</v>
      </c>
      <c r="AS187" s="69">
        <v>0</v>
      </c>
      <c r="AT187" s="80">
        <v>0</v>
      </c>
      <c r="AU187" s="80">
        <v>0</v>
      </c>
      <c r="AV187" s="69">
        <v>0</v>
      </c>
      <c r="AW187" s="69">
        <v>0</v>
      </c>
      <c r="AX187" s="80">
        <v>0</v>
      </c>
      <c r="AY187" s="80">
        <v>0</v>
      </c>
      <c r="AZ187" s="69">
        <v>0</v>
      </c>
      <c r="BA187" s="69">
        <v>0</v>
      </c>
      <c r="BB187" s="80">
        <v>0</v>
      </c>
      <c r="BC187" s="80">
        <v>0</v>
      </c>
      <c r="BD187" s="69">
        <v>0</v>
      </c>
      <c r="BE187" s="69">
        <v>0</v>
      </c>
      <c r="BF187" s="80">
        <v>11541</v>
      </c>
      <c r="BG187" s="80">
        <v>0</v>
      </c>
      <c r="BH187" s="69">
        <v>0</v>
      </c>
      <c r="BI187" s="69">
        <v>0</v>
      </c>
      <c r="BJ187" s="80">
        <v>0</v>
      </c>
      <c r="BK187" s="80">
        <v>0</v>
      </c>
      <c r="BL187" s="69">
        <v>22</v>
      </c>
      <c r="BM187" s="69">
        <v>0</v>
      </c>
      <c r="BN187" s="80">
        <v>0</v>
      </c>
      <c r="BO187" s="80">
        <v>0</v>
      </c>
      <c r="BP187" s="69">
        <v>0</v>
      </c>
      <c r="BQ187" s="69">
        <v>0</v>
      </c>
      <c r="BR187" s="80">
        <v>3418</v>
      </c>
      <c r="BS187" s="80">
        <v>0</v>
      </c>
      <c r="BT187" s="69">
        <v>0</v>
      </c>
      <c r="BU187" s="69">
        <v>0</v>
      </c>
      <c r="BV187" s="80">
        <v>0</v>
      </c>
      <c r="BW187" s="80">
        <v>0</v>
      </c>
      <c r="BX187" s="69">
        <v>0</v>
      </c>
      <c r="BY187" s="69">
        <v>0</v>
      </c>
      <c r="BZ187" s="80">
        <v>0</v>
      </c>
      <c r="CA187" s="80">
        <v>0</v>
      </c>
      <c r="CB187" s="69">
        <v>0</v>
      </c>
      <c r="CC187" s="69">
        <v>0</v>
      </c>
      <c r="CD187" s="80">
        <v>0</v>
      </c>
      <c r="CE187" s="80">
        <v>0</v>
      </c>
      <c r="CF187" s="69">
        <v>0</v>
      </c>
      <c r="CG187" s="69">
        <v>0</v>
      </c>
      <c r="CH187" s="80">
        <v>0</v>
      </c>
      <c r="CI187" s="80">
        <v>0</v>
      </c>
      <c r="CJ187" s="69">
        <v>22</v>
      </c>
      <c r="CK187" s="69">
        <v>11</v>
      </c>
      <c r="CL187" s="80">
        <v>139075</v>
      </c>
      <c r="CM187" s="80">
        <v>2552</v>
      </c>
      <c r="CN187" s="67" t="s">
        <v>873</v>
      </c>
      <c r="CO187" s="67" t="s">
        <v>874</v>
      </c>
      <c r="CP187" s="67" t="s">
        <v>701</v>
      </c>
      <c r="CQ187" s="67" t="s">
        <v>701</v>
      </c>
      <c r="CR187" s="67" t="s">
        <v>701</v>
      </c>
      <c r="CS187" s="67" t="s">
        <v>701</v>
      </c>
      <c r="CT187" s="68">
        <v>45434</v>
      </c>
      <c r="CU187" s="67" t="s">
        <v>1001</v>
      </c>
      <c r="CV187" s="67" t="s">
        <v>1004</v>
      </c>
      <c r="CW187" s="68" t="s">
        <v>168</v>
      </c>
      <c r="CX187" s="68">
        <v>45302</v>
      </c>
      <c r="CY187" s="67" t="s">
        <v>1003</v>
      </c>
      <c r="CZ187" s="67" t="s">
        <v>1004</v>
      </c>
      <c r="DA187" s="67" t="s">
        <v>1050</v>
      </c>
      <c r="DB187" s="81">
        <v>4567139.47</v>
      </c>
      <c r="DC187" s="67"/>
      <c r="DD187" s="6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</row>
    <row r="188" spans="2:1477" s="69" customFormat="1">
      <c r="B188" s="67" t="s">
        <v>3</v>
      </c>
      <c r="C188" s="67" t="s">
        <v>392</v>
      </c>
      <c r="D188" s="67" t="s">
        <v>393</v>
      </c>
      <c r="E188" s="68">
        <v>44587</v>
      </c>
      <c r="F188" s="67" t="s">
        <v>1003</v>
      </c>
      <c r="G188" s="67" t="s">
        <v>1010</v>
      </c>
      <c r="H188" s="187">
        <v>2</v>
      </c>
      <c r="I188" s="69">
        <v>4</v>
      </c>
      <c r="J188" s="69">
        <v>269</v>
      </c>
      <c r="K188" s="69">
        <v>478</v>
      </c>
      <c r="L188" s="69">
        <v>478</v>
      </c>
      <c r="M188" s="186">
        <f t="shared" si="49"/>
        <v>1.1858736059479553</v>
      </c>
      <c r="N188" s="69">
        <f t="shared" si="50"/>
        <v>1</v>
      </c>
      <c r="O188" s="69">
        <v>0</v>
      </c>
      <c r="P188" s="69">
        <v>0</v>
      </c>
      <c r="Q188" s="69">
        <v>0</v>
      </c>
      <c r="R188" s="69">
        <v>209</v>
      </c>
      <c r="S188" s="69">
        <v>21</v>
      </c>
      <c r="T188" s="190">
        <v>2543608</v>
      </c>
      <c r="U188" s="190">
        <v>50000</v>
      </c>
      <c r="V188" s="190">
        <v>2493608</v>
      </c>
      <c r="W188" s="190">
        <v>2702421</v>
      </c>
      <c r="X188" s="190">
        <v>2682407</v>
      </c>
      <c r="Y188" s="190">
        <v>0</v>
      </c>
      <c r="Z188" s="190">
        <v>0</v>
      </c>
      <c r="AA188" s="190">
        <v>0</v>
      </c>
      <c r="AB188" s="190">
        <v>2682407</v>
      </c>
      <c r="AC188" s="190">
        <v>2681177</v>
      </c>
      <c r="AD188" s="186">
        <f t="shared" si="51"/>
        <v>1.0752199222973298</v>
      </c>
      <c r="AE188" s="69">
        <f t="shared" si="52"/>
        <v>1</v>
      </c>
      <c r="AF188" s="190">
        <v>5915</v>
      </c>
      <c r="AG188" s="190">
        <v>208813</v>
      </c>
      <c r="AH188" s="69">
        <v>137</v>
      </c>
      <c r="AI188" s="69">
        <v>22</v>
      </c>
      <c r="AJ188" s="69">
        <v>50</v>
      </c>
      <c r="AK188" s="69">
        <v>0</v>
      </c>
      <c r="AL188" s="80">
        <v>8822</v>
      </c>
      <c r="AM188" s="80">
        <v>0</v>
      </c>
      <c r="AN188" s="69">
        <v>0</v>
      </c>
      <c r="AO188" s="69">
        <v>0</v>
      </c>
      <c r="AP188" s="80">
        <v>139633</v>
      </c>
      <c r="AQ188" s="80">
        <v>0</v>
      </c>
      <c r="AR188" s="69">
        <v>0</v>
      </c>
      <c r="AS188" s="69">
        <v>0</v>
      </c>
      <c r="AT188" s="80">
        <v>0</v>
      </c>
      <c r="AU188" s="80">
        <v>0</v>
      </c>
      <c r="AV188" s="69">
        <v>0</v>
      </c>
      <c r="AW188" s="69">
        <v>0</v>
      </c>
      <c r="AX188" s="80">
        <v>0</v>
      </c>
      <c r="AY188" s="80">
        <v>0</v>
      </c>
      <c r="AZ188" s="69">
        <v>0</v>
      </c>
      <c r="BA188" s="69">
        <v>0</v>
      </c>
      <c r="BB188" s="80">
        <v>0</v>
      </c>
      <c r="BC188" s="80">
        <v>0</v>
      </c>
      <c r="BD188" s="69">
        <v>0</v>
      </c>
      <c r="BE188" s="69">
        <v>0</v>
      </c>
      <c r="BF188" s="80">
        <v>0</v>
      </c>
      <c r="BG188" s="80">
        <v>0</v>
      </c>
      <c r="BH188" s="69">
        <v>0</v>
      </c>
      <c r="BI188" s="69">
        <v>0</v>
      </c>
      <c r="BJ188" s="80">
        <v>0</v>
      </c>
      <c r="BK188" s="80">
        <v>0</v>
      </c>
      <c r="BL188" s="69">
        <v>0</v>
      </c>
      <c r="BM188" s="69">
        <v>0</v>
      </c>
      <c r="BN188" s="80">
        <v>0</v>
      </c>
      <c r="BO188" s="80">
        <v>0</v>
      </c>
      <c r="BP188" s="69">
        <v>0</v>
      </c>
      <c r="BQ188" s="69">
        <v>0</v>
      </c>
      <c r="BR188" s="80">
        <v>7145</v>
      </c>
      <c r="BS188" s="80">
        <v>0</v>
      </c>
      <c r="BT188" s="69">
        <v>0</v>
      </c>
      <c r="BU188" s="69">
        <v>0</v>
      </c>
      <c r="BV188" s="80">
        <v>21699</v>
      </c>
      <c r="BW188" s="80">
        <v>0</v>
      </c>
      <c r="BX188" s="69">
        <v>0</v>
      </c>
      <c r="BY188" s="69">
        <v>0</v>
      </c>
      <c r="BZ188" s="80">
        <v>0</v>
      </c>
      <c r="CA188" s="80">
        <v>0</v>
      </c>
      <c r="CB188" s="69">
        <v>0</v>
      </c>
      <c r="CC188" s="69">
        <v>0</v>
      </c>
      <c r="CD188" s="80">
        <v>0</v>
      </c>
      <c r="CE188" s="80">
        <v>0</v>
      </c>
      <c r="CF188" s="69">
        <v>0</v>
      </c>
      <c r="CG188" s="69">
        <v>0</v>
      </c>
      <c r="CH188" s="80">
        <v>0</v>
      </c>
      <c r="CI188" s="80">
        <v>0</v>
      </c>
      <c r="CJ188" s="69">
        <v>50</v>
      </c>
      <c r="CK188" s="69">
        <v>0</v>
      </c>
      <c r="CL188" s="80">
        <v>177299</v>
      </c>
      <c r="CM188" s="80">
        <v>0</v>
      </c>
      <c r="CN188" s="67" t="s">
        <v>901</v>
      </c>
      <c r="CO188" s="67" t="s">
        <v>902</v>
      </c>
      <c r="CP188" s="67" t="s">
        <v>701</v>
      </c>
      <c r="CQ188" s="67" t="s">
        <v>701</v>
      </c>
      <c r="CR188" s="67" t="s">
        <v>701</v>
      </c>
      <c r="CS188" s="67" t="s">
        <v>701</v>
      </c>
      <c r="CT188" s="68">
        <v>45351</v>
      </c>
      <c r="CU188" s="67" t="s">
        <v>1003</v>
      </c>
      <c r="CV188" s="67" t="s">
        <v>1004</v>
      </c>
      <c r="CW188" s="68" t="s">
        <v>168</v>
      </c>
      <c r="CX188" s="68">
        <v>45155</v>
      </c>
      <c r="CY188" s="67" t="s">
        <v>1005</v>
      </c>
      <c r="CZ188" s="67" t="s">
        <v>1004</v>
      </c>
      <c r="DA188" s="67" t="s">
        <v>1050</v>
      </c>
      <c r="DB188" s="81">
        <v>2499977.0099999998</v>
      </c>
      <c r="DC188" s="67"/>
      <c r="DD188" s="67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</row>
    <row r="189" spans="2:1477" s="69" customFormat="1">
      <c r="B189" s="67" t="s">
        <v>3</v>
      </c>
      <c r="C189" s="67" t="s">
        <v>394</v>
      </c>
      <c r="D189" s="67" t="s">
        <v>395</v>
      </c>
      <c r="E189" s="68">
        <v>44538</v>
      </c>
      <c r="F189" s="67" t="s">
        <v>1007</v>
      </c>
      <c r="G189" s="67" t="s">
        <v>1010</v>
      </c>
      <c r="H189" s="187">
        <v>3</v>
      </c>
      <c r="I189" s="69">
        <v>2</v>
      </c>
      <c r="J189" s="69">
        <v>316</v>
      </c>
      <c r="K189" s="69">
        <v>443</v>
      </c>
      <c r="L189" s="69">
        <v>442</v>
      </c>
      <c r="M189" s="186">
        <f t="shared" si="49"/>
        <v>1.1867088607594938</v>
      </c>
      <c r="N189" s="69">
        <f t="shared" si="50"/>
        <v>1</v>
      </c>
      <c r="O189" s="69">
        <v>1</v>
      </c>
      <c r="P189" s="69">
        <v>0</v>
      </c>
      <c r="Q189" s="69">
        <v>0</v>
      </c>
      <c r="R189" s="69">
        <v>67</v>
      </c>
      <c r="S189" s="69">
        <v>60</v>
      </c>
      <c r="T189" s="190">
        <v>2605697</v>
      </c>
      <c r="U189" s="190">
        <v>50000</v>
      </c>
      <c r="V189" s="190">
        <v>2555697</v>
      </c>
      <c r="W189" s="190">
        <v>2718209</v>
      </c>
      <c r="X189" s="190">
        <v>2649545</v>
      </c>
      <c r="Y189" s="190">
        <v>0</v>
      </c>
      <c r="Z189" s="190">
        <v>0</v>
      </c>
      <c r="AA189" s="190">
        <v>0</v>
      </c>
      <c r="AB189" s="190">
        <v>2649545</v>
      </c>
      <c r="AC189" s="190">
        <v>2756383</v>
      </c>
      <c r="AD189" s="186">
        <f t="shared" si="51"/>
        <v>1.0785249581620981</v>
      </c>
      <c r="AE189" s="69">
        <f t="shared" si="52"/>
        <v>1</v>
      </c>
      <c r="AF189" s="190">
        <v>109912</v>
      </c>
      <c r="AG189" s="190">
        <v>112512</v>
      </c>
      <c r="AH189" s="69">
        <v>42</v>
      </c>
      <c r="AI189" s="69">
        <v>25</v>
      </c>
      <c r="AJ189" s="69">
        <v>0</v>
      </c>
      <c r="AK189" s="69">
        <v>39</v>
      </c>
      <c r="AL189" s="80">
        <v>109438</v>
      </c>
      <c r="AM189" s="80">
        <v>70107</v>
      </c>
      <c r="AN189" s="69">
        <v>0</v>
      </c>
      <c r="AO189" s="69">
        <v>21</v>
      </c>
      <c r="AP189" s="80">
        <v>5837</v>
      </c>
      <c r="AQ189" s="80">
        <v>0</v>
      </c>
      <c r="AR189" s="69">
        <v>0</v>
      </c>
      <c r="AS189" s="69">
        <v>0</v>
      </c>
      <c r="AT189" s="80">
        <v>0</v>
      </c>
      <c r="AU189" s="80">
        <v>0</v>
      </c>
      <c r="AV189" s="69">
        <v>0</v>
      </c>
      <c r="AW189" s="69">
        <v>0</v>
      </c>
      <c r="AX189" s="80">
        <v>0</v>
      </c>
      <c r="AY189" s="80">
        <v>0</v>
      </c>
      <c r="AZ189" s="69">
        <v>0</v>
      </c>
      <c r="BA189" s="69">
        <v>0</v>
      </c>
      <c r="BB189" s="80">
        <v>0</v>
      </c>
      <c r="BC189" s="80">
        <v>0</v>
      </c>
      <c r="BD189" s="69">
        <v>0</v>
      </c>
      <c r="BE189" s="69">
        <v>0</v>
      </c>
      <c r="BF189" s="80">
        <v>0</v>
      </c>
      <c r="BG189" s="80">
        <v>0</v>
      </c>
      <c r="BH189" s="69">
        <v>0</v>
      </c>
      <c r="BI189" s="69">
        <v>0</v>
      </c>
      <c r="BJ189" s="80">
        <v>0</v>
      </c>
      <c r="BK189" s="80">
        <v>0</v>
      </c>
      <c r="BL189" s="69">
        <v>0</v>
      </c>
      <c r="BM189" s="69">
        <v>0</v>
      </c>
      <c r="BN189" s="80">
        <v>0</v>
      </c>
      <c r="BO189" s="80">
        <v>0</v>
      </c>
      <c r="BP189" s="69">
        <v>0</v>
      </c>
      <c r="BQ189" s="69">
        <v>0</v>
      </c>
      <c r="BR189" s="80">
        <v>3073</v>
      </c>
      <c r="BS189" s="80">
        <v>0</v>
      </c>
      <c r="BT189" s="69">
        <v>0</v>
      </c>
      <c r="BU189" s="69">
        <v>0</v>
      </c>
      <c r="BV189" s="80">
        <v>0</v>
      </c>
      <c r="BW189" s="80">
        <v>0</v>
      </c>
      <c r="BX189" s="69">
        <v>0</v>
      </c>
      <c r="BY189" s="69">
        <v>0</v>
      </c>
      <c r="BZ189" s="80">
        <v>0</v>
      </c>
      <c r="CA189" s="80">
        <v>0</v>
      </c>
      <c r="CB189" s="69">
        <v>0</v>
      </c>
      <c r="CC189" s="69">
        <v>0</v>
      </c>
      <c r="CD189" s="80">
        <v>0</v>
      </c>
      <c r="CE189" s="80">
        <v>0</v>
      </c>
      <c r="CF189" s="69">
        <v>0</v>
      </c>
      <c r="CG189" s="69">
        <v>0</v>
      </c>
      <c r="CH189" s="80">
        <v>0</v>
      </c>
      <c r="CI189" s="80">
        <v>0</v>
      </c>
      <c r="CJ189" s="69">
        <v>0</v>
      </c>
      <c r="CK189" s="69">
        <v>60</v>
      </c>
      <c r="CL189" s="80">
        <v>118349</v>
      </c>
      <c r="CM189" s="80">
        <v>70107</v>
      </c>
      <c r="CN189" s="67" t="s">
        <v>880</v>
      </c>
      <c r="CO189" s="67" t="s">
        <v>881</v>
      </c>
      <c r="CP189" s="67" t="s">
        <v>701</v>
      </c>
      <c r="CQ189" s="67" t="s">
        <v>701</v>
      </c>
      <c r="CR189" s="67" t="s">
        <v>701</v>
      </c>
      <c r="CS189" s="67" t="s">
        <v>701</v>
      </c>
      <c r="CT189" s="68">
        <v>45385</v>
      </c>
      <c r="CU189" s="67" t="s">
        <v>1001</v>
      </c>
      <c r="CV189" s="67" t="s">
        <v>1004</v>
      </c>
      <c r="CW189" s="68" t="s">
        <v>168</v>
      </c>
      <c r="CX189" s="68">
        <v>45104</v>
      </c>
      <c r="CY189" s="67" t="s">
        <v>1001</v>
      </c>
      <c r="CZ189" s="67" t="s">
        <v>1009</v>
      </c>
      <c r="DA189" s="67" t="s">
        <v>1050</v>
      </c>
      <c r="DB189" s="81">
        <v>2812232.39</v>
      </c>
      <c r="DC189" s="67"/>
      <c r="DD189" s="67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</row>
    <row r="190" spans="2:1477" s="69" customFormat="1">
      <c r="B190" s="67" t="s">
        <v>3</v>
      </c>
      <c r="C190" s="67" t="s">
        <v>396</v>
      </c>
      <c r="D190" s="67" t="s">
        <v>397</v>
      </c>
      <c r="E190" s="68">
        <v>44538</v>
      </c>
      <c r="F190" s="67" t="s">
        <v>1007</v>
      </c>
      <c r="G190" s="67" t="s">
        <v>1010</v>
      </c>
      <c r="H190" s="187">
        <v>1</v>
      </c>
      <c r="I190" s="69">
        <v>1</v>
      </c>
      <c r="J190" s="69">
        <v>212</v>
      </c>
      <c r="K190" s="69">
        <v>352</v>
      </c>
      <c r="L190" s="69">
        <v>351</v>
      </c>
      <c r="M190" s="186">
        <f t="shared" si="49"/>
        <v>1.1367924528301887</v>
      </c>
      <c r="N190" s="69">
        <f t="shared" si="50"/>
        <v>1</v>
      </c>
      <c r="O190" s="69">
        <v>1</v>
      </c>
      <c r="P190" s="69">
        <v>0</v>
      </c>
      <c r="Q190" s="69">
        <v>0</v>
      </c>
      <c r="R190" s="69">
        <v>140</v>
      </c>
      <c r="S190" s="69">
        <v>0</v>
      </c>
      <c r="T190" s="190">
        <v>2000000</v>
      </c>
      <c r="U190" s="190">
        <v>50000</v>
      </c>
      <c r="V190" s="190">
        <v>1950000</v>
      </c>
      <c r="W190" s="190">
        <v>2008938</v>
      </c>
      <c r="X190" s="190">
        <v>1868868</v>
      </c>
      <c r="Y190" s="190">
        <v>0</v>
      </c>
      <c r="Z190" s="190">
        <v>0</v>
      </c>
      <c r="AA190" s="190">
        <v>0</v>
      </c>
      <c r="AB190" s="190">
        <v>1868868</v>
      </c>
      <c r="AC190" s="190">
        <v>1862040</v>
      </c>
      <c r="AD190" s="186">
        <f t="shared" si="51"/>
        <v>0.95489230769230771</v>
      </c>
      <c r="AE190" s="69">
        <f t="shared" si="52"/>
        <v>1</v>
      </c>
      <c r="AF190" s="190">
        <v>2110</v>
      </c>
      <c r="AG190" s="190">
        <v>8938</v>
      </c>
      <c r="AH190" s="69">
        <v>85</v>
      </c>
      <c r="AI190" s="69">
        <v>25</v>
      </c>
      <c r="AJ190" s="69">
        <v>0</v>
      </c>
      <c r="AK190" s="69">
        <v>0</v>
      </c>
      <c r="AL190" s="80">
        <v>11450</v>
      </c>
      <c r="AM190" s="80">
        <v>0</v>
      </c>
      <c r="AN190" s="69">
        <v>30</v>
      </c>
      <c r="AO190" s="69">
        <v>0</v>
      </c>
      <c r="AP190" s="80">
        <v>0</v>
      </c>
      <c r="AQ190" s="80">
        <v>0</v>
      </c>
      <c r="AR190" s="69">
        <v>0</v>
      </c>
      <c r="AS190" s="69">
        <v>0</v>
      </c>
      <c r="AT190" s="80">
        <v>0</v>
      </c>
      <c r="AU190" s="80">
        <v>0</v>
      </c>
      <c r="AV190" s="69">
        <v>0</v>
      </c>
      <c r="AW190" s="69">
        <v>0</v>
      </c>
      <c r="AX190" s="80">
        <v>0</v>
      </c>
      <c r="AY190" s="80">
        <v>0</v>
      </c>
      <c r="AZ190" s="69">
        <v>0</v>
      </c>
      <c r="BA190" s="69">
        <v>0</v>
      </c>
      <c r="BB190" s="80">
        <v>0</v>
      </c>
      <c r="BC190" s="80">
        <v>0</v>
      </c>
      <c r="BD190" s="69">
        <v>0</v>
      </c>
      <c r="BE190" s="69">
        <v>0</v>
      </c>
      <c r="BF190" s="80">
        <v>0</v>
      </c>
      <c r="BG190" s="80">
        <v>0</v>
      </c>
      <c r="BH190" s="69">
        <v>0</v>
      </c>
      <c r="BI190" s="69">
        <v>0</v>
      </c>
      <c r="BJ190" s="80">
        <v>0</v>
      </c>
      <c r="BK190" s="80">
        <v>0</v>
      </c>
      <c r="BL190" s="69">
        <v>0</v>
      </c>
      <c r="BM190" s="69">
        <v>0</v>
      </c>
      <c r="BN190" s="80">
        <v>0</v>
      </c>
      <c r="BO190" s="80">
        <v>0</v>
      </c>
      <c r="BP190" s="69">
        <v>0</v>
      </c>
      <c r="BQ190" s="69">
        <v>0</v>
      </c>
      <c r="BR190" s="80">
        <v>8938</v>
      </c>
      <c r="BS190" s="80">
        <v>0</v>
      </c>
      <c r="BT190" s="69">
        <v>0</v>
      </c>
      <c r="BU190" s="69">
        <v>0</v>
      </c>
      <c r="BV190" s="80">
        <v>0</v>
      </c>
      <c r="BW190" s="80">
        <v>0</v>
      </c>
      <c r="BX190" s="69">
        <v>0</v>
      </c>
      <c r="BY190" s="69">
        <v>0</v>
      </c>
      <c r="BZ190" s="80">
        <v>0</v>
      </c>
      <c r="CA190" s="80">
        <v>0</v>
      </c>
      <c r="CB190" s="69">
        <v>0</v>
      </c>
      <c r="CC190" s="69">
        <v>0</v>
      </c>
      <c r="CD190" s="80">
        <v>0</v>
      </c>
      <c r="CE190" s="80">
        <v>0</v>
      </c>
      <c r="CF190" s="69">
        <v>0</v>
      </c>
      <c r="CG190" s="69">
        <v>0</v>
      </c>
      <c r="CH190" s="80">
        <v>0</v>
      </c>
      <c r="CI190" s="80">
        <v>0</v>
      </c>
      <c r="CJ190" s="69">
        <v>30</v>
      </c>
      <c r="CK190" s="69">
        <v>0</v>
      </c>
      <c r="CL190" s="80">
        <v>20388</v>
      </c>
      <c r="CM190" s="80">
        <v>0</v>
      </c>
      <c r="CN190" s="67" t="s">
        <v>903</v>
      </c>
      <c r="CO190" s="67" t="s">
        <v>904</v>
      </c>
      <c r="CP190" s="67" t="s">
        <v>701</v>
      </c>
      <c r="CQ190" s="67" t="s">
        <v>701</v>
      </c>
      <c r="CR190" s="67" t="s">
        <v>701</v>
      </c>
      <c r="CS190" s="67" t="s">
        <v>701</v>
      </c>
      <c r="CT190" s="68">
        <v>45131</v>
      </c>
      <c r="CU190" s="67" t="s">
        <v>1005</v>
      </c>
      <c r="CV190" s="67" t="s">
        <v>1004</v>
      </c>
      <c r="CW190" s="68" t="s">
        <v>168</v>
      </c>
      <c r="CX190" s="68">
        <v>45077</v>
      </c>
      <c r="CY190" s="67" t="s">
        <v>1001</v>
      </c>
      <c r="CZ190" s="67" t="s">
        <v>1009</v>
      </c>
      <c r="DA190" s="67" t="s">
        <v>1050</v>
      </c>
      <c r="DB190" s="81">
        <v>2421037.86</v>
      </c>
      <c r="DC190" s="67"/>
      <c r="DD190" s="67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</row>
    <row r="191" spans="2:1477" s="69" customFormat="1">
      <c r="B191" s="67" t="s">
        <v>3</v>
      </c>
      <c r="C191" s="67" t="s">
        <v>398</v>
      </c>
      <c r="D191" s="67" t="s">
        <v>399</v>
      </c>
      <c r="E191" s="68">
        <v>44587</v>
      </c>
      <c r="F191" s="67" t="s">
        <v>1003</v>
      </c>
      <c r="G191" s="67" t="s">
        <v>1010</v>
      </c>
      <c r="H191" s="187">
        <v>2</v>
      </c>
      <c r="I191" s="69">
        <v>1</v>
      </c>
      <c r="J191" s="69">
        <v>178</v>
      </c>
      <c r="K191" s="69">
        <v>274</v>
      </c>
      <c r="L191" s="69">
        <v>274</v>
      </c>
      <c r="M191" s="186">
        <f t="shared" si="49"/>
        <v>1</v>
      </c>
      <c r="N191" s="69">
        <f t="shared" si="50"/>
        <v>1</v>
      </c>
      <c r="O191" s="69">
        <v>0</v>
      </c>
      <c r="P191" s="69">
        <v>0</v>
      </c>
      <c r="Q191" s="69">
        <v>0</v>
      </c>
      <c r="R191" s="69">
        <v>96</v>
      </c>
      <c r="S191" s="69">
        <v>0</v>
      </c>
      <c r="T191" s="190">
        <v>957661</v>
      </c>
      <c r="U191" s="190">
        <v>40792</v>
      </c>
      <c r="V191" s="190">
        <v>916869</v>
      </c>
      <c r="W191" s="190">
        <v>958736</v>
      </c>
      <c r="X191" s="190">
        <v>900445</v>
      </c>
      <c r="Y191" s="190">
        <v>0</v>
      </c>
      <c r="Z191" s="190">
        <v>0</v>
      </c>
      <c r="AA191" s="190">
        <v>0</v>
      </c>
      <c r="AB191" s="190">
        <v>900445</v>
      </c>
      <c r="AC191" s="190">
        <v>899370</v>
      </c>
      <c r="AD191" s="186">
        <f t="shared" si="51"/>
        <v>0.98091439453182516</v>
      </c>
      <c r="AE191" s="69">
        <f t="shared" si="52"/>
        <v>1</v>
      </c>
      <c r="AF191" s="190">
        <v>0</v>
      </c>
      <c r="AG191" s="190">
        <v>1075</v>
      </c>
      <c r="AH191" s="69">
        <v>72</v>
      </c>
      <c r="AI191" s="69">
        <v>24</v>
      </c>
      <c r="AJ191" s="69">
        <v>0</v>
      </c>
      <c r="AK191" s="69">
        <v>0</v>
      </c>
      <c r="AL191" s="80">
        <v>0</v>
      </c>
      <c r="AM191" s="80">
        <v>0</v>
      </c>
      <c r="AN191" s="69">
        <v>0</v>
      </c>
      <c r="AO191" s="69">
        <v>0</v>
      </c>
      <c r="AP191" s="80">
        <v>8111</v>
      </c>
      <c r="AQ191" s="80">
        <v>0</v>
      </c>
      <c r="AR191" s="69">
        <v>0</v>
      </c>
      <c r="AS191" s="69">
        <v>0</v>
      </c>
      <c r="AT191" s="80">
        <v>0</v>
      </c>
      <c r="AU191" s="80">
        <v>0</v>
      </c>
      <c r="AV191" s="69">
        <v>0</v>
      </c>
      <c r="AW191" s="69">
        <v>0</v>
      </c>
      <c r="AX191" s="80">
        <v>0</v>
      </c>
      <c r="AY191" s="80">
        <v>0</v>
      </c>
      <c r="AZ191" s="69">
        <v>0</v>
      </c>
      <c r="BA191" s="69">
        <v>0</v>
      </c>
      <c r="BB191" s="80">
        <v>0</v>
      </c>
      <c r="BC191" s="80">
        <v>0</v>
      </c>
      <c r="BD191" s="69">
        <v>0</v>
      </c>
      <c r="BE191" s="69">
        <v>0</v>
      </c>
      <c r="BF191" s="80">
        <v>0</v>
      </c>
      <c r="BG191" s="80">
        <v>0</v>
      </c>
      <c r="BH191" s="69">
        <v>0</v>
      </c>
      <c r="BI191" s="69">
        <v>0</v>
      </c>
      <c r="BJ191" s="80">
        <v>0</v>
      </c>
      <c r="BK191" s="80">
        <v>0</v>
      </c>
      <c r="BL191" s="69">
        <v>0</v>
      </c>
      <c r="BM191" s="69">
        <v>0</v>
      </c>
      <c r="BN191" s="80">
        <v>0</v>
      </c>
      <c r="BO191" s="80">
        <v>0</v>
      </c>
      <c r="BP191" s="69">
        <v>30</v>
      </c>
      <c r="BQ191" s="69">
        <v>0</v>
      </c>
      <c r="BR191" s="80">
        <v>1075</v>
      </c>
      <c r="BS191" s="80">
        <v>0</v>
      </c>
      <c r="BT191" s="69">
        <v>0</v>
      </c>
      <c r="BU191" s="69">
        <v>0</v>
      </c>
      <c r="BV191" s="80">
        <v>0</v>
      </c>
      <c r="BW191" s="80">
        <v>0</v>
      </c>
      <c r="BX191" s="69">
        <v>0</v>
      </c>
      <c r="BY191" s="69">
        <v>0</v>
      </c>
      <c r="BZ191" s="80">
        <v>0</v>
      </c>
      <c r="CA191" s="80">
        <v>0</v>
      </c>
      <c r="CB191" s="69">
        <v>0</v>
      </c>
      <c r="CC191" s="69">
        <v>0</v>
      </c>
      <c r="CD191" s="80">
        <v>0</v>
      </c>
      <c r="CE191" s="80">
        <v>0</v>
      </c>
      <c r="CF191" s="69">
        <v>0</v>
      </c>
      <c r="CG191" s="69">
        <v>0</v>
      </c>
      <c r="CH191" s="80">
        <v>0</v>
      </c>
      <c r="CI191" s="80">
        <v>0</v>
      </c>
      <c r="CJ191" s="69">
        <v>30</v>
      </c>
      <c r="CK191" s="69">
        <v>0</v>
      </c>
      <c r="CL191" s="80">
        <v>9186</v>
      </c>
      <c r="CM191" s="80">
        <v>0</v>
      </c>
      <c r="CN191" s="67" t="s">
        <v>905</v>
      </c>
      <c r="CO191" s="67" t="s">
        <v>906</v>
      </c>
      <c r="CP191" s="67" t="s">
        <v>701</v>
      </c>
      <c r="CQ191" s="67" t="s">
        <v>701</v>
      </c>
      <c r="CR191" s="67" t="s">
        <v>701</v>
      </c>
      <c r="CS191" s="67" t="s">
        <v>701</v>
      </c>
      <c r="CT191" s="68">
        <v>45113</v>
      </c>
      <c r="CU191" s="67" t="s">
        <v>1005</v>
      </c>
      <c r="CV191" s="67" t="s">
        <v>1004</v>
      </c>
      <c r="CW191" s="68" t="s">
        <v>168</v>
      </c>
      <c r="CX191" s="68">
        <v>45057</v>
      </c>
      <c r="CY191" s="67" t="s">
        <v>1001</v>
      </c>
      <c r="CZ191" s="67" t="s">
        <v>1009</v>
      </c>
      <c r="DA191" s="67" t="s">
        <v>1051</v>
      </c>
      <c r="DB191" s="81">
        <v>927528.71</v>
      </c>
      <c r="DC191" s="67"/>
      <c r="DD191" s="67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</row>
    <row r="192" spans="2:1477" s="69" customFormat="1">
      <c r="B192" s="67" t="s">
        <v>3</v>
      </c>
      <c r="C192" s="67" t="s">
        <v>617</v>
      </c>
      <c r="D192" s="67" t="s">
        <v>618</v>
      </c>
      <c r="E192" s="68">
        <v>44678</v>
      </c>
      <c r="F192" s="67" t="s">
        <v>1001</v>
      </c>
      <c r="G192" s="67" t="s">
        <v>1010</v>
      </c>
      <c r="H192" s="187">
        <v>2</v>
      </c>
      <c r="I192" s="69">
        <v>0</v>
      </c>
      <c r="J192" s="69">
        <v>172</v>
      </c>
      <c r="K192" s="69">
        <v>266</v>
      </c>
      <c r="L192" s="69">
        <v>266</v>
      </c>
      <c r="M192" s="186">
        <f t="shared" si="49"/>
        <v>1</v>
      </c>
      <c r="N192" s="69">
        <f t="shared" si="50"/>
        <v>1</v>
      </c>
      <c r="O192" s="69">
        <v>0</v>
      </c>
      <c r="P192" s="69">
        <v>0</v>
      </c>
      <c r="Q192" s="69">
        <v>0</v>
      </c>
      <c r="R192" s="69">
        <v>94</v>
      </c>
      <c r="S192" s="69">
        <v>0</v>
      </c>
      <c r="T192" s="190">
        <v>1248248</v>
      </c>
      <c r="U192" s="190">
        <v>50000</v>
      </c>
      <c r="V192" s="190">
        <v>1198248</v>
      </c>
      <c r="W192" s="190">
        <v>1248248</v>
      </c>
      <c r="X192" s="190">
        <v>1203185</v>
      </c>
      <c r="Y192" s="190">
        <v>0</v>
      </c>
      <c r="Z192" s="190">
        <v>0</v>
      </c>
      <c r="AA192" s="190">
        <v>0</v>
      </c>
      <c r="AB192" s="190">
        <v>1203185</v>
      </c>
      <c r="AC192" s="190">
        <v>1200343</v>
      </c>
      <c r="AD192" s="186">
        <f t="shared" si="51"/>
        <v>1.0017483859768594</v>
      </c>
      <c r="AE192" s="69">
        <f t="shared" si="52"/>
        <v>1</v>
      </c>
      <c r="AF192" s="190">
        <v>-2841</v>
      </c>
      <c r="AG192" s="190">
        <v>0</v>
      </c>
      <c r="AH192" s="69">
        <v>68</v>
      </c>
      <c r="AI192" s="69">
        <v>26</v>
      </c>
      <c r="AJ192" s="69">
        <v>0</v>
      </c>
      <c r="AK192" s="69">
        <v>0</v>
      </c>
      <c r="AL192" s="80">
        <v>1296</v>
      </c>
      <c r="AM192" s="80">
        <v>0</v>
      </c>
      <c r="AN192" s="69">
        <v>0</v>
      </c>
      <c r="AO192" s="69">
        <v>0</v>
      </c>
      <c r="AP192" s="80">
        <v>16795</v>
      </c>
      <c r="AQ192" s="80">
        <v>0</v>
      </c>
      <c r="AR192" s="69">
        <v>0</v>
      </c>
      <c r="AS192" s="69">
        <v>0</v>
      </c>
      <c r="AT192" s="80">
        <v>0</v>
      </c>
      <c r="AU192" s="80">
        <v>0</v>
      </c>
      <c r="AV192" s="69">
        <v>0</v>
      </c>
      <c r="AW192" s="69">
        <v>0</v>
      </c>
      <c r="AX192" s="80">
        <v>0</v>
      </c>
      <c r="AY192" s="80">
        <v>0</v>
      </c>
      <c r="AZ192" s="69">
        <v>0</v>
      </c>
      <c r="BA192" s="69">
        <v>0</v>
      </c>
      <c r="BB192" s="80">
        <v>0</v>
      </c>
      <c r="BC192" s="80">
        <v>0</v>
      </c>
      <c r="BD192" s="69">
        <v>0</v>
      </c>
      <c r="BE192" s="69">
        <v>0</v>
      </c>
      <c r="BF192" s="80">
        <v>0</v>
      </c>
      <c r="BG192" s="80">
        <v>0</v>
      </c>
      <c r="BH192" s="69">
        <v>0</v>
      </c>
      <c r="BI192" s="69">
        <v>0</v>
      </c>
      <c r="BJ192" s="80">
        <v>0</v>
      </c>
      <c r="BK192" s="80">
        <v>0</v>
      </c>
      <c r="BL192" s="69">
        <v>0</v>
      </c>
      <c r="BM192" s="69">
        <v>0</v>
      </c>
      <c r="BN192" s="80">
        <v>0</v>
      </c>
      <c r="BO192" s="80">
        <v>0</v>
      </c>
      <c r="BP192" s="69">
        <v>0</v>
      </c>
      <c r="BQ192" s="69">
        <v>0</v>
      </c>
      <c r="BR192" s="80">
        <v>0</v>
      </c>
      <c r="BS192" s="80">
        <v>0</v>
      </c>
      <c r="BT192" s="69">
        <v>0</v>
      </c>
      <c r="BU192" s="69">
        <v>0</v>
      </c>
      <c r="BV192" s="80">
        <v>0</v>
      </c>
      <c r="BW192" s="80">
        <v>0</v>
      </c>
      <c r="BX192" s="69">
        <v>0</v>
      </c>
      <c r="BY192" s="69">
        <v>0</v>
      </c>
      <c r="BZ192" s="80">
        <v>0</v>
      </c>
      <c r="CA192" s="80">
        <v>0</v>
      </c>
      <c r="CB192" s="69">
        <v>0</v>
      </c>
      <c r="CC192" s="69">
        <v>0</v>
      </c>
      <c r="CD192" s="80">
        <v>0</v>
      </c>
      <c r="CE192" s="80">
        <v>0</v>
      </c>
      <c r="CF192" s="69">
        <v>0</v>
      </c>
      <c r="CG192" s="69">
        <v>0</v>
      </c>
      <c r="CH192" s="80">
        <v>0</v>
      </c>
      <c r="CI192" s="80">
        <v>0</v>
      </c>
      <c r="CJ192" s="69">
        <v>0</v>
      </c>
      <c r="CK192" s="69">
        <v>0</v>
      </c>
      <c r="CL192" s="80">
        <v>18092</v>
      </c>
      <c r="CM192" s="80">
        <v>0</v>
      </c>
      <c r="CN192" s="67" t="s">
        <v>907</v>
      </c>
      <c r="CO192" s="67" t="s">
        <v>908</v>
      </c>
      <c r="CP192" s="67" t="s">
        <v>701</v>
      </c>
      <c r="CQ192" s="67" t="s">
        <v>701</v>
      </c>
      <c r="CR192" s="67" t="s">
        <v>701</v>
      </c>
      <c r="CS192" s="67" t="s">
        <v>701</v>
      </c>
      <c r="CT192" s="68">
        <v>45364</v>
      </c>
      <c r="CU192" s="67" t="s">
        <v>1003</v>
      </c>
      <c r="CV192" s="67" t="s">
        <v>1004</v>
      </c>
      <c r="CW192" s="68" t="s">
        <v>168</v>
      </c>
      <c r="CX192" s="68">
        <v>45315</v>
      </c>
      <c r="CY192" s="67" t="s">
        <v>1003</v>
      </c>
      <c r="CZ192" s="67" t="s">
        <v>1004</v>
      </c>
      <c r="DA192" s="67" t="s">
        <v>1050</v>
      </c>
      <c r="DB192" s="81">
        <v>1328803.72</v>
      </c>
      <c r="DC192" s="67"/>
      <c r="DD192" s="67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</row>
    <row r="193" spans="2:1477" s="69" customFormat="1">
      <c r="B193" s="67" t="s">
        <v>3</v>
      </c>
      <c r="C193" s="67" t="s">
        <v>909</v>
      </c>
      <c r="D193" s="67" t="s">
        <v>1052</v>
      </c>
      <c r="E193" s="68">
        <v>44650</v>
      </c>
      <c r="F193" s="67" t="s">
        <v>1003</v>
      </c>
      <c r="G193" s="67" t="s">
        <v>1010</v>
      </c>
      <c r="H193" s="187">
        <v>3</v>
      </c>
      <c r="I193" s="69">
        <v>0</v>
      </c>
      <c r="J193" s="69">
        <v>229</v>
      </c>
      <c r="K193" s="69">
        <v>338</v>
      </c>
      <c r="L193" s="69">
        <v>338</v>
      </c>
      <c r="M193" s="186">
        <f t="shared" si="49"/>
        <v>1</v>
      </c>
      <c r="N193" s="69">
        <f t="shared" si="50"/>
        <v>1</v>
      </c>
      <c r="O193" s="69">
        <v>0</v>
      </c>
      <c r="P193" s="69">
        <v>0</v>
      </c>
      <c r="Q193" s="69">
        <v>0</v>
      </c>
      <c r="R193" s="69">
        <v>109</v>
      </c>
      <c r="S193" s="69">
        <v>0</v>
      </c>
      <c r="T193" s="190">
        <v>2249738</v>
      </c>
      <c r="U193" s="190">
        <v>50000</v>
      </c>
      <c r="V193" s="190">
        <v>2199738</v>
      </c>
      <c r="W193" s="190">
        <v>2249738</v>
      </c>
      <c r="X193" s="190">
        <v>2253443</v>
      </c>
      <c r="Y193" s="190">
        <v>0</v>
      </c>
      <c r="Z193" s="190">
        <v>0</v>
      </c>
      <c r="AA193" s="190">
        <v>0</v>
      </c>
      <c r="AB193" s="190">
        <v>2253443</v>
      </c>
      <c r="AC193" s="190">
        <v>2251225</v>
      </c>
      <c r="AD193" s="186">
        <f t="shared" si="51"/>
        <v>1.0234059692563386</v>
      </c>
      <c r="AE193" s="69">
        <f t="shared" si="52"/>
        <v>1</v>
      </c>
      <c r="AF193" s="190">
        <v>-2218</v>
      </c>
      <c r="AG193" s="190">
        <v>0</v>
      </c>
      <c r="AH193" s="69">
        <v>87</v>
      </c>
      <c r="AI193" s="69">
        <v>22</v>
      </c>
      <c r="AJ193" s="69">
        <v>0</v>
      </c>
      <c r="AK193" s="69">
        <v>0</v>
      </c>
      <c r="AL193" s="80">
        <v>0</v>
      </c>
      <c r="AM193" s="80">
        <v>0</v>
      </c>
      <c r="AN193" s="69">
        <v>0</v>
      </c>
      <c r="AO193" s="69">
        <v>0</v>
      </c>
      <c r="AP193" s="80">
        <v>0</v>
      </c>
      <c r="AQ193" s="80">
        <v>0</v>
      </c>
      <c r="AR193" s="69">
        <v>0</v>
      </c>
      <c r="AS193" s="69">
        <v>0</v>
      </c>
      <c r="AT193" s="80">
        <v>0</v>
      </c>
      <c r="AU193" s="80">
        <v>0</v>
      </c>
      <c r="AV193" s="69">
        <v>0</v>
      </c>
      <c r="AW193" s="69">
        <v>0</v>
      </c>
      <c r="AX193" s="80">
        <v>0</v>
      </c>
      <c r="AY193" s="80">
        <v>0</v>
      </c>
      <c r="AZ193" s="69">
        <v>0</v>
      </c>
      <c r="BA193" s="69">
        <v>0</v>
      </c>
      <c r="BB193" s="80">
        <v>0</v>
      </c>
      <c r="BC193" s="80">
        <v>0</v>
      </c>
      <c r="BD193" s="69">
        <v>0</v>
      </c>
      <c r="BE193" s="69">
        <v>0</v>
      </c>
      <c r="BF193" s="80">
        <v>0</v>
      </c>
      <c r="BG193" s="80">
        <v>0</v>
      </c>
      <c r="BH193" s="69">
        <v>0</v>
      </c>
      <c r="BI193" s="69">
        <v>0</v>
      </c>
      <c r="BJ193" s="80">
        <v>0</v>
      </c>
      <c r="BK193" s="80">
        <v>0</v>
      </c>
      <c r="BL193" s="69">
        <v>0</v>
      </c>
      <c r="BM193" s="69">
        <v>0</v>
      </c>
      <c r="BN193" s="80">
        <v>0</v>
      </c>
      <c r="BO193" s="80">
        <v>0</v>
      </c>
      <c r="BP193" s="69">
        <v>0</v>
      </c>
      <c r="BQ193" s="69">
        <v>0</v>
      </c>
      <c r="BR193" s="80">
        <v>0</v>
      </c>
      <c r="BS193" s="80">
        <v>0</v>
      </c>
      <c r="BT193" s="69">
        <v>0</v>
      </c>
      <c r="BU193" s="69">
        <v>0</v>
      </c>
      <c r="BV193" s="80">
        <v>0</v>
      </c>
      <c r="BW193" s="80">
        <v>0</v>
      </c>
      <c r="BX193" s="69">
        <v>0</v>
      </c>
      <c r="BY193" s="69">
        <v>0</v>
      </c>
      <c r="BZ193" s="80">
        <v>0</v>
      </c>
      <c r="CA193" s="80">
        <v>0</v>
      </c>
      <c r="CB193" s="69">
        <v>0</v>
      </c>
      <c r="CC193" s="69">
        <v>0</v>
      </c>
      <c r="CD193" s="80">
        <v>0</v>
      </c>
      <c r="CE193" s="80">
        <v>0</v>
      </c>
      <c r="CF193" s="69">
        <v>0</v>
      </c>
      <c r="CG193" s="69">
        <v>0</v>
      </c>
      <c r="CH193" s="80">
        <v>0</v>
      </c>
      <c r="CI193" s="80">
        <v>0</v>
      </c>
      <c r="CJ193" s="69">
        <v>0</v>
      </c>
      <c r="CK193" s="69">
        <v>0</v>
      </c>
      <c r="CL193" s="80">
        <v>0</v>
      </c>
      <c r="CM193" s="80">
        <v>0</v>
      </c>
      <c r="CN193" s="67" t="s">
        <v>910</v>
      </c>
      <c r="CO193" s="67" t="s">
        <v>911</v>
      </c>
      <c r="CP193" s="67" t="s">
        <v>701</v>
      </c>
      <c r="CQ193" s="67" t="s">
        <v>701</v>
      </c>
      <c r="CR193" s="67" t="s">
        <v>701</v>
      </c>
      <c r="CS193" s="67" t="s">
        <v>701</v>
      </c>
      <c r="CT193" s="68">
        <v>45239</v>
      </c>
      <c r="CU193" s="67" t="s">
        <v>1007</v>
      </c>
      <c r="CV193" s="67" t="s">
        <v>1004</v>
      </c>
      <c r="CW193" s="68" t="s">
        <v>168</v>
      </c>
      <c r="CX193" s="68">
        <v>45147</v>
      </c>
      <c r="CY193" s="67" t="s">
        <v>1005</v>
      </c>
      <c r="CZ193" s="67" t="s">
        <v>1004</v>
      </c>
      <c r="DA193" s="67" t="s">
        <v>1050</v>
      </c>
      <c r="DB193" s="81">
        <v>2503871.5699999998</v>
      </c>
      <c r="DC193" s="67"/>
      <c r="DD193" s="67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  <c r="AZI193"/>
      <c r="AZJ193"/>
      <c r="AZK193"/>
      <c r="AZL193"/>
      <c r="AZM193"/>
      <c r="AZN193"/>
      <c r="AZO193"/>
      <c r="AZP193"/>
      <c r="AZQ193"/>
      <c r="AZR193"/>
      <c r="AZS193"/>
      <c r="AZT193"/>
      <c r="AZU193"/>
      <c r="AZV193"/>
      <c r="AZW193"/>
      <c r="AZX193"/>
      <c r="AZY193"/>
      <c r="AZZ193"/>
      <c r="BAA193"/>
      <c r="BAB193"/>
      <c r="BAC193"/>
      <c r="BAD193"/>
      <c r="BAE193"/>
      <c r="BAF193"/>
      <c r="BAG193"/>
      <c r="BAH193"/>
      <c r="BAI193"/>
      <c r="BAJ193"/>
      <c r="BAK193"/>
      <c r="BAL193"/>
      <c r="BAM193"/>
      <c r="BAN193"/>
      <c r="BAO193"/>
      <c r="BAP193"/>
      <c r="BAQ193"/>
      <c r="BAR193"/>
      <c r="BAS193"/>
      <c r="BAT193"/>
      <c r="BAU193"/>
      <c r="BAV193"/>
      <c r="BAW193"/>
      <c r="BAX193"/>
      <c r="BAY193"/>
      <c r="BAZ193"/>
      <c r="BBA193"/>
      <c r="BBB193"/>
      <c r="BBC193"/>
      <c r="BBD193"/>
      <c r="BBE193"/>
      <c r="BBF193"/>
      <c r="BBG193"/>
      <c r="BBH193"/>
      <c r="BBI193"/>
      <c r="BBJ193"/>
      <c r="BBK193"/>
      <c r="BBL193"/>
      <c r="BBM193"/>
      <c r="BBN193"/>
      <c r="BBO193"/>
      <c r="BBP193"/>
      <c r="BBQ193"/>
      <c r="BBR193"/>
      <c r="BBS193"/>
      <c r="BBT193"/>
      <c r="BBU193"/>
      <c r="BBV193"/>
      <c r="BBW193"/>
      <c r="BBX193"/>
      <c r="BBY193"/>
      <c r="BBZ193"/>
      <c r="BCA193"/>
      <c r="BCB193"/>
      <c r="BCC193"/>
      <c r="BCD193"/>
      <c r="BCE193"/>
      <c r="BCF193"/>
      <c r="BCG193"/>
      <c r="BCH193"/>
      <c r="BCI193"/>
      <c r="BCJ193"/>
      <c r="BCK193"/>
      <c r="BCL193"/>
      <c r="BCM193"/>
      <c r="BCN193"/>
      <c r="BCO193"/>
      <c r="BCP193"/>
      <c r="BCQ193"/>
      <c r="BCR193"/>
      <c r="BCS193"/>
      <c r="BCT193"/>
      <c r="BCU193"/>
      <c r="BCV193"/>
      <c r="BCW193"/>
      <c r="BCX193"/>
      <c r="BCY193"/>
      <c r="BCZ193"/>
      <c r="BDA193"/>
      <c r="BDB193"/>
      <c r="BDC193"/>
      <c r="BDD193"/>
      <c r="BDE193"/>
      <c r="BDF193"/>
      <c r="BDG193"/>
      <c r="BDH193"/>
      <c r="BDI193"/>
      <c r="BDJ193"/>
      <c r="BDK193"/>
      <c r="BDL193"/>
      <c r="BDM193"/>
      <c r="BDN193"/>
      <c r="BDO193"/>
      <c r="BDP193"/>
      <c r="BDQ193"/>
      <c r="BDR193"/>
      <c r="BDS193"/>
      <c r="BDT193"/>
      <c r="BDU193"/>
    </row>
    <row r="194" spans="2:1477" s="69" customFormat="1">
      <c r="B194" s="67" t="s">
        <v>3</v>
      </c>
      <c r="C194" s="67" t="s">
        <v>619</v>
      </c>
      <c r="D194" s="67" t="s">
        <v>620</v>
      </c>
      <c r="E194" s="68">
        <v>44650</v>
      </c>
      <c r="F194" s="67" t="s">
        <v>1003</v>
      </c>
      <c r="G194" s="67" t="s">
        <v>1010</v>
      </c>
      <c r="H194" s="187">
        <v>3</v>
      </c>
      <c r="I194" s="69">
        <v>1</v>
      </c>
      <c r="J194" s="69">
        <v>222</v>
      </c>
      <c r="K194" s="69">
        <v>287</v>
      </c>
      <c r="L194" s="69">
        <v>287</v>
      </c>
      <c r="M194" s="186">
        <f t="shared" si="49"/>
        <v>1</v>
      </c>
      <c r="N194" s="69">
        <f t="shared" si="50"/>
        <v>1</v>
      </c>
      <c r="O194" s="69">
        <v>0</v>
      </c>
      <c r="P194" s="69">
        <v>0</v>
      </c>
      <c r="Q194" s="69">
        <v>0</v>
      </c>
      <c r="R194" s="69">
        <v>65</v>
      </c>
      <c r="S194" s="69">
        <v>0</v>
      </c>
      <c r="T194" s="190">
        <v>1967721</v>
      </c>
      <c r="U194" s="190">
        <v>50000</v>
      </c>
      <c r="V194" s="190">
        <v>1917721</v>
      </c>
      <c r="W194" s="190">
        <v>1967721</v>
      </c>
      <c r="X194" s="190">
        <v>1856962</v>
      </c>
      <c r="Y194" s="190">
        <v>0</v>
      </c>
      <c r="Z194" s="190">
        <v>0</v>
      </c>
      <c r="AA194" s="190">
        <v>0</v>
      </c>
      <c r="AB194" s="190">
        <v>1856962</v>
      </c>
      <c r="AC194" s="190">
        <v>1856374</v>
      </c>
      <c r="AD194" s="186">
        <f t="shared" si="51"/>
        <v>0.96801046659029133</v>
      </c>
      <c r="AE194" s="69">
        <f t="shared" si="52"/>
        <v>1</v>
      </c>
      <c r="AF194" s="190">
        <v>2046</v>
      </c>
      <c r="AG194" s="190">
        <v>2634</v>
      </c>
      <c r="AH194" s="69">
        <v>47</v>
      </c>
      <c r="AI194" s="69">
        <v>18</v>
      </c>
      <c r="AJ194" s="69">
        <v>0</v>
      </c>
      <c r="AK194" s="69">
        <v>0</v>
      </c>
      <c r="AL194" s="80">
        <v>0</v>
      </c>
      <c r="AM194" s="80">
        <v>0</v>
      </c>
      <c r="AN194" s="69">
        <v>0</v>
      </c>
      <c r="AO194" s="69">
        <v>0</v>
      </c>
      <c r="AP194" s="80">
        <v>6840</v>
      </c>
      <c r="AQ194" s="80">
        <v>0</v>
      </c>
      <c r="AR194" s="69">
        <v>0</v>
      </c>
      <c r="AS194" s="69">
        <v>0</v>
      </c>
      <c r="AT194" s="80">
        <v>0</v>
      </c>
      <c r="AU194" s="80">
        <v>0</v>
      </c>
      <c r="AV194" s="69">
        <v>0</v>
      </c>
      <c r="AW194" s="69">
        <v>0</v>
      </c>
      <c r="AX194" s="80">
        <v>0</v>
      </c>
      <c r="AY194" s="80">
        <v>0</v>
      </c>
      <c r="AZ194" s="69">
        <v>0</v>
      </c>
      <c r="BA194" s="69">
        <v>0</v>
      </c>
      <c r="BB194" s="80">
        <v>0</v>
      </c>
      <c r="BC194" s="80">
        <v>0</v>
      </c>
      <c r="BD194" s="69">
        <v>0</v>
      </c>
      <c r="BE194" s="69">
        <v>0</v>
      </c>
      <c r="BF194" s="80">
        <v>0</v>
      </c>
      <c r="BG194" s="80">
        <v>0</v>
      </c>
      <c r="BH194" s="69">
        <v>0</v>
      </c>
      <c r="BI194" s="69">
        <v>0</v>
      </c>
      <c r="BJ194" s="80">
        <v>0</v>
      </c>
      <c r="BK194" s="80">
        <v>0</v>
      </c>
      <c r="BL194" s="69">
        <v>0</v>
      </c>
      <c r="BM194" s="69">
        <v>0</v>
      </c>
      <c r="BN194" s="80">
        <v>0</v>
      </c>
      <c r="BO194" s="80">
        <v>0</v>
      </c>
      <c r="BP194" s="69">
        <v>0</v>
      </c>
      <c r="BQ194" s="69">
        <v>0</v>
      </c>
      <c r="BR194" s="80">
        <v>0</v>
      </c>
      <c r="BS194" s="80">
        <v>0</v>
      </c>
      <c r="BT194" s="69">
        <v>0</v>
      </c>
      <c r="BU194" s="69">
        <v>0</v>
      </c>
      <c r="BV194" s="80">
        <v>0</v>
      </c>
      <c r="BW194" s="80">
        <v>0</v>
      </c>
      <c r="BX194" s="69">
        <v>0</v>
      </c>
      <c r="BY194" s="69">
        <v>0</v>
      </c>
      <c r="BZ194" s="80">
        <v>0</v>
      </c>
      <c r="CA194" s="80">
        <v>0</v>
      </c>
      <c r="CB194" s="69">
        <v>0</v>
      </c>
      <c r="CC194" s="69">
        <v>0</v>
      </c>
      <c r="CD194" s="80">
        <v>0</v>
      </c>
      <c r="CE194" s="80">
        <v>0</v>
      </c>
      <c r="CF194" s="69">
        <v>0</v>
      </c>
      <c r="CG194" s="69">
        <v>0</v>
      </c>
      <c r="CH194" s="80">
        <v>0</v>
      </c>
      <c r="CI194" s="80">
        <v>0</v>
      </c>
      <c r="CJ194" s="69">
        <v>0</v>
      </c>
      <c r="CK194" s="69">
        <v>0</v>
      </c>
      <c r="CL194" s="80">
        <v>6840</v>
      </c>
      <c r="CM194" s="80">
        <v>0</v>
      </c>
      <c r="CN194" s="67" t="s">
        <v>912</v>
      </c>
      <c r="CO194" s="67" t="s">
        <v>913</v>
      </c>
      <c r="CP194" s="67" t="s">
        <v>701</v>
      </c>
      <c r="CQ194" s="67" t="s">
        <v>701</v>
      </c>
      <c r="CR194" s="67" t="s">
        <v>701</v>
      </c>
      <c r="CS194" s="67" t="s">
        <v>701</v>
      </c>
      <c r="CT194" s="68">
        <v>45187</v>
      </c>
      <c r="CU194" s="67" t="s">
        <v>1005</v>
      </c>
      <c r="CV194" s="67" t="s">
        <v>1004</v>
      </c>
      <c r="CW194" s="68" t="s">
        <v>168</v>
      </c>
      <c r="CX194" s="68">
        <v>45046</v>
      </c>
      <c r="CY194" s="67" t="s">
        <v>1001</v>
      </c>
      <c r="CZ194" s="67" t="s">
        <v>1009</v>
      </c>
      <c r="DA194" s="67" t="s">
        <v>1050</v>
      </c>
      <c r="DB194" s="81">
        <v>2135578.09</v>
      </c>
      <c r="DC194" s="67"/>
      <c r="DD194" s="67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</row>
    <row r="195" spans="2:1477" s="69" customFormat="1">
      <c r="B195" s="67" t="s">
        <v>3</v>
      </c>
      <c r="C195" s="67" t="s">
        <v>400</v>
      </c>
      <c r="D195" s="67" t="s">
        <v>401</v>
      </c>
      <c r="E195" s="68">
        <v>44587</v>
      </c>
      <c r="F195" s="67" t="s">
        <v>1003</v>
      </c>
      <c r="G195" s="67" t="s">
        <v>1010</v>
      </c>
      <c r="H195" s="187">
        <v>1</v>
      </c>
      <c r="I195" s="69">
        <v>3</v>
      </c>
      <c r="J195" s="69">
        <v>374</v>
      </c>
      <c r="K195" s="69">
        <v>514</v>
      </c>
      <c r="L195" s="69">
        <v>514</v>
      </c>
      <c r="M195" s="186">
        <f t="shared" si="49"/>
        <v>1.0427807486631016</v>
      </c>
      <c r="N195" s="69">
        <f t="shared" si="50"/>
        <v>1</v>
      </c>
      <c r="O195" s="69">
        <v>0</v>
      </c>
      <c r="P195" s="69">
        <v>0</v>
      </c>
      <c r="Q195" s="69">
        <v>0</v>
      </c>
      <c r="R195" s="69">
        <v>140</v>
      </c>
      <c r="S195" s="69">
        <v>0</v>
      </c>
      <c r="T195" s="190">
        <v>3370284</v>
      </c>
      <c r="U195" s="190">
        <v>50000</v>
      </c>
      <c r="V195" s="190">
        <v>3320284</v>
      </c>
      <c r="W195" s="190">
        <v>3030235</v>
      </c>
      <c r="X195" s="190">
        <v>2923805</v>
      </c>
      <c r="Y195" s="190">
        <v>0</v>
      </c>
      <c r="Z195" s="190">
        <v>0</v>
      </c>
      <c r="AA195" s="190">
        <v>0</v>
      </c>
      <c r="AB195" s="190">
        <v>2923805</v>
      </c>
      <c r="AC195" s="190">
        <v>2936404</v>
      </c>
      <c r="AD195" s="186">
        <f t="shared" si="51"/>
        <v>0.88438338407196493</v>
      </c>
      <c r="AE195" s="69">
        <f t="shared" si="52"/>
        <v>1</v>
      </c>
      <c r="AF195" s="190">
        <v>12599</v>
      </c>
      <c r="AG195" s="190">
        <v>-340049</v>
      </c>
      <c r="AH195" s="69">
        <v>80</v>
      </c>
      <c r="AI195" s="69">
        <v>44</v>
      </c>
      <c r="AJ195" s="69">
        <v>0</v>
      </c>
      <c r="AK195" s="69">
        <v>0</v>
      </c>
      <c r="AL195" s="80">
        <v>72006</v>
      </c>
      <c r="AM195" s="80">
        <v>65186</v>
      </c>
      <c r="AN195" s="69">
        <v>0</v>
      </c>
      <c r="AO195" s="69">
        <v>0</v>
      </c>
      <c r="AP195" s="80">
        <v>-397641</v>
      </c>
      <c r="AQ195" s="80">
        <v>3779</v>
      </c>
      <c r="AR195" s="69">
        <v>0</v>
      </c>
      <c r="AS195" s="69">
        <v>0</v>
      </c>
      <c r="AT195" s="80">
        <v>0</v>
      </c>
      <c r="AU195" s="80">
        <v>0</v>
      </c>
      <c r="AV195" s="69">
        <v>0</v>
      </c>
      <c r="AW195" s="69">
        <v>0</v>
      </c>
      <c r="AX195" s="80">
        <v>0</v>
      </c>
      <c r="AY195" s="80">
        <v>0</v>
      </c>
      <c r="AZ195" s="69">
        <v>0</v>
      </c>
      <c r="BA195" s="69">
        <v>0</v>
      </c>
      <c r="BB195" s="80">
        <v>0</v>
      </c>
      <c r="BC195" s="80">
        <v>0</v>
      </c>
      <c r="BD195" s="69">
        <v>0</v>
      </c>
      <c r="BE195" s="69">
        <v>0</v>
      </c>
      <c r="BF195" s="80">
        <v>0</v>
      </c>
      <c r="BG195" s="80">
        <v>0</v>
      </c>
      <c r="BH195" s="69">
        <v>0</v>
      </c>
      <c r="BI195" s="69">
        <v>0</v>
      </c>
      <c r="BJ195" s="80">
        <v>0</v>
      </c>
      <c r="BK195" s="80">
        <v>0</v>
      </c>
      <c r="BL195" s="69">
        <v>0</v>
      </c>
      <c r="BM195" s="69">
        <v>0</v>
      </c>
      <c r="BN195" s="80">
        <v>0</v>
      </c>
      <c r="BO195" s="80">
        <v>0</v>
      </c>
      <c r="BP195" s="69">
        <v>0</v>
      </c>
      <c r="BQ195" s="69">
        <v>0</v>
      </c>
      <c r="BR195" s="80">
        <v>0</v>
      </c>
      <c r="BS195" s="80">
        <v>0</v>
      </c>
      <c r="BT195" s="69">
        <v>0</v>
      </c>
      <c r="BU195" s="69">
        <v>0</v>
      </c>
      <c r="BV195" s="80">
        <v>0</v>
      </c>
      <c r="BW195" s="80">
        <v>0</v>
      </c>
      <c r="BX195" s="69">
        <v>16</v>
      </c>
      <c r="BY195" s="69">
        <v>0</v>
      </c>
      <c r="BZ195" s="80">
        <v>0</v>
      </c>
      <c r="CA195" s="80">
        <v>0</v>
      </c>
      <c r="CB195" s="69">
        <v>0</v>
      </c>
      <c r="CC195" s="69">
        <v>0</v>
      </c>
      <c r="CD195" s="80">
        <v>0</v>
      </c>
      <c r="CE195" s="80">
        <v>0</v>
      </c>
      <c r="CF195" s="69">
        <v>0</v>
      </c>
      <c r="CG195" s="69">
        <v>0</v>
      </c>
      <c r="CH195" s="80">
        <v>0</v>
      </c>
      <c r="CI195" s="80">
        <v>0</v>
      </c>
      <c r="CJ195" s="69">
        <v>16</v>
      </c>
      <c r="CK195" s="69">
        <v>0</v>
      </c>
      <c r="CL195" s="80">
        <v>-325635</v>
      </c>
      <c r="CM195" s="80">
        <v>68965</v>
      </c>
      <c r="CN195" s="67" t="s">
        <v>897</v>
      </c>
      <c r="CO195" s="67" t="s">
        <v>898</v>
      </c>
      <c r="CP195" s="67" t="s">
        <v>701</v>
      </c>
      <c r="CQ195" s="67" t="s">
        <v>701</v>
      </c>
      <c r="CR195" s="67" t="s">
        <v>701</v>
      </c>
      <c r="CS195" s="67" t="s">
        <v>701</v>
      </c>
      <c r="CT195" s="68">
        <v>45432</v>
      </c>
      <c r="CU195" s="67" t="s">
        <v>1001</v>
      </c>
      <c r="CV195" s="67" t="s">
        <v>1004</v>
      </c>
      <c r="CW195" s="68" t="s">
        <v>168</v>
      </c>
      <c r="CX195" s="68">
        <v>45296</v>
      </c>
      <c r="CY195" s="67" t="s">
        <v>1003</v>
      </c>
      <c r="CZ195" s="67" t="s">
        <v>1004</v>
      </c>
      <c r="DA195" s="67" t="s">
        <v>1051</v>
      </c>
      <c r="DB195" s="81">
        <v>2521290.9700000002</v>
      </c>
      <c r="DC195" s="67"/>
      <c r="DD195" s="67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</row>
    <row r="196" spans="2:1477" s="69" customFormat="1">
      <c r="B196" s="67" t="s">
        <v>3</v>
      </c>
      <c r="C196" s="67" t="s">
        <v>402</v>
      </c>
      <c r="D196" s="67" t="s">
        <v>403</v>
      </c>
      <c r="E196" s="68">
        <v>44678</v>
      </c>
      <c r="F196" s="67" t="s">
        <v>1001</v>
      </c>
      <c r="G196" s="67" t="s">
        <v>1010</v>
      </c>
      <c r="H196" s="187">
        <v>3</v>
      </c>
      <c r="I196" s="69">
        <v>1</v>
      </c>
      <c r="J196" s="69">
        <v>169</v>
      </c>
      <c r="K196" s="69">
        <v>353</v>
      </c>
      <c r="L196" s="69">
        <v>353</v>
      </c>
      <c r="M196" s="186">
        <f t="shared" si="49"/>
        <v>1.0887573964497042</v>
      </c>
      <c r="N196" s="69">
        <f t="shared" si="50"/>
        <v>1</v>
      </c>
      <c r="O196" s="69">
        <v>0</v>
      </c>
      <c r="P196" s="69">
        <v>0</v>
      </c>
      <c r="Q196" s="69">
        <v>0</v>
      </c>
      <c r="R196" s="69">
        <v>184</v>
      </c>
      <c r="S196" s="69">
        <v>0</v>
      </c>
      <c r="T196" s="190">
        <v>2057691</v>
      </c>
      <c r="U196" s="190">
        <v>50000</v>
      </c>
      <c r="V196" s="190">
        <v>2007691</v>
      </c>
      <c r="W196" s="190">
        <v>2108795</v>
      </c>
      <c r="X196" s="190">
        <v>2355080</v>
      </c>
      <c r="Y196" s="190">
        <v>0</v>
      </c>
      <c r="Z196" s="190">
        <v>0</v>
      </c>
      <c r="AA196" s="190">
        <v>0</v>
      </c>
      <c r="AB196" s="190">
        <v>2355080</v>
      </c>
      <c r="AC196" s="190">
        <v>2350900</v>
      </c>
      <c r="AD196" s="186">
        <f t="shared" si="51"/>
        <v>1.1709471228391222</v>
      </c>
      <c r="AE196" s="69">
        <f t="shared" si="52"/>
        <v>0</v>
      </c>
      <c r="AF196" s="190">
        <v>-4180</v>
      </c>
      <c r="AG196" s="190">
        <v>51105</v>
      </c>
      <c r="AH196" s="69">
        <v>143</v>
      </c>
      <c r="AI196" s="69">
        <v>26</v>
      </c>
      <c r="AJ196" s="69">
        <v>0</v>
      </c>
      <c r="AK196" s="69">
        <v>0</v>
      </c>
      <c r="AL196" s="80">
        <v>92472</v>
      </c>
      <c r="AM196" s="80">
        <v>0</v>
      </c>
      <c r="AN196" s="69">
        <v>15</v>
      </c>
      <c r="AO196" s="69">
        <v>0</v>
      </c>
      <c r="AP196" s="80">
        <v>8527</v>
      </c>
      <c r="AQ196" s="80">
        <v>0</v>
      </c>
      <c r="AR196" s="69">
        <v>0</v>
      </c>
      <c r="AS196" s="69">
        <v>0</v>
      </c>
      <c r="AT196" s="80">
        <v>0</v>
      </c>
      <c r="AU196" s="80">
        <v>0</v>
      </c>
      <c r="AV196" s="69">
        <v>0</v>
      </c>
      <c r="AW196" s="69">
        <v>0</v>
      </c>
      <c r="AX196" s="80">
        <v>0</v>
      </c>
      <c r="AY196" s="80">
        <v>0</v>
      </c>
      <c r="AZ196" s="69">
        <v>0</v>
      </c>
      <c r="BA196" s="69">
        <v>0</v>
      </c>
      <c r="BB196" s="80">
        <v>0</v>
      </c>
      <c r="BC196" s="80">
        <v>0</v>
      </c>
      <c r="BD196" s="69">
        <v>0</v>
      </c>
      <c r="BE196" s="69">
        <v>0</v>
      </c>
      <c r="BF196" s="80">
        <v>0</v>
      </c>
      <c r="BG196" s="80">
        <v>0</v>
      </c>
      <c r="BH196" s="69">
        <v>0</v>
      </c>
      <c r="BI196" s="69">
        <v>0</v>
      </c>
      <c r="BJ196" s="80">
        <v>0</v>
      </c>
      <c r="BK196" s="80">
        <v>0</v>
      </c>
      <c r="BL196" s="69">
        <v>0</v>
      </c>
      <c r="BM196" s="69">
        <v>0</v>
      </c>
      <c r="BN196" s="80">
        <v>0</v>
      </c>
      <c r="BO196" s="80">
        <v>0</v>
      </c>
      <c r="BP196" s="69">
        <v>0</v>
      </c>
      <c r="BQ196" s="69">
        <v>0</v>
      </c>
      <c r="BR196" s="80">
        <v>0</v>
      </c>
      <c r="BS196" s="80">
        <v>0</v>
      </c>
      <c r="BT196" s="69">
        <v>0</v>
      </c>
      <c r="BU196" s="69">
        <v>0</v>
      </c>
      <c r="BV196" s="80">
        <v>0</v>
      </c>
      <c r="BW196" s="80">
        <v>0</v>
      </c>
      <c r="BX196" s="69">
        <v>0</v>
      </c>
      <c r="BY196" s="69">
        <v>0</v>
      </c>
      <c r="BZ196" s="80">
        <v>0</v>
      </c>
      <c r="CA196" s="80">
        <v>0</v>
      </c>
      <c r="CB196" s="69">
        <v>0</v>
      </c>
      <c r="CC196" s="69">
        <v>0</v>
      </c>
      <c r="CD196" s="80">
        <v>0</v>
      </c>
      <c r="CE196" s="80">
        <v>0</v>
      </c>
      <c r="CF196" s="69">
        <v>0</v>
      </c>
      <c r="CG196" s="69">
        <v>0</v>
      </c>
      <c r="CH196" s="80">
        <v>0</v>
      </c>
      <c r="CI196" s="80">
        <v>0</v>
      </c>
      <c r="CJ196" s="69">
        <v>15</v>
      </c>
      <c r="CK196" s="69">
        <v>0</v>
      </c>
      <c r="CL196" s="80">
        <v>100999</v>
      </c>
      <c r="CM196" s="80">
        <v>0</v>
      </c>
      <c r="CN196" s="67" t="s">
        <v>873</v>
      </c>
      <c r="CO196" s="67" t="s">
        <v>874</v>
      </c>
      <c r="CP196" s="67" t="s">
        <v>701</v>
      </c>
      <c r="CQ196" s="67" t="s">
        <v>701</v>
      </c>
      <c r="CR196" s="67" t="s">
        <v>701</v>
      </c>
      <c r="CS196" s="67" t="s">
        <v>701</v>
      </c>
      <c r="CT196" s="68">
        <v>45455</v>
      </c>
      <c r="CU196" s="67" t="s">
        <v>1001</v>
      </c>
      <c r="CV196" s="67" t="s">
        <v>1004</v>
      </c>
      <c r="CW196" s="68" t="s">
        <v>168</v>
      </c>
      <c r="CX196" s="68">
        <v>45345</v>
      </c>
      <c r="CY196" s="67" t="s">
        <v>1003</v>
      </c>
      <c r="CZ196" s="67" t="s">
        <v>1004</v>
      </c>
      <c r="DA196" s="67" t="s">
        <v>1050</v>
      </c>
      <c r="DB196" s="81">
        <v>2121963.38</v>
      </c>
      <c r="DC196" s="67"/>
      <c r="DD196" s="67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</row>
    <row r="197" spans="2:1477" s="69" customFormat="1">
      <c r="B197" s="67" t="s">
        <v>3</v>
      </c>
      <c r="C197" s="67" t="s">
        <v>404</v>
      </c>
      <c r="D197" s="67" t="s">
        <v>405</v>
      </c>
      <c r="E197" s="68">
        <v>44678</v>
      </c>
      <c r="F197" s="67" t="s">
        <v>1001</v>
      </c>
      <c r="G197" s="67" t="s">
        <v>1010</v>
      </c>
      <c r="H197" s="187">
        <v>2</v>
      </c>
      <c r="I197" s="69">
        <v>3</v>
      </c>
      <c r="J197" s="69">
        <v>227</v>
      </c>
      <c r="K197" s="69">
        <v>321</v>
      </c>
      <c r="L197" s="69">
        <v>321</v>
      </c>
      <c r="M197" s="186">
        <f t="shared" si="49"/>
        <v>1.0484581497797356</v>
      </c>
      <c r="N197" s="69">
        <f t="shared" si="50"/>
        <v>1</v>
      </c>
      <c r="O197" s="69">
        <v>0</v>
      </c>
      <c r="P197" s="69">
        <v>0</v>
      </c>
      <c r="Q197" s="69">
        <v>0</v>
      </c>
      <c r="R197" s="69">
        <v>94</v>
      </c>
      <c r="S197" s="69">
        <v>0</v>
      </c>
      <c r="T197" s="190">
        <v>4491996</v>
      </c>
      <c r="U197" s="190">
        <v>50000</v>
      </c>
      <c r="V197" s="190">
        <v>4441996</v>
      </c>
      <c r="W197" s="190">
        <v>4563991</v>
      </c>
      <c r="X197" s="190">
        <v>4393362</v>
      </c>
      <c r="Y197" s="190">
        <v>0</v>
      </c>
      <c r="Z197" s="190">
        <v>0</v>
      </c>
      <c r="AA197" s="190">
        <v>0</v>
      </c>
      <c r="AB197" s="190">
        <v>4393362</v>
      </c>
      <c r="AC197" s="190">
        <v>4376466</v>
      </c>
      <c r="AD197" s="186">
        <f t="shared" si="51"/>
        <v>0.98524762291546408</v>
      </c>
      <c r="AE197" s="69">
        <f t="shared" si="52"/>
        <v>1</v>
      </c>
      <c r="AF197" s="190">
        <v>-6110</v>
      </c>
      <c r="AG197" s="190">
        <v>71995</v>
      </c>
      <c r="AH197" s="69">
        <v>57</v>
      </c>
      <c r="AI197" s="69">
        <v>26</v>
      </c>
      <c r="AJ197" s="69">
        <v>0</v>
      </c>
      <c r="AK197" s="69">
        <v>0</v>
      </c>
      <c r="AL197" s="80">
        <v>0</v>
      </c>
      <c r="AM197" s="80">
        <v>0</v>
      </c>
      <c r="AN197" s="69">
        <v>0</v>
      </c>
      <c r="AO197" s="69">
        <v>0</v>
      </c>
      <c r="AP197" s="80">
        <v>86648</v>
      </c>
      <c r="AQ197" s="80">
        <v>0</v>
      </c>
      <c r="AR197" s="69">
        <v>0</v>
      </c>
      <c r="AS197" s="69">
        <v>0</v>
      </c>
      <c r="AT197" s="80">
        <v>0</v>
      </c>
      <c r="AU197" s="80">
        <v>0</v>
      </c>
      <c r="AV197" s="69">
        <v>0</v>
      </c>
      <c r="AW197" s="69">
        <v>0</v>
      </c>
      <c r="AX197" s="80">
        <v>0</v>
      </c>
      <c r="AY197" s="80">
        <v>0</v>
      </c>
      <c r="AZ197" s="69">
        <v>0</v>
      </c>
      <c r="BA197" s="69">
        <v>0</v>
      </c>
      <c r="BB197" s="80">
        <v>0</v>
      </c>
      <c r="BC197" s="80">
        <v>0</v>
      </c>
      <c r="BD197" s="69">
        <v>0</v>
      </c>
      <c r="BE197" s="69">
        <v>0</v>
      </c>
      <c r="BF197" s="80">
        <v>-51997</v>
      </c>
      <c r="BG197" s="80">
        <v>0</v>
      </c>
      <c r="BH197" s="69">
        <v>0</v>
      </c>
      <c r="BI197" s="69">
        <v>0</v>
      </c>
      <c r="BJ197" s="80">
        <v>5237</v>
      </c>
      <c r="BK197" s="80">
        <v>0</v>
      </c>
      <c r="BL197" s="69">
        <v>0</v>
      </c>
      <c r="BM197" s="69">
        <v>0</v>
      </c>
      <c r="BN197" s="80">
        <v>0</v>
      </c>
      <c r="BO197" s="80">
        <v>0</v>
      </c>
      <c r="BP197" s="69">
        <v>0</v>
      </c>
      <c r="BQ197" s="69">
        <v>0</v>
      </c>
      <c r="BR197" s="80">
        <v>10786</v>
      </c>
      <c r="BS197" s="80">
        <v>0</v>
      </c>
      <c r="BT197" s="69">
        <v>0</v>
      </c>
      <c r="BU197" s="69">
        <v>0</v>
      </c>
      <c r="BV197" s="80">
        <v>33274</v>
      </c>
      <c r="BW197" s="80">
        <v>33274</v>
      </c>
      <c r="BX197" s="69">
        <v>0</v>
      </c>
      <c r="BY197" s="69">
        <v>0</v>
      </c>
      <c r="BZ197" s="80">
        <v>0</v>
      </c>
      <c r="CA197" s="80">
        <v>0</v>
      </c>
      <c r="CB197" s="69">
        <v>11</v>
      </c>
      <c r="CC197" s="69">
        <v>0</v>
      </c>
      <c r="CD197" s="80">
        <v>0</v>
      </c>
      <c r="CE197" s="80">
        <v>0</v>
      </c>
      <c r="CF197" s="69">
        <v>0</v>
      </c>
      <c r="CG197" s="69">
        <v>0</v>
      </c>
      <c r="CH197" s="80">
        <v>0</v>
      </c>
      <c r="CI197" s="80">
        <v>0</v>
      </c>
      <c r="CJ197" s="69">
        <v>11</v>
      </c>
      <c r="CK197" s="69">
        <v>0</v>
      </c>
      <c r="CL197" s="80">
        <v>83947</v>
      </c>
      <c r="CM197" s="80">
        <v>33274</v>
      </c>
      <c r="CN197" s="67" t="s">
        <v>897</v>
      </c>
      <c r="CO197" s="67" t="s">
        <v>898</v>
      </c>
      <c r="CP197" s="67" t="s">
        <v>701</v>
      </c>
      <c r="CQ197" s="67" t="s">
        <v>701</v>
      </c>
      <c r="CR197" s="67" t="s">
        <v>701</v>
      </c>
      <c r="CS197" s="67" t="s">
        <v>701</v>
      </c>
      <c r="CT197" s="68">
        <v>45184</v>
      </c>
      <c r="CU197" s="67" t="s">
        <v>1005</v>
      </c>
      <c r="CV197" s="67" t="s">
        <v>1004</v>
      </c>
      <c r="CW197" s="68" t="s">
        <v>168</v>
      </c>
      <c r="CX197" s="68">
        <v>45091</v>
      </c>
      <c r="CY197" s="67" t="s">
        <v>1001</v>
      </c>
      <c r="CZ197" s="67" t="s">
        <v>1009</v>
      </c>
      <c r="DA197" s="67" t="s">
        <v>1051</v>
      </c>
      <c r="DB197" s="81">
        <v>4062646.65</v>
      </c>
      <c r="DC197" s="67"/>
      <c r="DD197" s="6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</row>
    <row r="198" spans="2:1477" s="69" customFormat="1">
      <c r="B198" s="67" t="s">
        <v>3</v>
      </c>
      <c r="C198" s="67" t="s">
        <v>914</v>
      </c>
      <c r="D198" s="67" t="s">
        <v>1053</v>
      </c>
      <c r="E198" s="68">
        <v>44979</v>
      </c>
      <c r="F198" s="67" t="s">
        <v>1003</v>
      </c>
      <c r="G198" s="67" t="s">
        <v>1009</v>
      </c>
      <c r="H198" s="187">
        <v>1</v>
      </c>
      <c r="I198" s="69">
        <v>0</v>
      </c>
      <c r="J198" s="69">
        <v>126</v>
      </c>
      <c r="K198" s="69">
        <v>160</v>
      </c>
      <c r="L198" s="69">
        <v>142</v>
      </c>
      <c r="M198" s="186">
        <f t="shared" si="49"/>
        <v>0.8571428571428571</v>
      </c>
      <c r="N198" s="69">
        <f t="shared" si="50"/>
        <v>1</v>
      </c>
      <c r="O198" s="69">
        <v>18</v>
      </c>
      <c r="P198" s="69">
        <v>0</v>
      </c>
      <c r="Q198" s="69">
        <v>0</v>
      </c>
      <c r="R198" s="69">
        <v>34</v>
      </c>
      <c r="S198" s="69">
        <v>0</v>
      </c>
      <c r="T198" s="190">
        <v>1125012</v>
      </c>
      <c r="U198" s="190">
        <v>41897</v>
      </c>
      <c r="V198" s="190">
        <v>1083114</v>
      </c>
      <c r="W198" s="190">
        <v>1125012</v>
      </c>
      <c r="X198" s="190">
        <v>994908</v>
      </c>
      <c r="Y198" s="190">
        <v>0</v>
      </c>
      <c r="Z198" s="190">
        <v>0</v>
      </c>
      <c r="AA198" s="190">
        <v>0</v>
      </c>
      <c r="AB198" s="190">
        <v>994908</v>
      </c>
      <c r="AC198" s="190">
        <v>994009</v>
      </c>
      <c r="AD198" s="186">
        <f t="shared" si="51"/>
        <v>0.91773257477975545</v>
      </c>
      <c r="AE198" s="69">
        <f t="shared" si="52"/>
        <v>1</v>
      </c>
      <c r="AF198" s="190">
        <v>-899</v>
      </c>
      <c r="AG198" s="190">
        <v>0</v>
      </c>
      <c r="AH198" s="69">
        <v>11</v>
      </c>
      <c r="AI198" s="69">
        <v>23</v>
      </c>
      <c r="AJ198" s="69">
        <v>0</v>
      </c>
      <c r="AK198" s="69">
        <v>0</v>
      </c>
      <c r="AL198" s="80">
        <v>0</v>
      </c>
      <c r="AM198" s="80">
        <v>0</v>
      </c>
      <c r="AN198" s="69">
        <v>0</v>
      </c>
      <c r="AO198" s="69">
        <v>0</v>
      </c>
      <c r="AP198" s="80">
        <v>0</v>
      </c>
      <c r="AQ198" s="80">
        <v>0</v>
      </c>
      <c r="AR198" s="69">
        <v>0</v>
      </c>
      <c r="AS198" s="69">
        <v>0</v>
      </c>
      <c r="AT198" s="80">
        <v>0</v>
      </c>
      <c r="AU198" s="80">
        <v>0</v>
      </c>
      <c r="AV198" s="69">
        <v>0</v>
      </c>
      <c r="AW198" s="69">
        <v>0</v>
      </c>
      <c r="AX198" s="80">
        <v>0</v>
      </c>
      <c r="AY198" s="80">
        <v>0</v>
      </c>
      <c r="AZ198" s="69">
        <v>0</v>
      </c>
      <c r="BA198" s="69">
        <v>0</v>
      </c>
      <c r="BB198" s="80">
        <v>0</v>
      </c>
      <c r="BC198" s="80">
        <v>0</v>
      </c>
      <c r="BD198" s="69">
        <v>0</v>
      </c>
      <c r="BE198" s="69">
        <v>0</v>
      </c>
      <c r="BF198" s="80">
        <v>0</v>
      </c>
      <c r="BG198" s="80">
        <v>0</v>
      </c>
      <c r="BH198" s="69">
        <v>0</v>
      </c>
      <c r="BI198" s="69">
        <v>0</v>
      </c>
      <c r="BJ198" s="80">
        <v>0</v>
      </c>
      <c r="BK198" s="80">
        <v>0</v>
      </c>
      <c r="BL198" s="69">
        <v>0</v>
      </c>
      <c r="BM198" s="69">
        <v>0</v>
      </c>
      <c r="BN198" s="80">
        <v>0</v>
      </c>
      <c r="BO198" s="80">
        <v>0</v>
      </c>
      <c r="BP198" s="69">
        <v>0</v>
      </c>
      <c r="BQ198" s="69">
        <v>0</v>
      </c>
      <c r="BR198" s="80">
        <v>0</v>
      </c>
      <c r="BS198" s="80">
        <v>0</v>
      </c>
      <c r="BT198" s="69">
        <v>0</v>
      </c>
      <c r="BU198" s="69">
        <v>0</v>
      </c>
      <c r="BV198" s="80">
        <v>0</v>
      </c>
      <c r="BW198" s="80">
        <v>0</v>
      </c>
      <c r="BX198" s="69">
        <v>0</v>
      </c>
      <c r="BY198" s="69">
        <v>0</v>
      </c>
      <c r="BZ198" s="80">
        <v>0</v>
      </c>
      <c r="CA198" s="80">
        <v>0</v>
      </c>
      <c r="CB198" s="69">
        <v>0</v>
      </c>
      <c r="CC198" s="69">
        <v>0</v>
      </c>
      <c r="CD198" s="80">
        <v>0</v>
      </c>
      <c r="CE198" s="80">
        <v>0</v>
      </c>
      <c r="CF198" s="69">
        <v>0</v>
      </c>
      <c r="CG198" s="69">
        <v>0</v>
      </c>
      <c r="CH198" s="80">
        <v>0</v>
      </c>
      <c r="CI198" s="80">
        <v>0</v>
      </c>
      <c r="CJ198" s="69">
        <v>0</v>
      </c>
      <c r="CK198" s="69">
        <v>0</v>
      </c>
      <c r="CL198" s="80">
        <v>0</v>
      </c>
      <c r="CM198" s="80">
        <v>0</v>
      </c>
      <c r="CN198" s="67" t="s">
        <v>895</v>
      </c>
      <c r="CO198" s="67" t="s">
        <v>896</v>
      </c>
      <c r="CP198" s="67" t="s">
        <v>701</v>
      </c>
      <c r="CQ198" s="67" t="s">
        <v>701</v>
      </c>
      <c r="CR198" s="67" t="s">
        <v>701</v>
      </c>
      <c r="CS198" s="67" t="s">
        <v>701</v>
      </c>
      <c r="CT198" s="68">
        <v>45380</v>
      </c>
      <c r="CU198" s="67" t="s">
        <v>1003</v>
      </c>
      <c r="CV198" s="67" t="s">
        <v>1004</v>
      </c>
      <c r="CW198" s="68" t="s">
        <v>168</v>
      </c>
      <c r="CX198" s="68">
        <v>45307</v>
      </c>
      <c r="CY198" s="67" t="s">
        <v>1003</v>
      </c>
      <c r="CZ198" s="67" t="s">
        <v>1004</v>
      </c>
      <c r="DA198" s="67" t="s">
        <v>1051</v>
      </c>
      <c r="DB198" s="81">
        <v>879841.48</v>
      </c>
      <c r="DC198" s="67"/>
      <c r="DD198" s="67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</row>
    <row r="199" spans="2:1477" s="69" customFormat="1">
      <c r="B199" s="67" t="s">
        <v>3</v>
      </c>
      <c r="C199" s="67" t="s">
        <v>621</v>
      </c>
      <c r="D199" s="67" t="s">
        <v>622</v>
      </c>
      <c r="E199" s="68">
        <v>44902</v>
      </c>
      <c r="F199" s="67" t="s">
        <v>1007</v>
      </c>
      <c r="G199" s="67" t="s">
        <v>1009</v>
      </c>
      <c r="H199" s="187">
        <v>1</v>
      </c>
      <c r="I199" s="69">
        <v>0</v>
      </c>
      <c r="J199" s="69">
        <v>122</v>
      </c>
      <c r="K199" s="69">
        <v>127</v>
      </c>
      <c r="L199" s="69">
        <v>107</v>
      </c>
      <c r="M199" s="186">
        <f t="shared" si="49"/>
        <v>0.83606557377049184</v>
      </c>
      <c r="N199" s="69">
        <f t="shared" si="50"/>
        <v>1</v>
      </c>
      <c r="O199" s="69">
        <v>20</v>
      </c>
      <c r="P199" s="69">
        <v>0</v>
      </c>
      <c r="Q199" s="69">
        <v>0</v>
      </c>
      <c r="R199" s="69">
        <v>5</v>
      </c>
      <c r="S199" s="69">
        <v>0</v>
      </c>
      <c r="T199" s="190">
        <v>1050673</v>
      </c>
      <c r="U199" s="190">
        <v>49045</v>
      </c>
      <c r="V199" s="190">
        <v>1001629</v>
      </c>
      <c r="W199" s="190">
        <v>1050673</v>
      </c>
      <c r="X199" s="190">
        <v>985015</v>
      </c>
      <c r="Y199" s="190">
        <v>0</v>
      </c>
      <c r="Z199" s="190">
        <v>0</v>
      </c>
      <c r="AA199" s="190">
        <v>0</v>
      </c>
      <c r="AB199" s="190">
        <v>985015</v>
      </c>
      <c r="AC199" s="190">
        <v>985015</v>
      </c>
      <c r="AD199" s="186">
        <f t="shared" si="51"/>
        <v>0.98341302019011034</v>
      </c>
      <c r="AE199" s="69">
        <f t="shared" si="52"/>
        <v>1</v>
      </c>
      <c r="AF199" s="190">
        <v>0</v>
      </c>
      <c r="AG199" s="190">
        <v>0</v>
      </c>
      <c r="AH199" s="69">
        <v>1</v>
      </c>
      <c r="AI199" s="69">
        <v>4</v>
      </c>
      <c r="AJ199" s="69">
        <v>0</v>
      </c>
      <c r="AK199" s="69">
        <v>0</v>
      </c>
      <c r="AL199" s="80">
        <v>0</v>
      </c>
      <c r="AM199" s="80">
        <v>0</v>
      </c>
      <c r="AN199" s="69">
        <v>0</v>
      </c>
      <c r="AO199" s="69">
        <v>0</v>
      </c>
      <c r="AP199" s="80">
        <v>0</v>
      </c>
      <c r="AQ199" s="80">
        <v>0</v>
      </c>
      <c r="AR199" s="69">
        <v>0</v>
      </c>
      <c r="AS199" s="69">
        <v>0</v>
      </c>
      <c r="AT199" s="80">
        <v>0</v>
      </c>
      <c r="AU199" s="80">
        <v>0</v>
      </c>
      <c r="AV199" s="69">
        <v>0</v>
      </c>
      <c r="AW199" s="69">
        <v>0</v>
      </c>
      <c r="AX199" s="80">
        <v>0</v>
      </c>
      <c r="AY199" s="80">
        <v>0</v>
      </c>
      <c r="AZ199" s="69">
        <v>0</v>
      </c>
      <c r="BA199" s="69">
        <v>0</v>
      </c>
      <c r="BB199" s="80">
        <v>0</v>
      </c>
      <c r="BC199" s="80">
        <v>0</v>
      </c>
      <c r="BD199" s="69">
        <v>0</v>
      </c>
      <c r="BE199" s="69">
        <v>0</v>
      </c>
      <c r="BF199" s="80">
        <v>0</v>
      </c>
      <c r="BG199" s="80">
        <v>0</v>
      </c>
      <c r="BH199" s="69">
        <v>0</v>
      </c>
      <c r="BI199" s="69">
        <v>0</v>
      </c>
      <c r="BJ199" s="80">
        <v>7920</v>
      </c>
      <c r="BK199" s="80">
        <v>0</v>
      </c>
      <c r="BL199" s="69">
        <v>0</v>
      </c>
      <c r="BM199" s="69">
        <v>0</v>
      </c>
      <c r="BN199" s="80">
        <v>0</v>
      </c>
      <c r="BO199" s="80">
        <v>0</v>
      </c>
      <c r="BP199" s="69">
        <v>0</v>
      </c>
      <c r="BQ199" s="69">
        <v>0</v>
      </c>
      <c r="BR199" s="80">
        <v>0</v>
      </c>
      <c r="BS199" s="80">
        <v>0</v>
      </c>
      <c r="BT199" s="69">
        <v>0</v>
      </c>
      <c r="BU199" s="69">
        <v>0</v>
      </c>
      <c r="BV199" s="80">
        <v>0</v>
      </c>
      <c r="BW199" s="80">
        <v>0</v>
      </c>
      <c r="BX199" s="69">
        <v>0</v>
      </c>
      <c r="BY199" s="69">
        <v>0</v>
      </c>
      <c r="BZ199" s="80">
        <v>0</v>
      </c>
      <c r="CA199" s="80">
        <v>0</v>
      </c>
      <c r="CB199" s="69">
        <v>0</v>
      </c>
      <c r="CC199" s="69">
        <v>0</v>
      </c>
      <c r="CD199" s="80">
        <v>0</v>
      </c>
      <c r="CE199" s="80">
        <v>0</v>
      </c>
      <c r="CF199" s="69">
        <v>0</v>
      </c>
      <c r="CG199" s="69">
        <v>0</v>
      </c>
      <c r="CH199" s="80">
        <v>0</v>
      </c>
      <c r="CI199" s="80">
        <v>0</v>
      </c>
      <c r="CJ199" s="69">
        <v>0</v>
      </c>
      <c r="CK199" s="69">
        <v>0</v>
      </c>
      <c r="CL199" s="80">
        <v>7920</v>
      </c>
      <c r="CM199" s="80">
        <v>0</v>
      </c>
      <c r="CN199" s="67" t="s">
        <v>757</v>
      </c>
      <c r="CO199" s="67" t="s">
        <v>758</v>
      </c>
      <c r="CP199" s="67" t="s">
        <v>701</v>
      </c>
      <c r="CQ199" s="67" t="s">
        <v>701</v>
      </c>
      <c r="CR199" s="67" t="s">
        <v>701</v>
      </c>
      <c r="CS199" s="67" t="s">
        <v>701</v>
      </c>
      <c r="CT199" s="68">
        <v>45266</v>
      </c>
      <c r="CU199" s="67" t="s">
        <v>1007</v>
      </c>
      <c r="CV199" s="67" t="s">
        <v>1004</v>
      </c>
      <c r="CW199" s="68" t="s">
        <v>168</v>
      </c>
      <c r="CX199" s="68">
        <v>45229</v>
      </c>
      <c r="CY199" s="67" t="s">
        <v>1007</v>
      </c>
      <c r="CZ199" s="67" t="s">
        <v>1004</v>
      </c>
      <c r="DA199" s="67" t="s">
        <v>1051</v>
      </c>
      <c r="DB199" s="81">
        <v>1029940.35</v>
      </c>
      <c r="DC199" s="67"/>
      <c r="DD199" s="67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</row>
    <row r="200" spans="2:1477" s="5" customFormat="1" ht="12.75" thickBot="1">
      <c r="B200" s="75"/>
      <c r="C200" s="75"/>
      <c r="D200" s="75"/>
      <c r="E200" s="68"/>
      <c r="F200" s="75"/>
      <c r="G200" s="75"/>
      <c r="H200" s="187"/>
      <c r="I200" s="76"/>
      <c r="J200" s="76"/>
      <c r="K200" s="76"/>
      <c r="L200" s="76"/>
      <c r="M200" s="236"/>
      <c r="N200" s="69"/>
      <c r="O200" s="76"/>
      <c r="P200" s="76"/>
      <c r="Q200" s="76"/>
      <c r="R200" s="76"/>
      <c r="S200" s="76"/>
      <c r="T200" s="77"/>
      <c r="U200" s="77"/>
      <c r="V200" s="77"/>
      <c r="W200" s="77"/>
      <c r="X200" s="77"/>
      <c r="Y200" s="190"/>
      <c r="Z200" s="190"/>
      <c r="AA200" s="190"/>
      <c r="AB200" s="190"/>
      <c r="AC200" s="190"/>
      <c r="AD200" s="140"/>
      <c r="AE200" s="69"/>
      <c r="AF200" s="190"/>
      <c r="AG200" s="190"/>
      <c r="AH200" s="76"/>
      <c r="AI200" s="76"/>
      <c r="AJ200" s="78"/>
      <c r="AK200" s="78"/>
      <c r="AL200" s="80"/>
      <c r="AM200" s="80"/>
      <c r="AN200" s="78"/>
      <c r="AO200" s="78"/>
      <c r="AP200" s="80"/>
      <c r="AQ200" s="80"/>
      <c r="AR200" s="78"/>
      <c r="AS200" s="78"/>
      <c r="AT200" s="80"/>
      <c r="AU200" s="80"/>
      <c r="AV200" s="78"/>
      <c r="AW200" s="78"/>
      <c r="AX200" s="80"/>
      <c r="AY200" s="80"/>
      <c r="AZ200" s="78"/>
      <c r="BA200" s="78"/>
      <c r="BB200" s="80"/>
      <c r="BC200" s="80"/>
      <c r="BD200" s="78"/>
      <c r="BE200" s="78"/>
      <c r="BF200" s="80"/>
      <c r="BG200" s="80"/>
      <c r="BH200" s="78"/>
      <c r="BI200" s="78"/>
      <c r="BJ200" s="80"/>
      <c r="BK200" s="80"/>
      <c r="BL200" s="78"/>
      <c r="BM200" s="78"/>
      <c r="BN200" s="80"/>
      <c r="BO200" s="80"/>
      <c r="BP200" s="78"/>
      <c r="BQ200" s="78"/>
      <c r="BR200" s="80"/>
      <c r="BS200" s="80"/>
      <c r="BT200" s="78"/>
      <c r="BU200" s="78"/>
      <c r="BV200" s="80"/>
      <c r="BW200" s="80"/>
      <c r="BX200" s="78"/>
      <c r="BY200" s="78"/>
      <c r="BZ200" s="80"/>
      <c r="CA200" s="80"/>
      <c r="CB200" s="78"/>
      <c r="CC200" s="78"/>
      <c r="CD200" s="80"/>
      <c r="CE200" s="80"/>
      <c r="CF200" s="78"/>
      <c r="CG200" s="78"/>
      <c r="CH200" s="80"/>
      <c r="CI200" s="80"/>
      <c r="CJ200" s="78"/>
      <c r="CK200" s="78"/>
      <c r="CL200" s="80"/>
      <c r="CM200" s="80"/>
      <c r="CN200" s="79"/>
      <c r="CO200" s="79"/>
      <c r="CP200" s="79"/>
      <c r="CQ200" s="79"/>
      <c r="CR200" s="79"/>
      <c r="CS200" s="79"/>
      <c r="CT200" s="68"/>
      <c r="CU200" s="75"/>
      <c r="CV200" s="75"/>
      <c r="CW200" s="68"/>
      <c r="CX200" s="68"/>
      <c r="CY200" s="75"/>
      <c r="CZ200" s="75"/>
      <c r="DA200" s="75"/>
      <c r="DB200" s="77"/>
      <c r="DC200" s="76"/>
      <c r="DD200" s="211"/>
    </row>
    <row r="201" spans="2:1477" s="6" customFormat="1" ht="24" customHeight="1" thickTop="1">
      <c r="B201" s="272" t="s">
        <v>1095</v>
      </c>
      <c r="C201" s="273"/>
      <c r="D201" s="274"/>
      <c r="E201" s="110"/>
      <c r="F201" s="111"/>
      <c r="G201" s="159">
        <f>IF(B179="","",ROWS(B179:B200)-1)</f>
        <v>21</v>
      </c>
      <c r="H201" s="112">
        <f>SUM(H179:H200)</f>
        <v>48</v>
      </c>
      <c r="I201" s="112">
        <f>SUM(I179:I200)</f>
        <v>55</v>
      </c>
      <c r="J201" s="112">
        <f>SUM(J179:J200)</f>
        <v>6551</v>
      </c>
      <c r="K201" s="112">
        <f>SUM(K179:K200)</f>
        <v>9997</v>
      </c>
      <c r="L201" s="112">
        <f>SUM(L179:L200)</f>
        <v>9930</v>
      </c>
      <c r="M201" s="237">
        <f>IF(G201="",0,N201/G201)</f>
        <v>1</v>
      </c>
      <c r="N201" s="112">
        <f t="shared" ref="N201:AC201" si="53">SUM(N179:N200)</f>
        <v>21</v>
      </c>
      <c r="O201" s="112">
        <f t="shared" si="53"/>
        <v>67</v>
      </c>
      <c r="P201" s="113">
        <f t="shared" si="53"/>
        <v>0</v>
      </c>
      <c r="Q201" s="113">
        <f t="shared" si="53"/>
        <v>0</v>
      </c>
      <c r="R201" s="112">
        <f t="shared" si="53"/>
        <v>3373</v>
      </c>
      <c r="S201" s="112">
        <f t="shared" si="53"/>
        <v>94</v>
      </c>
      <c r="T201" s="114">
        <f t="shared" si="53"/>
        <v>87093207</v>
      </c>
      <c r="U201" s="114">
        <f t="shared" si="53"/>
        <v>1224018</v>
      </c>
      <c r="V201" s="114">
        <f t="shared" si="53"/>
        <v>85869189</v>
      </c>
      <c r="W201" s="114">
        <f t="shared" si="53"/>
        <v>89250065</v>
      </c>
      <c r="X201" s="114">
        <f t="shared" si="53"/>
        <v>87553356</v>
      </c>
      <c r="Y201" s="114">
        <f t="shared" si="53"/>
        <v>0</v>
      </c>
      <c r="Z201" s="114">
        <f t="shared" si="53"/>
        <v>0</v>
      </c>
      <c r="AA201" s="114">
        <f t="shared" si="53"/>
        <v>0</v>
      </c>
      <c r="AB201" s="114">
        <f t="shared" si="53"/>
        <v>87553356</v>
      </c>
      <c r="AC201" s="114">
        <f t="shared" si="53"/>
        <v>89378786</v>
      </c>
      <c r="AD201" s="142">
        <f>IF(G201="",0,AE201/G201)</f>
        <v>0.95238095238095233</v>
      </c>
      <c r="AE201" s="240">
        <f t="shared" ref="AE201:CM201" si="54">SUM(AE179:AE200)</f>
        <v>20</v>
      </c>
      <c r="AF201" s="114">
        <f t="shared" si="54"/>
        <v>3130090</v>
      </c>
      <c r="AG201" s="114">
        <f t="shared" si="54"/>
        <v>2245299</v>
      </c>
      <c r="AH201" s="115">
        <f t="shared" si="54"/>
        <v>2374</v>
      </c>
      <c r="AI201" s="115">
        <f t="shared" si="54"/>
        <v>671</v>
      </c>
      <c r="AJ201" s="115">
        <f t="shared" si="54"/>
        <v>50</v>
      </c>
      <c r="AK201" s="115">
        <f t="shared" si="54"/>
        <v>39</v>
      </c>
      <c r="AL201" s="114">
        <f t="shared" si="54"/>
        <v>392774</v>
      </c>
      <c r="AM201" s="114">
        <f t="shared" si="54"/>
        <v>135293</v>
      </c>
      <c r="AN201" s="115">
        <f t="shared" si="54"/>
        <v>155</v>
      </c>
      <c r="AO201" s="115">
        <f t="shared" si="54"/>
        <v>32</v>
      </c>
      <c r="AP201" s="114">
        <f t="shared" si="54"/>
        <v>1064087</v>
      </c>
      <c r="AQ201" s="114">
        <f t="shared" si="54"/>
        <v>38415</v>
      </c>
      <c r="AR201" s="115">
        <f t="shared" si="54"/>
        <v>0</v>
      </c>
      <c r="AS201" s="115">
        <f t="shared" si="54"/>
        <v>0</v>
      </c>
      <c r="AT201" s="114">
        <f t="shared" si="54"/>
        <v>0</v>
      </c>
      <c r="AU201" s="114">
        <f t="shared" si="54"/>
        <v>0</v>
      </c>
      <c r="AV201" s="115">
        <f t="shared" si="54"/>
        <v>0</v>
      </c>
      <c r="AW201" s="115">
        <f t="shared" si="54"/>
        <v>0</v>
      </c>
      <c r="AX201" s="114">
        <f t="shared" si="54"/>
        <v>-103477</v>
      </c>
      <c r="AY201" s="114">
        <f t="shared" si="54"/>
        <v>0</v>
      </c>
      <c r="AZ201" s="115">
        <f t="shared" si="54"/>
        <v>0</v>
      </c>
      <c r="BA201" s="115">
        <f t="shared" si="54"/>
        <v>0</v>
      </c>
      <c r="BB201" s="114">
        <f t="shared" si="54"/>
        <v>0</v>
      </c>
      <c r="BC201" s="114">
        <f t="shared" si="54"/>
        <v>0</v>
      </c>
      <c r="BD201" s="115">
        <f t="shared" si="54"/>
        <v>0</v>
      </c>
      <c r="BE201" s="115">
        <f t="shared" si="54"/>
        <v>0</v>
      </c>
      <c r="BF201" s="114">
        <f t="shared" si="54"/>
        <v>361023</v>
      </c>
      <c r="BG201" s="114">
        <f t="shared" si="54"/>
        <v>68909</v>
      </c>
      <c r="BH201" s="115">
        <f t="shared" si="54"/>
        <v>0</v>
      </c>
      <c r="BI201" s="115">
        <f t="shared" si="54"/>
        <v>0</v>
      </c>
      <c r="BJ201" s="114">
        <f t="shared" si="54"/>
        <v>476519</v>
      </c>
      <c r="BK201" s="114">
        <f t="shared" si="54"/>
        <v>0</v>
      </c>
      <c r="BL201" s="115">
        <f t="shared" si="54"/>
        <v>22</v>
      </c>
      <c r="BM201" s="115">
        <f t="shared" si="54"/>
        <v>0</v>
      </c>
      <c r="BN201" s="114">
        <f t="shared" si="54"/>
        <v>0</v>
      </c>
      <c r="BO201" s="114">
        <f t="shared" si="54"/>
        <v>0</v>
      </c>
      <c r="BP201" s="115">
        <f t="shared" si="54"/>
        <v>527</v>
      </c>
      <c r="BQ201" s="115">
        <f t="shared" si="54"/>
        <v>0</v>
      </c>
      <c r="BR201" s="114">
        <f t="shared" si="54"/>
        <v>99085</v>
      </c>
      <c r="BS201" s="114">
        <f t="shared" si="54"/>
        <v>0</v>
      </c>
      <c r="BT201" s="115">
        <f t="shared" si="54"/>
        <v>0</v>
      </c>
      <c r="BU201" s="115">
        <f t="shared" si="54"/>
        <v>0</v>
      </c>
      <c r="BV201" s="114">
        <f t="shared" si="54"/>
        <v>363461</v>
      </c>
      <c r="BW201" s="114">
        <f t="shared" si="54"/>
        <v>33274</v>
      </c>
      <c r="BX201" s="115">
        <f t="shared" si="54"/>
        <v>90</v>
      </c>
      <c r="BY201" s="115">
        <f t="shared" si="54"/>
        <v>6</v>
      </c>
      <c r="BZ201" s="114">
        <f t="shared" si="54"/>
        <v>43588</v>
      </c>
      <c r="CA201" s="114">
        <f t="shared" si="54"/>
        <v>42593</v>
      </c>
      <c r="CB201" s="115">
        <f t="shared" si="54"/>
        <v>34</v>
      </c>
      <c r="CC201" s="115">
        <f t="shared" si="54"/>
        <v>0</v>
      </c>
      <c r="CD201" s="114">
        <f t="shared" si="54"/>
        <v>14596</v>
      </c>
      <c r="CE201" s="114">
        <f t="shared" si="54"/>
        <v>0</v>
      </c>
      <c r="CF201" s="115">
        <f t="shared" si="54"/>
        <v>0</v>
      </c>
      <c r="CG201" s="115">
        <f t="shared" si="54"/>
        <v>0</v>
      </c>
      <c r="CH201" s="114">
        <f t="shared" si="54"/>
        <v>-11203</v>
      </c>
      <c r="CI201" s="114">
        <f t="shared" si="54"/>
        <v>0</v>
      </c>
      <c r="CJ201" s="115">
        <f t="shared" si="54"/>
        <v>878</v>
      </c>
      <c r="CK201" s="115">
        <f t="shared" si="54"/>
        <v>77</v>
      </c>
      <c r="CL201" s="114">
        <f t="shared" si="54"/>
        <v>2700458</v>
      </c>
      <c r="CM201" s="114">
        <f t="shared" si="54"/>
        <v>318484</v>
      </c>
      <c r="CN201" s="116"/>
      <c r="CO201" s="116"/>
      <c r="CP201" s="116"/>
      <c r="CQ201" s="116"/>
      <c r="CR201" s="116"/>
      <c r="CS201" s="116"/>
      <c r="CT201" s="110"/>
      <c r="CU201" s="111"/>
      <c r="CV201" s="111"/>
      <c r="CW201" s="110"/>
      <c r="CX201" s="110"/>
      <c r="CY201" s="111"/>
      <c r="CZ201" s="111"/>
      <c r="DA201" s="111"/>
      <c r="DB201" s="114"/>
      <c r="DC201" s="116"/>
      <c r="DD201" s="210"/>
    </row>
    <row r="202" spans="2:1477" s="69" customFormat="1">
      <c r="B202" s="67" t="s">
        <v>3</v>
      </c>
      <c r="C202" s="67" t="s">
        <v>356</v>
      </c>
      <c r="D202" s="67" t="s">
        <v>357</v>
      </c>
      <c r="E202" s="68">
        <v>43957</v>
      </c>
      <c r="F202" s="67" t="s">
        <v>1001</v>
      </c>
      <c r="G202" s="158" t="s">
        <v>1008</v>
      </c>
      <c r="H202" s="187">
        <v>6</v>
      </c>
      <c r="I202" s="69">
        <v>1</v>
      </c>
      <c r="J202" s="69">
        <v>730</v>
      </c>
      <c r="K202" s="69">
        <v>939</v>
      </c>
      <c r="L202" s="69">
        <v>934</v>
      </c>
      <c r="M202" s="186">
        <f>IF(J202 = 0,0,(L202-AH202-AI202)/J202)</f>
        <v>0.99315068493150682</v>
      </c>
      <c r="N202" s="69">
        <f>IF(G202&lt;&gt;"",IF(M202&lt;=1.2,1,0),0)</f>
        <v>1</v>
      </c>
      <c r="O202" s="69">
        <v>5</v>
      </c>
      <c r="P202" s="69">
        <v>0</v>
      </c>
      <c r="Q202" s="69">
        <v>0</v>
      </c>
      <c r="R202" s="69">
        <v>209</v>
      </c>
      <c r="S202" s="69">
        <v>0</v>
      </c>
      <c r="T202" s="190">
        <v>17557323</v>
      </c>
      <c r="U202" s="190">
        <v>125751</v>
      </c>
      <c r="V202" s="190">
        <v>17431572</v>
      </c>
      <c r="W202" s="190">
        <v>17588765</v>
      </c>
      <c r="X202" s="190">
        <v>16726429</v>
      </c>
      <c r="Y202" s="190">
        <v>0</v>
      </c>
      <c r="Z202" s="190">
        <v>0</v>
      </c>
      <c r="AA202" s="190">
        <v>0</v>
      </c>
      <c r="AB202" s="190">
        <v>16726429</v>
      </c>
      <c r="AC202" s="190">
        <v>16980455</v>
      </c>
      <c r="AD202" s="186">
        <f>IF(V202=0,0,AC202/V202)</f>
        <v>0.97412069318819894</v>
      </c>
      <c r="AE202" s="69">
        <f>IF(AD202 &lt;=1.1,1,0)</f>
        <v>1</v>
      </c>
      <c r="AF202" s="80">
        <v>254025</v>
      </c>
      <c r="AG202" s="69">
        <v>31442</v>
      </c>
      <c r="AH202" s="69">
        <v>144</v>
      </c>
      <c r="AI202" s="69">
        <v>65</v>
      </c>
      <c r="AJ202" s="69">
        <v>0</v>
      </c>
      <c r="AK202" s="69">
        <v>0</v>
      </c>
      <c r="AL202" s="80">
        <v>0</v>
      </c>
      <c r="AM202" s="80">
        <v>0</v>
      </c>
      <c r="AN202" s="69">
        <v>0</v>
      </c>
      <c r="AO202" s="69">
        <v>0</v>
      </c>
      <c r="AP202" s="80">
        <v>0</v>
      </c>
      <c r="AQ202" s="80">
        <v>0</v>
      </c>
      <c r="AR202" s="69">
        <v>0</v>
      </c>
      <c r="AS202" s="69">
        <v>0</v>
      </c>
      <c r="AT202" s="80">
        <v>0</v>
      </c>
      <c r="AU202" s="80">
        <v>0</v>
      </c>
      <c r="AV202" s="69">
        <v>0</v>
      </c>
      <c r="AW202" s="69">
        <v>0</v>
      </c>
      <c r="AX202" s="80">
        <v>0</v>
      </c>
      <c r="AY202" s="80">
        <v>0</v>
      </c>
      <c r="AZ202" s="69">
        <v>0</v>
      </c>
      <c r="BA202" s="69">
        <v>0</v>
      </c>
      <c r="BB202" s="80">
        <v>0</v>
      </c>
      <c r="BC202" s="80">
        <v>0</v>
      </c>
      <c r="BD202" s="69">
        <v>0</v>
      </c>
      <c r="BE202" s="69">
        <v>0</v>
      </c>
      <c r="BF202" s="80">
        <v>31442</v>
      </c>
      <c r="BG202" s="80">
        <v>0</v>
      </c>
      <c r="BH202" s="69">
        <v>0</v>
      </c>
      <c r="BI202" s="69">
        <v>0</v>
      </c>
      <c r="BJ202" s="80">
        <v>6300</v>
      </c>
      <c r="BK202" s="80">
        <v>0</v>
      </c>
      <c r="BL202" s="69">
        <v>0</v>
      </c>
      <c r="BM202" s="69">
        <v>0</v>
      </c>
      <c r="BN202" s="80">
        <v>0</v>
      </c>
      <c r="BO202" s="80">
        <v>0</v>
      </c>
      <c r="BP202" s="69">
        <v>0</v>
      </c>
      <c r="BQ202" s="69">
        <v>0</v>
      </c>
      <c r="BR202" s="80">
        <v>0</v>
      </c>
      <c r="BS202" s="80">
        <v>0</v>
      </c>
      <c r="BT202" s="69">
        <v>0</v>
      </c>
      <c r="BU202" s="69">
        <v>0</v>
      </c>
      <c r="BV202" s="80">
        <v>0</v>
      </c>
      <c r="BW202" s="80">
        <v>0</v>
      </c>
      <c r="BX202" s="69">
        <v>0</v>
      </c>
      <c r="BY202" s="69">
        <v>0</v>
      </c>
      <c r="BZ202" s="80">
        <v>0</v>
      </c>
      <c r="CA202" s="80">
        <v>0</v>
      </c>
      <c r="CB202" s="69">
        <v>0</v>
      </c>
      <c r="CC202" s="69">
        <v>0</v>
      </c>
      <c r="CD202" s="80">
        <v>0</v>
      </c>
      <c r="CE202" s="80">
        <v>0</v>
      </c>
      <c r="CF202" s="69">
        <v>0</v>
      </c>
      <c r="CG202" s="69">
        <v>0</v>
      </c>
      <c r="CH202" s="80">
        <v>0</v>
      </c>
      <c r="CI202" s="80">
        <v>0</v>
      </c>
      <c r="CJ202" s="69">
        <v>0</v>
      </c>
      <c r="CK202" s="69">
        <v>0</v>
      </c>
      <c r="CL202" s="80">
        <v>37742</v>
      </c>
      <c r="CM202" s="80">
        <v>0</v>
      </c>
      <c r="CN202" s="67" t="s">
        <v>873</v>
      </c>
      <c r="CO202" s="67" t="s">
        <v>874</v>
      </c>
      <c r="CP202" s="67" t="s">
        <v>701</v>
      </c>
      <c r="CQ202" s="67" t="s">
        <v>701</v>
      </c>
      <c r="CR202" s="67" t="s">
        <v>701</v>
      </c>
      <c r="CS202" s="67" t="s">
        <v>701</v>
      </c>
      <c r="CT202" s="68">
        <v>45113</v>
      </c>
      <c r="CU202" s="67" t="s">
        <v>1005</v>
      </c>
      <c r="CV202" s="67" t="s">
        <v>1004</v>
      </c>
      <c r="CW202" s="68" t="s">
        <v>168</v>
      </c>
      <c r="CX202" s="68">
        <v>44959</v>
      </c>
      <c r="CY202" s="67" t="s">
        <v>1003</v>
      </c>
      <c r="CZ202" s="67" t="s">
        <v>1009</v>
      </c>
      <c r="DA202" s="67" t="s">
        <v>1050</v>
      </c>
      <c r="DB202" s="81">
        <v>12972092.800000001</v>
      </c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</row>
    <row r="203" spans="2:1477" s="69" customFormat="1">
      <c r="B203" s="67" t="s">
        <v>3</v>
      </c>
      <c r="C203" s="67" t="s">
        <v>358</v>
      </c>
      <c r="D203" s="67" t="s">
        <v>359</v>
      </c>
      <c r="E203" s="68">
        <v>44323</v>
      </c>
      <c r="F203" s="67" t="s">
        <v>1001</v>
      </c>
      <c r="G203" s="158" t="s">
        <v>1002</v>
      </c>
      <c r="H203" s="187">
        <v>1</v>
      </c>
      <c r="I203" s="69">
        <v>8</v>
      </c>
      <c r="J203" s="69">
        <v>228</v>
      </c>
      <c r="K203" s="69">
        <v>525</v>
      </c>
      <c r="L203" s="69">
        <v>518</v>
      </c>
      <c r="M203" s="186">
        <f t="shared" ref="M203:M214" si="55">IF(J203 = 0,0,(L203-AH203-AI203)/J203)</f>
        <v>1.4473684210526316</v>
      </c>
      <c r="N203" s="69">
        <f t="shared" ref="N203:N214" si="56">IF(G203&lt;&gt;"",IF(M203&lt;=1.2,1,0),0)</f>
        <v>0</v>
      </c>
      <c r="O203" s="69">
        <v>7</v>
      </c>
      <c r="P203" s="69">
        <v>0</v>
      </c>
      <c r="Q203" s="69">
        <v>0</v>
      </c>
      <c r="R203" s="69">
        <v>188</v>
      </c>
      <c r="S203" s="69">
        <v>109</v>
      </c>
      <c r="T203" s="190">
        <v>12200214</v>
      </c>
      <c r="U203" s="190">
        <v>101674</v>
      </c>
      <c r="V203" s="190">
        <v>12098540</v>
      </c>
      <c r="W203" s="190">
        <v>13805766</v>
      </c>
      <c r="X203" s="190">
        <v>14066534</v>
      </c>
      <c r="Y203" s="190">
        <v>0</v>
      </c>
      <c r="Z203" s="190">
        <v>0</v>
      </c>
      <c r="AA203" s="190">
        <v>0</v>
      </c>
      <c r="AB203" s="190">
        <v>14066534</v>
      </c>
      <c r="AC203" s="190">
        <v>14068003</v>
      </c>
      <c r="AD203" s="186">
        <f t="shared" ref="AD203:AD214" si="57">IF(V203=0,0,AC203/V203)</f>
        <v>1.1627851790381318</v>
      </c>
      <c r="AE203" s="69">
        <f t="shared" ref="AE203:AE214" si="58">IF(AD203 &lt;=1.1,1,0)</f>
        <v>0</v>
      </c>
      <c r="AF203" s="80">
        <v>140138</v>
      </c>
      <c r="AG203" s="69">
        <v>1605552</v>
      </c>
      <c r="AH203" s="69">
        <v>165</v>
      </c>
      <c r="AI203" s="69">
        <v>23</v>
      </c>
      <c r="AJ203" s="69">
        <v>0</v>
      </c>
      <c r="AK203" s="69">
        <v>0</v>
      </c>
      <c r="AL203" s="80">
        <v>0</v>
      </c>
      <c r="AM203" s="80">
        <v>0</v>
      </c>
      <c r="AN203" s="69">
        <v>0</v>
      </c>
      <c r="AO203" s="69">
        <v>0</v>
      </c>
      <c r="AP203" s="80">
        <v>1129185</v>
      </c>
      <c r="AQ203" s="80">
        <v>0</v>
      </c>
      <c r="AR203" s="69">
        <v>0</v>
      </c>
      <c r="AS203" s="69">
        <v>0</v>
      </c>
      <c r="AT203" s="80">
        <v>0</v>
      </c>
      <c r="AU203" s="80">
        <v>0</v>
      </c>
      <c r="AV203" s="69">
        <v>0</v>
      </c>
      <c r="AW203" s="69">
        <v>0</v>
      </c>
      <c r="AX203" s="80">
        <v>0</v>
      </c>
      <c r="AY203" s="80">
        <v>0</v>
      </c>
      <c r="AZ203" s="69">
        <v>0</v>
      </c>
      <c r="BA203" s="69">
        <v>0</v>
      </c>
      <c r="BB203" s="80">
        <v>0</v>
      </c>
      <c r="BC203" s="80">
        <v>0</v>
      </c>
      <c r="BD203" s="69">
        <v>0</v>
      </c>
      <c r="BE203" s="69">
        <v>109</v>
      </c>
      <c r="BF203" s="80">
        <v>448054</v>
      </c>
      <c r="BG203" s="80">
        <v>0</v>
      </c>
      <c r="BH203" s="69">
        <v>0</v>
      </c>
      <c r="BI203" s="69">
        <v>0</v>
      </c>
      <c r="BJ203" s="80">
        <v>23731</v>
      </c>
      <c r="BK203" s="80">
        <v>0</v>
      </c>
      <c r="BL203" s="69">
        <v>0</v>
      </c>
      <c r="BM203" s="69">
        <v>0</v>
      </c>
      <c r="BN203" s="80">
        <v>0</v>
      </c>
      <c r="BO203" s="80">
        <v>0</v>
      </c>
      <c r="BP203" s="69">
        <v>30</v>
      </c>
      <c r="BQ203" s="69">
        <v>0</v>
      </c>
      <c r="BR203" s="80">
        <v>0</v>
      </c>
      <c r="BS203" s="80">
        <v>0</v>
      </c>
      <c r="BT203" s="69">
        <v>0</v>
      </c>
      <c r="BU203" s="69">
        <v>0</v>
      </c>
      <c r="BV203" s="80">
        <v>0</v>
      </c>
      <c r="BW203" s="80">
        <v>0</v>
      </c>
      <c r="BX203" s="69">
        <v>0</v>
      </c>
      <c r="BY203" s="69">
        <v>0</v>
      </c>
      <c r="BZ203" s="80">
        <v>0</v>
      </c>
      <c r="CA203" s="80">
        <v>0</v>
      </c>
      <c r="CB203" s="69">
        <v>0</v>
      </c>
      <c r="CC203" s="69">
        <v>0</v>
      </c>
      <c r="CD203" s="80">
        <v>0</v>
      </c>
      <c r="CE203" s="80">
        <v>0</v>
      </c>
      <c r="CF203" s="69">
        <v>0</v>
      </c>
      <c r="CG203" s="69">
        <v>0</v>
      </c>
      <c r="CH203" s="80">
        <v>0</v>
      </c>
      <c r="CI203" s="80">
        <v>0</v>
      </c>
      <c r="CJ203" s="69">
        <v>30</v>
      </c>
      <c r="CK203" s="69">
        <v>109</v>
      </c>
      <c r="CL203" s="80">
        <v>1600970</v>
      </c>
      <c r="CM203" s="80">
        <v>0</v>
      </c>
      <c r="CN203" s="67" t="s">
        <v>875</v>
      </c>
      <c r="CO203" s="67" t="s">
        <v>876</v>
      </c>
      <c r="CP203" s="67" t="s">
        <v>701</v>
      </c>
      <c r="CQ203" s="67" t="s">
        <v>701</v>
      </c>
      <c r="CR203" s="67" t="s">
        <v>701</v>
      </c>
      <c r="CS203" s="67" t="s">
        <v>701</v>
      </c>
      <c r="CT203" s="68">
        <v>45195</v>
      </c>
      <c r="CU203" s="67" t="s">
        <v>1005</v>
      </c>
      <c r="CV203" s="67" t="s">
        <v>1004</v>
      </c>
      <c r="CW203" s="68" t="s">
        <v>168</v>
      </c>
      <c r="CX203" s="68">
        <v>45100</v>
      </c>
      <c r="CY203" s="67" t="s">
        <v>1001</v>
      </c>
      <c r="CZ203" s="67" t="s">
        <v>1009</v>
      </c>
      <c r="DA203" s="67" t="s">
        <v>1050</v>
      </c>
      <c r="DB203" s="81">
        <v>10374505.800000001</v>
      </c>
      <c r="DC203" s="69" t="s">
        <v>810</v>
      </c>
      <c r="DD203" s="69" t="s">
        <v>811</v>
      </c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</row>
    <row r="204" spans="2:1477" s="69" customFormat="1">
      <c r="B204" s="67" t="s">
        <v>3</v>
      </c>
      <c r="C204" s="67" t="s">
        <v>877</v>
      </c>
      <c r="D204" s="67" t="s">
        <v>1054</v>
      </c>
      <c r="E204" s="68">
        <v>44568</v>
      </c>
      <c r="F204" s="67" t="s">
        <v>1003</v>
      </c>
      <c r="G204" s="158" t="s">
        <v>1010</v>
      </c>
      <c r="H204" s="187">
        <v>1</v>
      </c>
      <c r="I204" s="69">
        <v>0</v>
      </c>
      <c r="J204" s="69">
        <v>307</v>
      </c>
      <c r="K204" s="69">
        <v>326</v>
      </c>
      <c r="L204" s="69">
        <v>171</v>
      </c>
      <c r="M204" s="186">
        <f t="shared" si="55"/>
        <v>0.49511400651465798</v>
      </c>
      <c r="N204" s="69">
        <f t="shared" si="56"/>
        <v>1</v>
      </c>
      <c r="O204" s="69">
        <v>155</v>
      </c>
      <c r="P204" s="69">
        <v>0</v>
      </c>
      <c r="Q204" s="69">
        <v>0</v>
      </c>
      <c r="R204" s="69">
        <v>19</v>
      </c>
      <c r="S204" s="69">
        <v>0</v>
      </c>
      <c r="T204" s="190">
        <v>2335539</v>
      </c>
      <c r="U204" s="190">
        <v>50000</v>
      </c>
      <c r="V204" s="190">
        <v>2285539</v>
      </c>
      <c r="W204" s="190">
        <v>2335539</v>
      </c>
      <c r="X204" s="190">
        <v>2159702</v>
      </c>
      <c r="Y204" s="190">
        <v>0</v>
      </c>
      <c r="Z204" s="190">
        <v>0</v>
      </c>
      <c r="AA204" s="190">
        <v>0</v>
      </c>
      <c r="AB204" s="190">
        <v>2159702</v>
      </c>
      <c r="AC204" s="190">
        <v>2159702</v>
      </c>
      <c r="AD204" s="186">
        <f t="shared" si="57"/>
        <v>0.94494209024654574</v>
      </c>
      <c r="AE204" s="69">
        <f t="shared" si="58"/>
        <v>1</v>
      </c>
      <c r="AF204" s="80">
        <v>0</v>
      </c>
      <c r="AG204" s="69">
        <v>0</v>
      </c>
      <c r="AH204" s="69">
        <v>11</v>
      </c>
      <c r="AI204" s="69">
        <v>8</v>
      </c>
      <c r="AJ204" s="69">
        <v>0</v>
      </c>
      <c r="AK204" s="69">
        <v>0</v>
      </c>
      <c r="AL204" s="80">
        <v>0</v>
      </c>
      <c r="AM204" s="80">
        <v>0</v>
      </c>
      <c r="AN204" s="69">
        <v>0</v>
      </c>
      <c r="AO204" s="69">
        <v>0</v>
      </c>
      <c r="AP204" s="80">
        <v>0</v>
      </c>
      <c r="AQ204" s="80">
        <v>0</v>
      </c>
      <c r="AR204" s="69">
        <v>0</v>
      </c>
      <c r="AS204" s="69">
        <v>0</v>
      </c>
      <c r="AT204" s="80">
        <v>0</v>
      </c>
      <c r="AU204" s="80">
        <v>0</v>
      </c>
      <c r="AV204" s="69">
        <v>0</v>
      </c>
      <c r="AW204" s="69">
        <v>0</v>
      </c>
      <c r="AX204" s="80">
        <v>0</v>
      </c>
      <c r="AY204" s="80">
        <v>0</v>
      </c>
      <c r="AZ204" s="69">
        <v>0</v>
      </c>
      <c r="BA204" s="69">
        <v>0</v>
      </c>
      <c r="BB204" s="80">
        <v>0</v>
      </c>
      <c r="BC204" s="80">
        <v>0</v>
      </c>
      <c r="BD204" s="69">
        <v>0</v>
      </c>
      <c r="BE204" s="69">
        <v>0</v>
      </c>
      <c r="BF204" s="80">
        <v>0</v>
      </c>
      <c r="BG204" s="80">
        <v>0</v>
      </c>
      <c r="BH204" s="69">
        <v>0</v>
      </c>
      <c r="BI204" s="69">
        <v>0</v>
      </c>
      <c r="BJ204" s="80">
        <v>0</v>
      </c>
      <c r="BK204" s="80">
        <v>0</v>
      </c>
      <c r="BL204" s="69">
        <v>0</v>
      </c>
      <c r="BM204" s="69">
        <v>0</v>
      </c>
      <c r="BN204" s="80">
        <v>0</v>
      </c>
      <c r="BO204" s="80">
        <v>0</v>
      </c>
      <c r="BP204" s="69">
        <v>0</v>
      </c>
      <c r="BQ204" s="69">
        <v>0</v>
      </c>
      <c r="BR204" s="80">
        <v>0</v>
      </c>
      <c r="BS204" s="80">
        <v>0</v>
      </c>
      <c r="BT204" s="69">
        <v>0</v>
      </c>
      <c r="BU204" s="69">
        <v>0</v>
      </c>
      <c r="BV204" s="80">
        <v>0</v>
      </c>
      <c r="BW204" s="80">
        <v>0</v>
      </c>
      <c r="BX204" s="69">
        <v>0</v>
      </c>
      <c r="BY204" s="69">
        <v>0</v>
      </c>
      <c r="BZ204" s="80">
        <v>0</v>
      </c>
      <c r="CA204" s="80">
        <v>0</v>
      </c>
      <c r="CB204" s="69">
        <v>0</v>
      </c>
      <c r="CC204" s="69">
        <v>0</v>
      </c>
      <c r="CD204" s="80">
        <v>0</v>
      </c>
      <c r="CE204" s="80">
        <v>0</v>
      </c>
      <c r="CF204" s="69">
        <v>0</v>
      </c>
      <c r="CG204" s="69">
        <v>0</v>
      </c>
      <c r="CH204" s="80">
        <v>0</v>
      </c>
      <c r="CI204" s="80">
        <v>0</v>
      </c>
      <c r="CJ204" s="69">
        <v>0</v>
      </c>
      <c r="CK204" s="69">
        <v>0</v>
      </c>
      <c r="CL204" s="80">
        <v>0</v>
      </c>
      <c r="CM204" s="80">
        <v>0</v>
      </c>
      <c r="CN204" s="67" t="s">
        <v>878</v>
      </c>
      <c r="CO204" s="67" t="s">
        <v>879</v>
      </c>
      <c r="CP204" s="67" t="s">
        <v>701</v>
      </c>
      <c r="CQ204" s="67" t="s">
        <v>701</v>
      </c>
      <c r="CR204" s="67" t="s">
        <v>701</v>
      </c>
      <c r="CS204" s="67" t="s">
        <v>701</v>
      </c>
      <c r="CT204" s="68">
        <v>45250</v>
      </c>
      <c r="CU204" s="67" t="s">
        <v>1007</v>
      </c>
      <c r="CV204" s="67" t="s">
        <v>1004</v>
      </c>
      <c r="CW204" s="68" t="s">
        <v>168</v>
      </c>
      <c r="CX204" s="68">
        <v>45224</v>
      </c>
      <c r="CY204" s="67" t="s">
        <v>1007</v>
      </c>
      <c r="CZ204" s="67" t="s">
        <v>1004</v>
      </c>
      <c r="DA204" s="67" t="s">
        <v>1051</v>
      </c>
      <c r="DB204" s="81">
        <v>4011283.36</v>
      </c>
      <c r="DC204" s="69" t="s">
        <v>870</v>
      </c>
      <c r="DD204" s="69" t="s">
        <v>871</v>
      </c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</row>
    <row r="205" spans="2:1477" s="69" customFormat="1">
      <c r="B205" s="67" t="s">
        <v>3</v>
      </c>
      <c r="C205" s="67" t="s">
        <v>613</v>
      </c>
      <c r="D205" s="67" t="s">
        <v>614</v>
      </c>
      <c r="E205" s="68">
        <v>44596</v>
      </c>
      <c r="F205" s="67" t="s">
        <v>1003</v>
      </c>
      <c r="G205" s="158" t="s">
        <v>1010</v>
      </c>
      <c r="H205" s="187">
        <v>1</v>
      </c>
      <c r="I205" s="69">
        <v>0</v>
      </c>
      <c r="J205" s="69">
        <v>210</v>
      </c>
      <c r="K205" s="69">
        <v>248</v>
      </c>
      <c r="L205" s="69">
        <v>246</v>
      </c>
      <c r="M205" s="186">
        <f t="shared" si="55"/>
        <v>0.99047619047619051</v>
      </c>
      <c r="N205" s="69">
        <f t="shared" si="56"/>
        <v>1</v>
      </c>
      <c r="O205" s="69">
        <v>2</v>
      </c>
      <c r="P205" s="69">
        <v>0</v>
      </c>
      <c r="Q205" s="69">
        <v>0</v>
      </c>
      <c r="R205" s="69">
        <v>38</v>
      </c>
      <c r="S205" s="69">
        <v>0</v>
      </c>
      <c r="T205" s="190">
        <v>2500423</v>
      </c>
      <c r="U205" s="190">
        <v>50000</v>
      </c>
      <c r="V205" s="190">
        <v>2450423</v>
      </c>
      <c r="W205" s="190">
        <v>2500423</v>
      </c>
      <c r="X205" s="190">
        <v>2294866</v>
      </c>
      <c r="Y205" s="190">
        <v>0</v>
      </c>
      <c r="Z205" s="190">
        <v>0</v>
      </c>
      <c r="AA205" s="190">
        <v>0</v>
      </c>
      <c r="AB205" s="190">
        <v>2294866</v>
      </c>
      <c r="AC205" s="190">
        <v>2323183</v>
      </c>
      <c r="AD205" s="186">
        <f t="shared" si="57"/>
        <v>0.94807427125847255</v>
      </c>
      <c r="AE205" s="69">
        <f t="shared" si="58"/>
        <v>1</v>
      </c>
      <c r="AF205" s="80">
        <v>28317</v>
      </c>
      <c r="AG205" s="69">
        <v>0</v>
      </c>
      <c r="AH205" s="69">
        <v>24</v>
      </c>
      <c r="AI205" s="69">
        <v>14</v>
      </c>
      <c r="AJ205" s="69">
        <v>0</v>
      </c>
      <c r="AK205" s="69">
        <v>0</v>
      </c>
      <c r="AL205" s="80">
        <v>0</v>
      </c>
      <c r="AM205" s="80">
        <v>0</v>
      </c>
      <c r="AN205" s="69">
        <v>0</v>
      </c>
      <c r="AO205" s="69">
        <v>0</v>
      </c>
      <c r="AP205" s="80">
        <v>5415</v>
      </c>
      <c r="AQ205" s="80">
        <v>0</v>
      </c>
      <c r="AR205" s="69">
        <v>0</v>
      </c>
      <c r="AS205" s="69">
        <v>0</v>
      </c>
      <c r="AT205" s="80">
        <v>0</v>
      </c>
      <c r="AU205" s="80">
        <v>0</v>
      </c>
      <c r="AV205" s="69">
        <v>0</v>
      </c>
      <c r="AW205" s="69">
        <v>0</v>
      </c>
      <c r="AX205" s="80">
        <v>0</v>
      </c>
      <c r="AY205" s="80">
        <v>0</v>
      </c>
      <c r="AZ205" s="69">
        <v>0</v>
      </c>
      <c r="BA205" s="69">
        <v>0</v>
      </c>
      <c r="BB205" s="80">
        <v>0</v>
      </c>
      <c r="BC205" s="80">
        <v>0</v>
      </c>
      <c r="BD205" s="69">
        <v>0</v>
      </c>
      <c r="BE205" s="69">
        <v>0</v>
      </c>
      <c r="BF205" s="80">
        <v>0</v>
      </c>
      <c r="BG205" s="80">
        <v>0</v>
      </c>
      <c r="BH205" s="69">
        <v>0</v>
      </c>
      <c r="BI205" s="69">
        <v>0</v>
      </c>
      <c r="BJ205" s="80">
        <v>0</v>
      </c>
      <c r="BK205" s="80">
        <v>0</v>
      </c>
      <c r="BL205" s="69">
        <v>0</v>
      </c>
      <c r="BM205" s="69">
        <v>0</v>
      </c>
      <c r="BN205" s="80">
        <v>0</v>
      </c>
      <c r="BO205" s="80">
        <v>0</v>
      </c>
      <c r="BP205" s="69">
        <v>0</v>
      </c>
      <c r="BQ205" s="69">
        <v>0</v>
      </c>
      <c r="BR205" s="80">
        <v>0</v>
      </c>
      <c r="BS205" s="80">
        <v>0</v>
      </c>
      <c r="BT205" s="69">
        <v>0</v>
      </c>
      <c r="BU205" s="69">
        <v>0</v>
      </c>
      <c r="BV205" s="80">
        <v>0</v>
      </c>
      <c r="BW205" s="80">
        <v>0</v>
      </c>
      <c r="BX205" s="69">
        <v>0</v>
      </c>
      <c r="BY205" s="69">
        <v>0</v>
      </c>
      <c r="BZ205" s="80">
        <v>0</v>
      </c>
      <c r="CA205" s="80">
        <v>0</v>
      </c>
      <c r="CB205" s="69">
        <v>0</v>
      </c>
      <c r="CC205" s="69">
        <v>0</v>
      </c>
      <c r="CD205" s="80">
        <v>0</v>
      </c>
      <c r="CE205" s="80">
        <v>0</v>
      </c>
      <c r="CF205" s="69">
        <v>0</v>
      </c>
      <c r="CG205" s="69">
        <v>0</v>
      </c>
      <c r="CH205" s="80">
        <v>0</v>
      </c>
      <c r="CI205" s="80">
        <v>0</v>
      </c>
      <c r="CJ205" s="69">
        <v>0</v>
      </c>
      <c r="CK205" s="69">
        <v>0</v>
      </c>
      <c r="CL205" s="80">
        <v>5415</v>
      </c>
      <c r="CM205" s="80">
        <v>0</v>
      </c>
      <c r="CN205" s="67" t="s">
        <v>880</v>
      </c>
      <c r="CO205" s="67" t="s">
        <v>881</v>
      </c>
      <c r="CP205" s="67" t="s">
        <v>701</v>
      </c>
      <c r="CQ205" s="67" t="s">
        <v>701</v>
      </c>
      <c r="CR205" s="67" t="s">
        <v>701</v>
      </c>
      <c r="CS205" s="67" t="s">
        <v>701</v>
      </c>
      <c r="CT205" s="68">
        <v>45411</v>
      </c>
      <c r="CU205" s="67" t="s">
        <v>1001</v>
      </c>
      <c r="CV205" s="67" t="s">
        <v>1004</v>
      </c>
      <c r="CW205" s="68" t="s">
        <v>168</v>
      </c>
      <c r="CX205" s="68">
        <v>45278</v>
      </c>
      <c r="CY205" s="67" t="s">
        <v>1007</v>
      </c>
      <c r="CZ205" s="67" t="s">
        <v>1004</v>
      </c>
      <c r="DA205" s="67" t="s">
        <v>1055</v>
      </c>
      <c r="DB205" s="81">
        <v>2332741.9</v>
      </c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  <c r="AZI205"/>
      <c r="AZJ205"/>
      <c r="AZK205"/>
      <c r="AZL205"/>
      <c r="AZM205"/>
      <c r="AZN205"/>
      <c r="AZO205"/>
      <c r="AZP205"/>
      <c r="AZQ205"/>
      <c r="AZR205"/>
      <c r="AZS205"/>
      <c r="AZT205"/>
      <c r="AZU205"/>
      <c r="AZV205"/>
      <c r="AZW205"/>
      <c r="AZX205"/>
      <c r="AZY205"/>
      <c r="AZZ205"/>
      <c r="BAA205"/>
      <c r="BAB205"/>
      <c r="BAC205"/>
      <c r="BAD205"/>
      <c r="BAE205"/>
      <c r="BAF205"/>
      <c r="BAG205"/>
      <c r="BAH205"/>
      <c r="BAI205"/>
      <c r="BAJ205"/>
      <c r="BAK205"/>
      <c r="BAL205"/>
      <c r="BAM205"/>
      <c r="BAN205"/>
      <c r="BAO205"/>
      <c r="BAP205"/>
      <c r="BAQ205"/>
      <c r="BAR205"/>
      <c r="BAS205"/>
      <c r="BAT205"/>
      <c r="BAU205"/>
      <c r="BAV205"/>
      <c r="BAW205"/>
      <c r="BAX205"/>
      <c r="BAY205"/>
      <c r="BAZ205"/>
      <c r="BBA205"/>
      <c r="BBB205"/>
      <c r="BBC205"/>
      <c r="BBD205"/>
      <c r="BBE205"/>
      <c r="BBF205"/>
      <c r="BBG205"/>
      <c r="BBH205"/>
      <c r="BBI205"/>
      <c r="BBJ205"/>
      <c r="BBK205"/>
      <c r="BBL205"/>
      <c r="BBM205"/>
      <c r="BBN205"/>
      <c r="BBO205"/>
      <c r="BBP205"/>
      <c r="BBQ205"/>
      <c r="BBR205"/>
      <c r="BBS205"/>
      <c r="BBT205"/>
      <c r="BBU205"/>
      <c r="BBV205"/>
      <c r="BBW205"/>
      <c r="BBX205"/>
      <c r="BBY205"/>
      <c r="BBZ205"/>
      <c r="BCA205"/>
      <c r="BCB205"/>
      <c r="BCC205"/>
      <c r="BCD205"/>
      <c r="BCE205"/>
      <c r="BCF205"/>
      <c r="BCG205"/>
      <c r="BCH205"/>
      <c r="BCI205"/>
      <c r="BCJ205"/>
      <c r="BCK205"/>
      <c r="BCL205"/>
      <c r="BCM205"/>
      <c r="BCN205"/>
      <c r="BCO205"/>
      <c r="BCP205"/>
      <c r="BCQ205"/>
      <c r="BCR205"/>
      <c r="BCS205"/>
      <c r="BCT205"/>
      <c r="BCU205"/>
      <c r="BCV205"/>
      <c r="BCW205"/>
      <c r="BCX205"/>
      <c r="BCY205"/>
      <c r="BCZ205"/>
      <c r="BDA205"/>
      <c r="BDB205"/>
      <c r="BDC205"/>
      <c r="BDD205"/>
      <c r="BDE205"/>
      <c r="BDF205"/>
      <c r="BDG205"/>
      <c r="BDH205"/>
      <c r="BDI205"/>
      <c r="BDJ205"/>
      <c r="BDK205"/>
      <c r="BDL205"/>
      <c r="BDM205"/>
      <c r="BDN205"/>
      <c r="BDO205"/>
      <c r="BDP205"/>
      <c r="BDQ205"/>
      <c r="BDR205"/>
      <c r="BDS205"/>
      <c r="BDT205"/>
      <c r="BDU205"/>
    </row>
    <row r="206" spans="2:1477" s="69" customFormat="1">
      <c r="B206" s="67" t="s">
        <v>3</v>
      </c>
      <c r="C206" s="67" t="s">
        <v>360</v>
      </c>
      <c r="D206" s="67" t="s">
        <v>361</v>
      </c>
      <c r="E206" s="68">
        <v>44533</v>
      </c>
      <c r="F206" s="67" t="s">
        <v>1007</v>
      </c>
      <c r="G206" s="158" t="s">
        <v>1010</v>
      </c>
      <c r="H206" s="187">
        <v>2</v>
      </c>
      <c r="I206" s="69">
        <v>1</v>
      </c>
      <c r="J206" s="69">
        <v>229</v>
      </c>
      <c r="K206" s="69">
        <v>349</v>
      </c>
      <c r="L206" s="69">
        <v>343</v>
      </c>
      <c r="M206" s="186">
        <f t="shared" si="55"/>
        <v>1.0567685589519651</v>
      </c>
      <c r="N206" s="69">
        <f t="shared" si="56"/>
        <v>1</v>
      </c>
      <c r="O206" s="69">
        <v>6</v>
      </c>
      <c r="P206" s="69">
        <v>0</v>
      </c>
      <c r="Q206" s="69">
        <v>0</v>
      </c>
      <c r="R206" s="69">
        <v>120</v>
      </c>
      <c r="S206" s="69">
        <v>0</v>
      </c>
      <c r="T206" s="190">
        <v>1821552</v>
      </c>
      <c r="U206" s="190">
        <v>50000</v>
      </c>
      <c r="V206" s="190">
        <v>1771552</v>
      </c>
      <c r="W206" s="190">
        <v>1857400</v>
      </c>
      <c r="X206" s="190">
        <v>1793427</v>
      </c>
      <c r="Y206" s="190">
        <v>0</v>
      </c>
      <c r="Z206" s="190">
        <v>0</v>
      </c>
      <c r="AA206" s="190">
        <v>0</v>
      </c>
      <c r="AB206" s="190">
        <v>1793427</v>
      </c>
      <c r="AC206" s="190">
        <v>1797474</v>
      </c>
      <c r="AD206" s="186">
        <f t="shared" si="57"/>
        <v>1.0146323675511641</v>
      </c>
      <c r="AE206" s="69">
        <f t="shared" si="58"/>
        <v>1</v>
      </c>
      <c r="AF206" s="80">
        <v>4047</v>
      </c>
      <c r="AG206" s="69">
        <v>35848</v>
      </c>
      <c r="AH206" s="69">
        <v>62</v>
      </c>
      <c r="AI206" s="69">
        <v>39</v>
      </c>
      <c r="AJ206" s="69">
        <v>0</v>
      </c>
      <c r="AK206" s="69">
        <v>0</v>
      </c>
      <c r="AL206" s="80">
        <v>35848</v>
      </c>
      <c r="AM206" s="80">
        <v>3011</v>
      </c>
      <c r="AN206" s="69">
        <v>19</v>
      </c>
      <c r="AO206" s="69">
        <v>0</v>
      </c>
      <c r="AP206" s="80">
        <v>38415</v>
      </c>
      <c r="AQ206" s="80">
        <v>0</v>
      </c>
      <c r="AR206" s="69">
        <v>0</v>
      </c>
      <c r="AS206" s="69">
        <v>0</v>
      </c>
      <c r="AT206" s="80">
        <v>0</v>
      </c>
      <c r="AU206" s="80">
        <v>0</v>
      </c>
      <c r="AV206" s="69">
        <v>0</v>
      </c>
      <c r="AW206" s="69">
        <v>0</v>
      </c>
      <c r="AX206" s="80">
        <v>0</v>
      </c>
      <c r="AY206" s="80">
        <v>0</v>
      </c>
      <c r="AZ206" s="69">
        <v>0</v>
      </c>
      <c r="BA206" s="69">
        <v>0</v>
      </c>
      <c r="BB206" s="80">
        <v>0</v>
      </c>
      <c r="BC206" s="80">
        <v>0</v>
      </c>
      <c r="BD206" s="69">
        <v>0</v>
      </c>
      <c r="BE206" s="69">
        <v>0</v>
      </c>
      <c r="BF206" s="80">
        <v>0</v>
      </c>
      <c r="BG206" s="80">
        <v>0</v>
      </c>
      <c r="BH206" s="69">
        <v>0</v>
      </c>
      <c r="BI206" s="69">
        <v>0</v>
      </c>
      <c r="BJ206" s="80">
        <v>0</v>
      </c>
      <c r="BK206" s="80">
        <v>0</v>
      </c>
      <c r="BL206" s="69">
        <v>0</v>
      </c>
      <c r="BM206" s="69">
        <v>0</v>
      </c>
      <c r="BN206" s="80">
        <v>0</v>
      </c>
      <c r="BO206" s="80">
        <v>0</v>
      </c>
      <c r="BP206" s="69">
        <v>0</v>
      </c>
      <c r="BQ206" s="69">
        <v>0</v>
      </c>
      <c r="BR206" s="80">
        <v>0</v>
      </c>
      <c r="BS206" s="80">
        <v>0</v>
      </c>
      <c r="BT206" s="69">
        <v>0</v>
      </c>
      <c r="BU206" s="69">
        <v>0</v>
      </c>
      <c r="BV206" s="80">
        <v>0</v>
      </c>
      <c r="BW206" s="80">
        <v>0</v>
      </c>
      <c r="BX206" s="69">
        <v>0</v>
      </c>
      <c r="BY206" s="69">
        <v>0</v>
      </c>
      <c r="BZ206" s="80">
        <v>0</v>
      </c>
      <c r="CA206" s="80">
        <v>0</v>
      </c>
      <c r="CB206" s="69">
        <v>0</v>
      </c>
      <c r="CC206" s="69">
        <v>0</v>
      </c>
      <c r="CD206" s="80">
        <v>0</v>
      </c>
      <c r="CE206" s="80">
        <v>0</v>
      </c>
      <c r="CF206" s="69">
        <v>0</v>
      </c>
      <c r="CG206" s="69">
        <v>0</v>
      </c>
      <c r="CH206" s="80">
        <v>0</v>
      </c>
      <c r="CI206" s="80">
        <v>0</v>
      </c>
      <c r="CJ206" s="69">
        <v>19</v>
      </c>
      <c r="CK206" s="69">
        <v>0</v>
      </c>
      <c r="CL206" s="80">
        <v>74263</v>
      </c>
      <c r="CM206" s="80">
        <v>3011</v>
      </c>
      <c r="CN206" s="67" t="s">
        <v>873</v>
      </c>
      <c r="CO206" s="67" t="s">
        <v>874</v>
      </c>
      <c r="CP206" s="67" t="s">
        <v>701</v>
      </c>
      <c r="CQ206" s="67" t="s">
        <v>701</v>
      </c>
      <c r="CR206" s="67" t="s">
        <v>701</v>
      </c>
      <c r="CS206" s="67" t="s">
        <v>701</v>
      </c>
      <c r="CT206" s="68">
        <v>45316</v>
      </c>
      <c r="CU206" s="67" t="s">
        <v>1003</v>
      </c>
      <c r="CV206" s="67" t="s">
        <v>1004</v>
      </c>
      <c r="CW206" s="68" t="s">
        <v>168</v>
      </c>
      <c r="CX206" s="68">
        <v>45138</v>
      </c>
      <c r="CY206" s="67" t="s">
        <v>1005</v>
      </c>
      <c r="CZ206" s="67" t="s">
        <v>1004</v>
      </c>
      <c r="DA206" s="67" t="s">
        <v>1050</v>
      </c>
      <c r="DB206" s="81">
        <v>1667424.49</v>
      </c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</row>
    <row r="207" spans="2:1477" s="69" customFormat="1">
      <c r="B207" s="67" t="s">
        <v>3</v>
      </c>
      <c r="C207" s="67" t="s">
        <v>362</v>
      </c>
      <c r="D207" s="67" t="s">
        <v>363</v>
      </c>
      <c r="E207" s="68">
        <v>44687</v>
      </c>
      <c r="F207" s="67" t="s">
        <v>1001</v>
      </c>
      <c r="G207" s="158" t="s">
        <v>1010</v>
      </c>
      <c r="H207" s="187">
        <v>1</v>
      </c>
      <c r="I207" s="69">
        <v>1</v>
      </c>
      <c r="J207" s="69">
        <v>127</v>
      </c>
      <c r="K207" s="69">
        <v>224</v>
      </c>
      <c r="L207" s="69">
        <v>221</v>
      </c>
      <c r="M207" s="186">
        <f t="shared" si="55"/>
        <v>1.1338582677165354</v>
      </c>
      <c r="N207" s="69">
        <f t="shared" si="56"/>
        <v>1</v>
      </c>
      <c r="O207" s="69">
        <v>3</v>
      </c>
      <c r="P207" s="69">
        <v>0</v>
      </c>
      <c r="Q207" s="69">
        <v>0</v>
      </c>
      <c r="R207" s="69">
        <v>97</v>
      </c>
      <c r="S207" s="69">
        <v>0</v>
      </c>
      <c r="T207" s="190">
        <v>895596</v>
      </c>
      <c r="U207" s="190">
        <v>50000</v>
      </c>
      <c r="V207" s="190">
        <v>845596</v>
      </c>
      <c r="W207" s="190">
        <v>965406</v>
      </c>
      <c r="X207" s="190">
        <v>917671</v>
      </c>
      <c r="Y207" s="190">
        <v>0</v>
      </c>
      <c r="Z207" s="190">
        <v>0</v>
      </c>
      <c r="AA207" s="190">
        <v>0</v>
      </c>
      <c r="AB207" s="190">
        <v>917671</v>
      </c>
      <c r="AC207" s="190">
        <v>917671</v>
      </c>
      <c r="AD207" s="186">
        <f t="shared" si="57"/>
        <v>1.0852357390526919</v>
      </c>
      <c r="AE207" s="69">
        <f t="shared" si="58"/>
        <v>1</v>
      </c>
      <c r="AF207" s="80">
        <v>0</v>
      </c>
      <c r="AG207" s="69">
        <v>69810</v>
      </c>
      <c r="AH207" s="69">
        <v>62</v>
      </c>
      <c r="AI207" s="69">
        <v>15</v>
      </c>
      <c r="AJ207" s="69">
        <v>0</v>
      </c>
      <c r="AK207" s="69">
        <v>0</v>
      </c>
      <c r="AL207" s="80">
        <v>69810</v>
      </c>
      <c r="AM207" s="80">
        <v>0</v>
      </c>
      <c r="AN207" s="69">
        <v>20</v>
      </c>
      <c r="AO207" s="69">
        <v>0</v>
      </c>
      <c r="AP207" s="80">
        <v>0</v>
      </c>
      <c r="AQ207" s="80">
        <v>0</v>
      </c>
      <c r="AR207" s="69">
        <v>0</v>
      </c>
      <c r="AS207" s="69">
        <v>0</v>
      </c>
      <c r="AT207" s="80">
        <v>0</v>
      </c>
      <c r="AU207" s="80">
        <v>0</v>
      </c>
      <c r="AV207" s="69">
        <v>0</v>
      </c>
      <c r="AW207" s="69">
        <v>0</v>
      </c>
      <c r="AX207" s="80">
        <v>0</v>
      </c>
      <c r="AY207" s="80">
        <v>0</v>
      </c>
      <c r="AZ207" s="69">
        <v>0</v>
      </c>
      <c r="BA207" s="69">
        <v>0</v>
      </c>
      <c r="BB207" s="80">
        <v>0</v>
      </c>
      <c r="BC207" s="80">
        <v>0</v>
      </c>
      <c r="BD207" s="69">
        <v>0</v>
      </c>
      <c r="BE207" s="69">
        <v>0</v>
      </c>
      <c r="BF207" s="80">
        <v>0</v>
      </c>
      <c r="BG207" s="80">
        <v>0</v>
      </c>
      <c r="BH207" s="69">
        <v>0</v>
      </c>
      <c r="BI207" s="69">
        <v>0</v>
      </c>
      <c r="BJ207" s="80">
        <v>0</v>
      </c>
      <c r="BK207" s="80">
        <v>0</v>
      </c>
      <c r="BL207" s="69">
        <v>0</v>
      </c>
      <c r="BM207" s="69">
        <v>0</v>
      </c>
      <c r="BN207" s="80">
        <v>0</v>
      </c>
      <c r="BO207" s="80">
        <v>0</v>
      </c>
      <c r="BP207" s="69">
        <v>0</v>
      </c>
      <c r="BQ207" s="69">
        <v>0</v>
      </c>
      <c r="BR207" s="80">
        <v>0</v>
      </c>
      <c r="BS207" s="80">
        <v>0</v>
      </c>
      <c r="BT207" s="69">
        <v>0</v>
      </c>
      <c r="BU207" s="69">
        <v>0</v>
      </c>
      <c r="BV207" s="80">
        <v>0</v>
      </c>
      <c r="BW207" s="80">
        <v>0</v>
      </c>
      <c r="BX207" s="69">
        <v>0</v>
      </c>
      <c r="BY207" s="69">
        <v>0</v>
      </c>
      <c r="BZ207" s="80">
        <v>0</v>
      </c>
      <c r="CA207" s="80">
        <v>0</v>
      </c>
      <c r="CB207" s="69">
        <v>0</v>
      </c>
      <c r="CC207" s="69">
        <v>0</v>
      </c>
      <c r="CD207" s="80">
        <v>0</v>
      </c>
      <c r="CE207" s="80">
        <v>0</v>
      </c>
      <c r="CF207" s="69">
        <v>0</v>
      </c>
      <c r="CG207" s="69">
        <v>0</v>
      </c>
      <c r="CH207" s="80">
        <v>0</v>
      </c>
      <c r="CI207" s="80">
        <v>0</v>
      </c>
      <c r="CJ207" s="69">
        <v>20</v>
      </c>
      <c r="CK207" s="69">
        <v>0</v>
      </c>
      <c r="CL207" s="80">
        <v>69810</v>
      </c>
      <c r="CM207" s="80">
        <v>0</v>
      </c>
      <c r="CN207" s="67" t="s">
        <v>882</v>
      </c>
      <c r="CO207" s="67" t="s">
        <v>883</v>
      </c>
      <c r="CP207" s="67" t="s">
        <v>701</v>
      </c>
      <c r="CQ207" s="67" t="s">
        <v>701</v>
      </c>
      <c r="CR207" s="67" t="s">
        <v>701</v>
      </c>
      <c r="CS207" s="67" t="s">
        <v>701</v>
      </c>
      <c r="CT207" s="68">
        <v>45245</v>
      </c>
      <c r="CU207" s="67" t="s">
        <v>1007</v>
      </c>
      <c r="CV207" s="67" t="s">
        <v>1004</v>
      </c>
      <c r="CW207" s="68" t="s">
        <v>168</v>
      </c>
      <c r="CX207" s="68">
        <v>45122</v>
      </c>
      <c r="CY207" s="67" t="s">
        <v>1005</v>
      </c>
      <c r="CZ207" s="67" t="s">
        <v>1004</v>
      </c>
      <c r="DA207" s="67" t="s">
        <v>1050</v>
      </c>
      <c r="DB207" s="81">
        <v>1122910.5</v>
      </c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</row>
    <row r="208" spans="2:1477" s="69" customFormat="1">
      <c r="B208" s="67" t="s">
        <v>3</v>
      </c>
      <c r="C208" s="67" t="s">
        <v>364</v>
      </c>
      <c r="D208" s="67" t="s">
        <v>365</v>
      </c>
      <c r="E208" s="68">
        <v>44624</v>
      </c>
      <c r="F208" s="67" t="s">
        <v>1003</v>
      </c>
      <c r="G208" s="158" t="s">
        <v>1010</v>
      </c>
      <c r="H208" s="187">
        <v>3</v>
      </c>
      <c r="I208" s="69">
        <v>5</v>
      </c>
      <c r="J208" s="69">
        <v>398</v>
      </c>
      <c r="K208" s="69">
        <v>525</v>
      </c>
      <c r="L208" s="69">
        <v>522</v>
      </c>
      <c r="M208" s="186">
        <f t="shared" si="55"/>
        <v>0.89698492462311563</v>
      </c>
      <c r="N208" s="69">
        <f t="shared" si="56"/>
        <v>1</v>
      </c>
      <c r="O208" s="69">
        <v>3</v>
      </c>
      <c r="P208" s="69">
        <v>0</v>
      </c>
      <c r="Q208" s="69">
        <v>0</v>
      </c>
      <c r="R208" s="69">
        <v>165</v>
      </c>
      <c r="S208" s="69">
        <v>-38</v>
      </c>
      <c r="T208" s="190">
        <v>6377644</v>
      </c>
      <c r="U208" s="190">
        <v>54489</v>
      </c>
      <c r="V208" s="190">
        <v>6323155</v>
      </c>
      <c r="W208" s="190">
        <v>6402875</v>
      </c>
      <c r="X208" s="190">
        <v>6172746</v>
      </c>
      <c r="Y208" s="190">
        <v>0</v>
      </c>
      <c r="Z208" s="190">
        <v>0</v>
      </c>
      <c r="AA208" s="190">
        <v>0</v>
      </c>
      <c r="AB208" s="190">
        <v>6172746</v>
      </c>
      <c r="AC208" s="190">
        <v>6337235</v>
      </c>
      <c r="AD208" s="186">
        <f t="shared" si="57"/>
        <v>1.0022267364946771</v>
      </c>
      <c r="AE208" s="69">
        <f t="shared" si="58"/>
        <v>1</v>
      </c>
      <c r="AF208" s="80">
        <v>164489</v>
      </c>
      <c r="AG208" s="69">
        <v>25231</v>
      </c>
      <c r="AH208" s="69">
        <v>134</v>
      </c>
      <c r="AI208" s="69">
        <v>31</v>
      </c>
      <c r="AJ208" s="69">
        <v>0</v>
      </c>
      <c r="AK208" s="69">
        <v>0</v>
      </c>
      <c r="AL208" s="80">
        <v>0</v>
      </c>
      <c r="AM208" s="80">
        <v>0</v>
      </c>
      <c r="AN208" s="69">
        <v>0</v>
      </c>
      <c r="AO208" s="69">
        <v>0</v>
      </c>
      <c r="AP208" s="80">
        <v>218069</v>
      </c>
      <c r="AQ208" s="80">
        <v>0</v>
      </c>
      <c r="AR208" s="69">
        <v>0</v>
      </c>
      <c r="AS208" s="69">
        <v>0</v>
      </c>
      <c r="AT208" s="80">
        <v>0</v>
      </c>
      <c r="AU208" s="80">
        <v>0</v>
      </c>
      <c r="AV208" s="69">
        <v>0</v>
      </c>
      <c r="AW208" s="69">
        <v>0</v>
      </c>
      <c r="AX208" s="80">
        <v>0</v>
      </c>
      <c r="AY208" s="80">
        <v>0</v>
      </c>
      <c r="AZ208" s="69">
        <v>0</v>
      </c>
      <c r="BA208" s="69">
        <v>0</v>
      </c>
      <c r="BB208" s="80">
        <v>0</v>
      </c>
      <c r="BC208" s="80">
        <v>0</v>
      </c>
      <c r="BD208" s="69">
        <v>0</v>
      </c>
      <c r="BE208" s="69">
        <v>0</v>
      </c>
      <c r="BF208" s="80">
        <v>0</v>
      </c>
      <c r="BG208" s="80">
        <v>0</v>
      </c>
      <c r="BH208" s="69">
        <v>0</v>
      </c>
      <c r="BI208" s="69">
        <v>0</v>
      </c>
      <c r="BJ208" s="80">
        <v>0</v>
      </c>
      <c r="BK208" s="80">
        <v>0</v>
      </c>
      <c r="BL208" s="69">
        <v>0</v>
      </c>
      <c r="BM208" s="69">
        <v>0</v>
      </c>
      <c r="BN208" s="80">
        <v>0</v>
      </c>
      <c r="BO208" s="80">
        <v>0</v>
      </c>
      <c r="BP208" s="69">
        <v>0</v>
      </c>
      <c r="BQ208" s="69">
        <v>0</v>
      </c>
      <c r="BR208" s="80">
        <v>0</v>
      </c>
      <c r="BS208" s="80">
        <v>0</v>
      </c>
      <c r="BT208" s="69">
        <v>0</v>
      </c>
      <c r="BU208" s="69">
        <v>0</v>
      </c>
      <c r="BV208" s="80">
        <v>0</v>
      </c>
      <c r="BW208" s="80">
        <v>0</v>
      </c>
      <c r="BX208" s="69">
        <v>0</v>
      </c>
      <c r="BY208" s="69">
        <v>0</v>
      </c>
      <c r="BZ208" s="80">
        <v>0</v>
      </c>
      <c r="CA208" s="80">
        <v>0</v>
      </c>
      <c r="CB208" s="69">
        <v>0</v>
      </c>
      <c r="CC208" s="69">
        <v>0</v>
      </c>
      <c r="CD208" s="80">
        <v>0</v>
      </c>
      <c r="CE208" s="80">
        <v>0</v>
      </c>
      <c r="CF208" s="69">
        <v>0</v>
      </c>
      <c r="CG208" s="69">
        <v>-38</v>
      </c>
      <c r="CH208" s="80">
        <v>-138692</v>
      </c>
      <c r="CI208" s="80">
        <v>0</v>
      </c>
      <c r="CJ208" s="69">
        <v>0</v>
      </c>
      <c r="CK208" s="69">
        <v>-38</v>
      </c>
      <c r="CL208" s="80">
        <v>79377</v>
      </c>
      <c r="CM208" s="80">
        <v>0</v>
      </c>
      <c r="CN208" s="67" t="s">
        <v>873</v>
      </c>
      <c r="CO208" s="67" t="s">
        <v>874</v>
      </c>
      <c r="CP208" s="67" t="s">
        <v>701</v>
      </c>
      <c r="CQ208" s="67" t="s">
        <v>701</v>
      </c>
      <c r="CR208" s="67" t="s">
        <v>701</v>
      </c>
      <c r="CS208" s="67" t="s">
        <v>701</v>
      </c>
      <c r="CT208" s="68">
        <v>45418</v>
      </c>
      <c r="CU208" s="67" t="s">
        <v>1001</v>
      </c>
      <c r="CV208" s="67" t="s">
        <v>1004</v>
      </c>
      <c r="CW208" s="68" t="s">
        <v>168</v>
      </c>
      <c r="CX208" s="68">
        <v>45250</v>
      </c>
      <c r="CY208" s="67" t="s">
        <v>1007</v>
      </c>
      <c r="CZ208" s="67" t="s">
        <v>1004</v>
      </c>
      <c r="DA208" s="67" t="s">
        <v>1050</v>
      </c>
      <c r="DB208" s="81">
        <v>5443223.4699999997</v>
      </c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  <c r="AZI208"/>
      <c r="AZJ208"/>
      <c r="AZK208"/>
      <c r="AZL208"/>
      <c r="AZM208"/>
      <c r="AZN208"/>
      <c r="AZO208"/>
      <c r="AZP208"/>
      <c r="AZQ208"/>
      <c r="AZR208"/>
      <c r="AZS208"/>
      <c r="AZT208"/>
      <c r="AZU208"/>
      <c r="AZV208"/>
      <c r="AZW208"/>
      <c r="AZX208"/>
      <c r="AZY208"/>
      <c r="AZZ208"/>
      <c r="BAA208"/>
      <c r="BAB208"/>
      <c r="BAC208"/>
      <c r="BAD208"/>
      <c r="BAE208"/>
      <c r="BAF208"/>
      <c r="BAG208"/>
      <c r="BAH208"/>
      <c r="BAI208"/>
      <c r="BAJ208"/>
      <c r="BAK208"/>
      <c r="BAL208"/>
      <c r="BAM208"/>
      <c r="BAN208"/>
      <c r="BAO208"/>
      <c r="BAP208"/>
      <c r="BAQ208"/>
      <c r="BAR208"/>
      <c r="BAS208"/>
      <c r="BAT208"/>
      <c r="BAU208"/>
      <c r="BAV208"/>
      <c r="BAW208"/>
      <c r="BAX208"/>
      <c r="BAY208"/>
      <c r="BAZ208"/>
      <c r="BBA208"/>
      <c r="BBB208"/>
      <c r="BBC208"/>
      <c r="BBD208"/>
      <c r="BBE208"/>
      <c r="BBF208"/>
      <c r="BBG208"/>
      <c r="BBH208"/>
      <c r="BBI208"/>
      <c r="BBJ208"/>
      <c r="BBK208"/>
      <c r="BBL208"/>
      <c r="BBM208"/>
      <c r="BBN208"/>
      <c r="BBO208"/>
      <c r="BBP208"/>
      <c r="BBQ208"/>
      <c r="BBR208"/>
      <c r="BBS208"/>
      <c r="BBT208"/>
      <c r="BBU208"/>
      <c r="BBV208"/>
      <c r="BBW208"/>
      <c r="BBX208"/>
      <c r="BBY208"/>
      <c r="BBZ208"/>
      <c r="BCA208"/>
      <c r="BCB208"/>
      <c r="BCC208"/>
      <c r="BCD208"/>
      <c r="BCE208"/>
      <c r="BCF208"/>
      <c r="BCG208"/>
      <c r="BCH208"/>
      <c r="BCI208"/>
      <c r="BCJ208"/>
      <c r="BCK208"/>
      <c r="BCL208"/>
      <c r="BCM208"/>
      <c r="BCN208"/>
      <c r="BCO208"/>
      <c r="BCP208"/>
      <c r="BCQ208"/>
      <c r="BCR208"/>
      <c r="BCS208"/>
      <c r="BCT208"/>
      <c r="BCU208"/>
      <c r="BCV208"/>
      <c r="BCW208"/>
      <c r="BCX208"/>
      <c r="BCY208"/>
      <c r="BCZ208"/>
      <c r="BDA208"/>
      <c r="BDB208"/>
      <c r="BDC208"/>
      <c r="BDD208"/>
      <c r="BDE208"/>
      <c r="BDF208"/>
      <c r="BDG208"/>
      <c r="BDH208"/>
      <c r="BDI208"/>
      <c r="BDJ208"/>
      <c r="BDK208"/>
      <c r="BDL208"/>
      <c r="BDM208"/>
      <c r="BDN208"/>
      <c r="BDO208"/>
      <c r="BDP208"/>
      <c r="BDQ208"/>
      <c r="BDR208"/>
      <c r="BDS208"/>
      <c r="BDT208"/>
      <c r="BDU208"/>
    </row>
    <row r="209" spans="2:1477" s="69" customFormat="1">
      <c r="B209" s="67" t="s">
        <v>3</v>
      </c>
      <c r="C209" s="67" t="s">
        <v>366</v>
      </c>
      <c r="D209" s="67" t="s">
        <v>367</v>
      </c>
      <c r="E209" s="68">
        <v>44596</v>
      </c>
      <c r="F209" s="67" t="s">
        <v>1003</v>
      </c>
      <c r="G209" s="158" t="s">
        <v>1010</v>
      </c>
      <c r="H209" s="187">
        <v>2</v>
      </c>
      <c r="I209" s="69">
        <v>4</v>
      </c>
      <c r="J209" s="69">
        <v>156</v>
      </c>
      <c r="K209" s="69">
        <v>248</v>
      </c>
      <c r="L209" s="69">
        <v>248</v>
      </c>
      <c r="M209" s="186">
        <f t="shared" si="55"/>
        <v>1.0448717948717949</v>
      </c>
      <c r="N209" s="69">
        <f t="shared" si="56"/>
        <v>1</v>
      </c>
      <c r="O209" s="69">
        <v>0</v>
      </c>
      <c r="P209" s="69">
        <v>0</v>
      </c>
      <c r="Q209" s="69">
        <v>0</v>
      </c>
      <c r="R209" s="69">
        <v>92</v>
      </c>
      <c r="S209" s="69">
        <v>0</v>
      </c>
      <c r="T209" s="190">
        <v>1455255</v>
      </c>
      <c r="U209" s="190">
        <v>50000</v>
      </c>
      <c r="V209" s="190">
        <v>1405255</v>
      </c>
      <c r="W209" s="190">
        <v>1515282</v>
      </c>
      <c r="X209" s="190">
        <v>1451281</v>
      </c>
      <c r="Y209" s="190">
        <v>0</v>
      </c>
      <c r="Z209" s="190">
        <v>0</v>
      </c>
      <c r="AA209" s="190">
        <v>0</v>
      </c>
      <c r="AB209" s="190">
        <v>1451281</v>
      </c>
      <c r="AC209" s="190">
        <v>1452112</v>
      </c>
      <c r="AD209" s="186">
        <f t="shared" si="57"/>
        <v>1.0333441261550396</v>
      </c>
      <c r="AE209" s="69">
        <f t="shared" si="58"/>
        <v>1</v>
      </c>
      <c r="AF209" s="80">
        <v>7917</v>
      </c>
      <c r="AG209" s="69">
        <v>60027</v>
      </c>
      <c r="AH209" s="69">
        <v>72</v>
      </c>
      <c r="AI209" s="69">
        <v>13</v>
      </c>
      <c r="AJ209" s="69">
        <v>0</v>
      </c>
      <c r="AK209" s="69">
        <v>0</v>
      </c>
      <c r="AL209" s="80">
        <v>0</v>
      </c>
      <c r="AM209" s="80">
        <v>0</v>
      </c>
      <c r="AN209" s="69">
        <v>0</v>
      </c>
      <c r="AO209" s="69">
        <v>0</v>
      </c>
      <c r="AP209" s="80">
        <v>2066</v>
      </c>
      <c r="AQ209" s="80">
        <v>0</v>
      </c>
      <c r="AR209" s="69">
        <v>0</v>
      </c>
      <c r="AS209" s="69">
        <v>0</v>
      </c>
      <c r="AT209" s="80">
        <v>0</v>
      </c>
      <c r="AU209" s="80">
        <v>0</v>
      </c>
      <c r="AV209" s="69">
        <v>0</v>
      </c>
      <c r="AW209" s="69">
        <v>0</v>
      </c>
      <c r="AX209" s="80">
        <v>0</v>
      </c>
      <c r="AY209" s="80">
        <v>0</v>
      </c>
      <c r="AZ209" s="69">
        <v>0</v>
      </c>
      <c r="BA209" s="69">
        <v>0</v>
      </c>
      <c r="BB209" s="80">
        <v>0</v>
      </c>
      <c r="BC209" s="80">
        <v>0</v>
      </c>
      <c r="BD209" s="69">
        <v>0</v>
      </c>
      <c r="BE209" s="69">
        <v>0</v>
      </c>
      <c r="BF209" s="80">
        <v>0</v>
      </c>
      <c r="BG209" s="80">
        <v>0</v>
      </c>
      <c r="BH209" s="69">
        <v>7</v>
      </c>
      <c r="BI209" s="69">
        <v>0</v>
      </c>
      <c r="BJ209" s="80">
        <v>76040</v>
      </c>
      <c r="BK209" s="80">
        <v>0</v>
      </c>
      <c r="BL209" s="69">
        <v>0</v>
      </c>
      <c r="BM209" s="69">
        <v>0</v>
      </c>
      <c r="BN209" s="80">
        <v>0</v>
      </c>
      <c r="BO209" s="80">
        <v>0</v>
      </c>
      <c r="BP209" s="69">
        <v>28</v>
      </c>
      <c r="BQ209" s="69">
        <v>0</v>
      </c>
      <c r="BR209" s="80">
        <v>7087</v>
      </c>
      <c r="BS209" s="80">
        <v>0</v>
      </c>
      <c r="BT209" s="69">
        <v>0</v>
      </c>
      <c r="BU209" s="69">
        <v>0</v>
      </c>
      <c r="BV209" s="80">
        <v>0</v>
      </c>
      <c r="BW209" s="80">
        <v>0</v>
      </c>
      <c r="BX209" s="69">
        <v>0</v>
      </c>
      <c r="BY209" s="69">
        <v>0</v>
      </c>
      <c r="BZ209" s="80">
        <v>0</v>
      </c>
      <c r="CA209" s="80">
        <v>0</v>
      </c>
      <c r="CB209" s="69">
        <v>0</v>
      </c>
      <c r="CC209" s="69">
        <v>0</v>
      </c>
      <c r="CD209" s="80">
        <v>0</v>
      </c>
      <c r="CE209" s="80">
        <v>0</v>
      </c>
      <c r="CF209" s="69">
        <v>0</v>
      </c>
      <c r="CG209" s="69">
        <v>0</v>
      </c>
      <c r="CH209" s="80">
        <v>0</v>
      </c>
      <c r="CI209" s="80">
        <v>0</v>
      </c>
      <c r="CJ209" s="69">
        <v>35</v>
      </c>
      <c r="CK209" s="69">
        <v>0</v>
      </c>
      <c r="CL209" s="80">
        <v>85192</v>
      </c>
      <c r="CM209" s="80">
        <v>0</v>
      </c>
      <c r="CN209" s="67" t="s">
        <v>880</v>
      </c>
      <c r="CO209" s="67" t="s">
        <v>881</v>
      </c>
      <c r="CP209" s="67" t="s">
        <v>701</v>
      </c>
      <c r="CQ209" s="67" t="s">
        <v>701</v>
      </c>
      <c r="CR209" s="67" t="s">
        <v>701</v>
      </c>
      <c r="CS209" s="67" t="s">
        <v>701</v>
      </c>
      <c r="CT209" s="68">
        <v>45170</v>
      </c>
      <c r="CU209" s="67" t="s">
        <v>1005</v>
      </c>
      <c r="CV209" s="67" t="s">
        <v>1004</v>
      </c>
      <c r="CW209" s="68" t="s">
        <v>168</v>
      </c>
      <c r="CX209" s="68">
        <v>45013</v>
      </c>
      <c r="CY209" s="67" t="s">
        <v>1003</v>
      </c>
      <c r="CZ209" s="67" t="s">
        <v>1009</v>
      </c>
      <c r="DA209" s="67" t="s">
        <v>1051</v>
      </c>
      <c r="DB209" s="81">
        <v>1403378.89</v>
      </c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</row>
    <row r="210" spans="2:1477" s="69" customFormat="1">
      <c r="B210" s="67" t="s">
        <v>3</v>
      </c>
      <c r="C210" s="67" t="s">
        <v>368</v>
      </c>
      <c r="D210" s="67" t="s">
        <v>369</v>
      </c>
      <c r="E210" s="68">
        <v>44841</v>
      </c>
      <c r="F210" s="67" t="s">
        <v>1007</v>
      </c>
      <c r="G210" s="158" t="s">
        <v>1009</v>
      </c>
      <c r="H210" s="187">
        <v>4</v>
      </c>
      <c r="I210" s="69">
        <v>3</v>
      </c>
      <c r="J210" s="69">
        <v>148</v>
      </c>
      <c r="K210" s="69">
        <v>247</v>
      </c>
      <c r="L210" s="69">
        <v>247</v>
      </c>
      <c r="M210" s="186">
        <f t="shared" si="55"/>
        <v>1.1756756756756757</v>
      </c>
      <c r="N210" s="69">
        <f t="shared" si="56"/>
        <v>1</v>
      </c>
      <c r="O210" s="69">
        <v>0</v>
      </c>
      <c r="P210" s="69">
        <v>0</v>
      </c>
      <c r="Q210" s="69">
        <v>0</v>
      </c>
      <c r="R210" s="69">
        <v>99</v>
      </c>
      <c r="S210" s="69">
        <v>0</v>
      </c>
      <c r="T210" s="190">
        <v>3843000</v>
      </c>
      <c r="U210" s="190">
        <v>50000</v>
      </c>
      <c r="V210" s="190">
        <v>3793000</v>
      </c>
      <c r="W210" s="190">
        <v>3930369</v>
      </c>
      <c r="X210" s="190">
        <v>3945848</v>
      </c>
      <c r="Y210" s="190">
        <v>0</v>
      </c>
      <c r="Z210" s="190">
        <v>0</v>
      </c>
      <c r="AA210" s="190">
        <v>0</v>
      </c>
      <c r="AB210" s="190">
        <v>3945848</v>
      </c>
      <c r="AC210" s="190">
        <v>3942412</v>
      </c>
      <c r="AD210" s="186">
        <f t="shared" si="57"/>
        <v>1.039391510677564</v>
      </c>
      <c r="AE210" s="69">
        <f t="shared" si="58"/>
        <v>1</v>
      </c>
      <c r="AF210" s="80">
        <v>-3437</v>
      </c>
      <c r="AG210" s="69">
        <v>87369</v>
      </c>
      <c r="AH210" s="69">
        <v>57</v>
      </c>
      <c r="AI210" s="69">
        <v>16</v>
      </c>
      <c r="AJ210" s="69">
        <v>0</v>
      </c>
      <c r="AK210" s="69">
        <v>0</v>
      </c>
      <c r="AL210" s="80">
        <v>0</v>
      </c>
      <c r="AM210" s="80">
        <v>0</v>
      </c>
      <c r="AN210" s="69">
        <v>26</v>
      </c>
      <c r="AO210" s="69">
        <v>0</v>
      </c>
      <c r="AP210" s="80">
        <v>87369</v>
      </c>
      <c r="AQ210" s="80">
        <v>77301</v>
      </c>
      <c r="AR210" s="69">
        <v>0</v>
      </c>
      <c r="AS210" s="69">
        <v>0</v>
      </c>
      <c r="AT210" s="80">
        <v>0</v>
      </c>
      <c r="AU210" s="80">
        <v>0</v>
      </c>
      <c r="AV210" s="69">
        <v>0</v>
      </c>
      <c r="AW210" s="69">
        <v>0</v>
      </c>
      <c r="AX210" s="80">
        <v>0</v>
      </c>
      <c r="AY210" s="80">
        <v>0</v>
      </c>
      <c r="AZ210" s="69">
        <v>0</v>
      </c>
      <c r="BA210" s="69">
        <v>0</v>
      </c>
      <c r="BB210" s="80">
        <v>0</v>
      </c>
      <c r="BC210" s="80">
        <v>0</v>
      </c>
      <c r="BD210" s="69">
        <v>0</v>
      </c>
      <c r="BE210" s="69">
        <v>0</v>
      </c>
      <c r="BF210" s="80">
        <v>6749</v>
      </c>
      <c r="BG210" s="80">
        <v>0</v>
      </c>
      <c r="BH210" s="69">
        <v>0</v>
      </c>
      <c r="BI210" s="69">
        <v>0</v>
      </c>
      <c r="BJ210" s="80">
        <v>4512</v>
      </c>
      <c r="BK210" s="80">
        <v>0</v>
      </c>
      <c r="BL210" s="69">
        <v>0</v>
      </c>
      <c r="BM210" s="69">
        <v>0</v>
      </c>
      <c r="BN210" s="80">
        <v>0</v>
      </c>
      <c r="BO210" s="80">
        <v>0</v>
      </c>
      <c r="BP210" s="69">
        <v>0</v>
      </c>
      <c r="BQ210" s="69">
        <v>0</v>
      </c>
      <c r="BR210" s="80">
        <v>0</v>
      </c>
      <c r="BS210" s="80">
        <v>0</v>
      </c>
      <c r="BT210" s="69">
        <v>0</v>
      </c>
      <c r="BU210" s="69">
        <v>0</v>
      </c>
      <c r="BV210" s="80">
        <v>0</v>
      </c>
      <c r="BW210" s="80">
        <v>0</v>
      </c>
      <c r="BX210" s="69">
        <v>0</v>
      </c>
      <c r="BY210" s="69">
        <v>0</v>
      </c>
      <c r="BZ210" s="80">
        <v>0</v>
      </c>
      <c r="CA210" s="80">
        <v>0</v>
      </c>
      <c r="CB210" s="69">
        <v>0</v>
      </c>
      <c r="CC210" s="69">
        <v>0</v>
      </c>
      <c r="CD210" s="80">
        <v>0</v>
      </c>
      <c r="CE210" s="80">
        <v>0</v>
      </c>
      <c r="CF210" s="69">
        <v>0</v>
      </c>
      <c r="CG210" s="69">
        <v>0</v>
      </c>
      <c r="CH210" s="80">
        <v>0</v>
      </c>
      <c r="CI210" s="80">
        <v>0</v>
      </c>
      <c r="CJ210" s="69">
        <v>26</v>
      </c>
      <c r="CK210" s="69">
        <v>0</v>
      </c>
      <c r="CL210" s="80">
        <v>98630</v>
      </c>
      <c r="CM210" s="80">
        <v>77301</v>
      </c>
      <c r="CN210" s="67" t="s">
        <v>880</v>
      </c>
      <c r="CO210" s="67" t="s">
        <v>881</v>
      </c>
      <c r="CP210" s="67" t="s">
        <v>701</v>
      </c>
      <c r="CQ210" s="67" t="s">
        <v>701</v>
      </c>
      <c r="CR210" s="67" t="s">
        <v>701</v>
      </c>
      <c r="CS210" s="67" t="s">
        <v>701</v>
      </c>
      <c r="CT210" s="68">
        <v>45453</v>
      </c>
      <c r="CU210" s="67" t="s">
        <v>1001</v>
      </c>
      <c r="CV210" s="67" t="s">
        <v>1004</v>
      </c>
      <c r="CW210" s="68" t="s">
        <v>168</v>
      </c>
      <c r="CX210" s="68">
        <v>45327</v>
      </c>
      <c r="CY210" s="67" t="s">
        <v>1003</v>
      </c>
      <c r="CZ210" s="67" t="s">
        <v>1004</v>
      </c>
      <c r="DA210" s="67" t="s">
        <v>1051</v>
      </c>
      <c r="DB210" s="81">
        <v>3910539.99</v>
      </c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</row>
    <row r="211" spans="2:1477" s="69" customFormat="1">
      <c r="B211" s="67" t="s">
        <v>3</v>
      </c>
      <c r="C211" s="67" t="s">
        <v>370</v>
      </c>
      <c r="D211" s="67" t="s">
        <v>371</v>
      </c>
      <c r="E211" s="68">
        <v>44806</v>
      </c>
      <c r="F211" s="67" t="s">
        <v>1005</v>
      </c>
      <c r="G211" s="158" t="s">
        <v>1009</v>
      </c>
      <c r="H211" s="187">
        <v>1</v>
      </c>
      <c r="I211" s="69">
        <v>1</v>
      </c>
      <c r="J211" s="69">
        <v>133</v>
      </c>
      <c r="K211" s="69">
        <v>180</v>
      </c>
      <c r="L211" s="69">
        <v>179</v>
      </c>
      <c r="M211" s="186">
        <f t="shared" si="55"/>
        <v>0.99248120300751874</v>
      </c>
      <c r="N211" s="69">
        <f t="shared" si="56"/>
        <v>1</v>
      </c>
      <c r="O211" s="69">
        <v>1</v>
      </c>
      <c r="P211" s="69">
        <v>0</v>
      </c>
      <c r="Q211" s="69">
        <v>0</v>
      </c>
      <c r="R211" s="69">
        <v>47</v>
      </c>
      <c r="S211" s="69">
        <v>0</v>
      </c>
      <c r="T211" s="190">
        <v>3147147</v>
      </c>
      <c r="U211" s="190">
        <v>50000</v>
      </c>
      <c r="V211" s="190">
        <v>3097147</v>
      </c>
      <c r="W211" s="190">
        <v>3153188</v>
      </c>
      <c r="X211" s="190">
        <v>2965886</v>
      </c>
      <c r="Y211" s="190">
        <v>0</v>
      </c>
      <c r="Z211" s="190">
        <v>0</v>
      </c>
      <c r="AA211" s="190">
        <v>0</v>
      </c>
      <c r="AB211" s="190">
        <v>2965886</v>
      </c>
      <c r="AC211" s="190">
        <v>2896248</v>
      </c>
      <c r="AD211" s="186">
        <f t="shared" si="57"/>
        <v>0.93513417348288608</v>
      </c>
      <c r="AE211" s="69">
        <f t="shared" si="58"/>
        <v>1</v>
      </c>
      <c r="AF211" s="80">
        <v>-69638</v>
      </c>
      <c r="AG211" s="69">
        <v>6041</v>
      </c>
      <c r="AH211" s="69">
        <v>43</v>
      </c>
      <c r="AI211" s="69">
        <v>4</v>
      </c>
      <c r="AJ211" s="69">
        <v>0</v>
      </c>
      <c r="AK211" s="69">
        <v>0</v>
      </c>
      <c r="AL211" s="80">
        <v>0</v>
      </c>
      <c r="AM211" s="80">
        <v>0</v>
      </c>
      <c r="AN211" s="69">
        <v>0</v>
      </c>
      <c r="AO211" s="69">
        <v>0</v>
      </c>
      <c r="AP211" s="80">
        <v>6041</v>
      </c>
      <c r="AQ211" s="80">
        <v>0</v>
      </c>
      <c r="AR211" s="69">
        <v>0</v>
      </c>
      <c r="AS211" s="69">
        <v>0</v>
      </c>
      <c r="AT211" s="80">
        <v>0</v>
      </c>
      <c r="AU211" s="80">
        <v>0</v>
      </c>
      <c r="AV211" s="69">
        <v>0</v>
      </c>
      <c r="AW211" s="69">
        <v>0</v>
      </c>
      <c r="AX211" s="80">
        <v>0</v>
      </c>
      <c r="AY211" s="80">
        <v>0</v>
      </c>
      <c r="AZ211" s="69">
        <v>0</v>
      </c>
      <c r="BA211" s="69">
        <v>0</v>
      </c>
      <c r="BB211" s="80">
        <v>0</v>
      </c>
      <c r="BC211" s="80">
        <v>0</v>
      </c>
      <c r="BD211" s="69">
        <v>0</v>
      </c>
      <c r="BE211" s="69">
        <v>0</v>
      </c>
      <c r="BF211" s="80">
        <v>0</v>
      </c>
      <c r="BG211" s="80">
        <v>0</v>
      </c>
      <c r="BH211" s="69">
        <v>0</v>
      </c>
      <c r="BI211" s="69">
        <v>0</v>
      </c>
      <c r="BJ211" s="80">
        <v>0</v>
      </c>
      <c r="BK211" s="80">
        <v>0</v>
      </c>
      <c r="BL211" s="69">
        <v>0</v>
      </c>
      <c r="BM211" s="69">
        <v>0</v>
      </c>
      <c r="BN211" s="80">
        <v>0</v>
      </c>
      <c r="BO211" s="80">
        <v>0</v>
      </c>
      <c r="BP211" s="69">
        <v>0</v>
      </c>
      <c r="BQ211" s="69">
        <v>0</v>
      </c>
      <c r="BR211" s="80">
        <v>0</v>
      </c>
      <c r="BS211" s="80">
        <v>0</v>
      </c>
      <c r="BT211" s="69">
        <v>0</v>
      </c>
      <c r="BU211" s="69">
        <v>0</v>
      </c>
      <c r="BV211" s="80">
        <v>0</v>
      </c>
      <c r="BW211" s="80">
        <v>0</v>
      </c>
      <c r="BX211" s="69">
        <v>0</v>
      </c>
      <c r="BY211" s="69">
        <v>0</v>
      </c>
      <c r="BZ211" s="80">
        <v>0</v>
      </c>
      <c r="CA211" s="80">
        <v>0</v>
      </c>
      <c r="CB211" s="69">
        <v>0</v>
      </c>
      <c r="CC211" s="69">
        <v>0</v>
      </c>
      <c r="CD211" s="80">
        <v>0</v>
      </c>
      <c r="CE211" s="80">
        <v>0</v>
      </c>
      <c r="CF211" s="69">
        <v>0</v>
      </c>
      <c r="CG211" s="69">
        <v>0</v>
      </c>
      <c r="CH211" s="80">
        <v>0</v>
      </c>
      <c r="CI211" s="80">
        <v>0</v>
      </c>
      <c r="CJ211" s="69">
        <v>0</v>
      </c>
      <c r="CK211" s="69">
        <v>0</v>
      </c>
      <c r="CL211" s="80">
        <v>6041</v>
      </c>
      <c r="CM211" s="80">
        <v>0</v>
      </c>
      <c r="CN211" s="67" t="s">
        <v>884</v>
      </c>
      <c r="CO211" s="67" t="s">
        <v>885</v>
      </c>
      <c r="CP211" s="67" t="s">
        <v>701</v>
      </c>
      <c r="CQ211" s="67" t="s">
        <v>701</v>
      </c>
      <c r="CR211" s="67" t="s">
        <v>701</v>
      </c>
      <c r="CS211" s="67" t="s">
        <v>701</v>
      </c>
      <c r="CT211" s="68">
        <v>45184</v>
      </c>
      <c r="CU211" s="67" t="s">
        <v>1005</v>
      </c>
      <c r="CV211" s="67" t="s">
        <v>1004</v>
      </c>
      <c r="CW211" s="68" t="s">
        <v>168</v>
      </c>
      <c r="CX211" s="68">
        <v>45141</v>
      </c>
      <c r="CY211" s="67" t="s">
        <v>1005</v>
      </c>
      <c r="CZ211" s="67" t="s">
        <v>1004</v>
      </c>
      <c r="DA211" s="67" t="s">
        <v>1051</v>
      </c>
      <c r="DB211" s="81">
        <v>3652108.96</v>
      </c>
      <c r="DC211" s="69" t="s">
        <v>717</v>
      </c>
      <c r="DD211" s="69" t="s">
        <v>718</v>
      </c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</row>
    <row r="212" spans="2:1477" s="69" customFormat="1">
      <c r="B212" s="67" t="s">
        <v>3</v>
      </c>
      <c r="C212" s="67" t="s">
        <v>886</v>
      </c>
      <c r="D212" s="67" t="s">
        <v>1056</v>
      </c>
      <c r="E212" s="68">
        <v>44726</v>
      </c>
      <c r="F212" s="67" t="s">
        <v>1001</v>
      </c>
      <c r="G212" s="158" t="s">
        <v>1010</v>
      </c>
      <c r="H212" s="187">
        <v>1</v>
      </c>
      <c r="I212" s="69">
        <v>0</v>
      </c>
      <c r="J212" s="69">
        <v>182</v>
      </c>
      <c r="K212" s="69">
        <v>209</v>
      </c>
      <c r="L212" s="69">
        <v>209</v>
      </c>
      <c r="M212" s="186">
        <f t="shared" si="55"/>
        <v>1</v>
      </c>
      <c r="N212" s="69">
        <f t="shared" si="56"/>
        <v>1</v>
      </c>
      <c r="O212" s="69">
        <v>0</v>
      </c>
      <c r="P212" s="69">
        <v>0</v>
      </c>
      <c r="Q212" s="69">
        <v>0</v>
      </c>
      <c r="R212" s="69">
        <v>27</v>
      </c>
      <c r="S212" s="69">
        <v>0</v>
      </c>
      <c r="T212" s="190">
        <v>1468626</v>
      </c>
      <c r="U212" s="190">
        <v>50000</v>
      </c>
      <c r="V212" s="190">
        <v>1418626</v>
      </c>
      <c r="W212" s="190">
        <v>1468626</v>
      </c>
      <c r="X212" s="190">
        <v>1421948</v>
      </c>
      <c r="Y212" s="190">
        <v>0</v>
      </c>
      <c r="Z212" s="190">
        <v>0</v>
      </c>
      <c r="AA212" s="190">
        <v>0</v>
      </c>
      <c r="AB212" s="190">
        <v>1421948</v>
      </c>
      <c r="AC212" s="190">
        <v>1421948</v>
      </c>
      <c r="AD212" s="186">
        <f t="shared" si="57"/>
        <v>1.0023417024642154</v>
      </c>
      <c r="AE212" s="69">
        <f t="shared" si="58"/>
        <v>1</v>
      </c>
      <c r="AF212" s="80">
        <v>0</v>
      </c>
      <c r="AG212" s="69">
        <v>0</v>
      </c>
      <c r="AH212" s="69">
        <v>18</v>
      </c>
      <c r="AI212" s="69">
        <v>9</v>
      </c>
      <c r="AJ212" s="69">
        <v>0</v>
      </c>
      <c r="AK212" s="69">
        <v>0</v>
      </c>
      <c r="AL212" s="80">
        <v>0</v>
      </c>
      <c r="AM212" s="80">
        <v>0</v>
      </c>
      <c r="AN212" s="69">
        <v>0</v>
      </c>
      <c r="AO212" s="69">
        <v>0</v>
      </c>
      <c r="AP212" s="80">
        <v>0</v>
      </c>
      <c r="AQ212" s="80">
        <v>0</v>
      </c>
      <c r="AR212" s="69">
        <v>0</v>
      </c>
      <c r="AS212" s="69">
        <v>0</v>
      </c>
      <c r="AT212" s="80">
        <v>0</v>
      </c>
      <c r="AU212" s="80">
        <v>0</v>
      </c>
      <c r="AV212" s="69">
        <v>0</v>
      </c>
      <c r="AW212" s="69">
        <v>0</v>
      </c>
      <c r="AX212" s="80">
        <v>0</v>
      </c>
      <c r="AY212" s="80">
        <v>0</v>
      </c>
      <c r="AZ212" s="69">
        <v>0</v>
      </c>
      <c r="BA212" s="69">
        <v>0</v>
      </c>
      <c r="BB212" s="80">
        <v>0</v>
      </c>
      <c r="BC212" s="80">
        <v>0</v>
      </c>
      <c r="BD212" s="69">
        <v>0</v>
      </c>
      <c r="BE212" s="69">
        <v>0</v>
      </c>
      <c r="BF212" s="80">
        <v>0</v>
      </c>
      <c r="BG212" s="80">
        <v>0</v>
      </c>
      <c r="BH212" s="69">
        <v>0</v>
      </c>
      <c r="BI212" s="69">
        <v>0</v>
      </c>
      <c r="BJ212" s="80">
        <v>0</v>
      </c>
      <c r="BK212" s="80">
        <v>0</v>
      </c>
      <c r="BL212" s="69">
        <v>0</v>
      </c>
      <c r="BM212" s="69">
        <v>0</v>
      </c>
      <c r="BN212" s="80">
        <v>0</v>
      </c>
      <c r="BO212" s="80">
        <v>0</v>
      </c>
      <c r="BP212" s="69">
        <v>0</v>
      </c>
      <c r="BQ212" s="69">
        <v>0</v>
      </c>
      <c r="BR212" s="80">
        <v>0</v>
      </c>
      <c r="BS212" s="80">
        <v>0</v>
      </c>
      <c r="BT212" s="69">
        <v>0</v>
      </c>
      <c r="BU212" s="69">
        <v>0</v>
      </c>
      <c r="BV212" s="80">
        <v>0</v>
      </c>
      <c r="BW212" s="80">
        <v>0</v>
      </c>
      <c r="BX212" s="69">
        <v>0</v>
      </c>
      <c r="BY212" s="69">
        <v>0</v>
      </c>
      <c r="BZ212" s="80">
        <v>0</v>
      </c>
      <c r="CA212" s="80">
        <v>0</v>
      </c>
      <c r="CB212" s="69">
        <v>0</v>
      </c>
      <c r="CC212" s="69">
        <v>0</v>
      </c>
      <c r="CD212" s="80">
        <v>0</v>
      </c>
      <c r="CE212" s="80">
        <v>0</v>
      </c>
      <c r="CF212" s="69">
        <v>0</v>
      </c>
      <c r="CG212" s="69">
        <v>0</v>
      </c>
      <c r="CH212" s="80">
        <v>0</v>
      </c>
      <c r="CI212" s="80">
        <v>0</v>
      </c>
      <c r="CJ212" s="69">
        <v>0</v>
      </c>
      <c r="CK212" s="69">
        <v>0</v>
      </c>
      <c r="CL212" s="80">
        <v>0</v>
      </c>
      <c r="CM212" s="80">
        <v>0</v>
      </c>
      <c r="CN212" s="67" t="s">
        <v>887</v>
      </c>
      <c r="CO212" s="67" t="s">
        <v>888</v>
      </c>
      <c r="CP212" s="67" t="s">
        <v>701</v>
      </c>
      <c r="CQ212" s="67" t="s">
        <v>701</v>
      </c>
      <c r="CR212" s="67" t="s">
        <v>701</v>
      </c>
      <c r="CS212" s="67" t="s">
        <v>701</v>
      </c>
      <c r="CT212" s="68">
        <v>45250</v>
      </c>
      <c r="CU212" s="67" t="s">
        <v>1007</v>
      </c>
      <c r="CV212" s="67" t="s">
        <v>1004</v>
      </c>
      <c r="CW212" s="68" t="s">
        <v>168</v>
      </c>
      <c r="CX212" s="68">
        <v>45224</v>
      </c>
      <c r="CY212" s="67" t="s">
        <v>1007</v>
      </c>
      <c r="CZ212" s="67" t="s">
        <v>1004</v>
      </c>
      <c r="DA212" s="67" t="s">
        <v>1055</v>
      </c>
      <c r="DB212" s="81">
        <v>2551166.7999999998</v>
      </c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</row>
    <row r="213" spans="2:1477" s="69" customFormat="1">
      <c r="B213" s="67" t="s">
        <v>3</v>
      </c>
      <c r="C213" s="67" t="s">
        <v>615</v>
      </c>
      <c r="D213" s="67" t="s">
        <v>616</v>
      </c>
      <c r="E213" s="68">
        <v>44932</v>
      </c>
      <c r="F213" s="67" t="s">
        <v>1003</v>
      </c>
      <c r="G213" s="158" t="s">
        <v>1009</v>
      </c>
      <c r="H213" s="187">
        <v>1</v>
      </c>
      <c r="I213" s="69">
        <v>0</v>
      </c>
      <c r="J213" s="69">
        <v>227</v>
      </c>
      <c r="K213" s="69">
        <v>332</v>
      </c>
      <c r="L213" s="69">
        <v>330</v>
      </c>
      <c r="M213" s="186">
        <f t="shared" si="55"/>
        <v>0.99118942731277537</v>
      </c>
      <c r="N213" s="69">
        <f t="shared" si="56"/>
        <v>1</v>
      </c>
      <c r="O213" s="69">
        <v>2</v>
      </c>
      <c r="P213" s="69">
        <v>0</v>
      </c>
      <c r="Q213" s="69">
        <v>0</v>
      </c>
      <c r="R213" s="69">
        <v>105</v>
      </c>
      <c r="S213" s="69">
        <v>0</v>
      </c>
      <c r="T213" s="190">
        <v>4294622</v>
      </c>
      <c r="U213" s="190">
        <v>50000</v>
      </c>
      <c r="V213" s="190">
        <v>4244622</v>
      </c>
      <c r="W213" s="190">
        <v>4294622</v>
      </c>
      <c r="X213" s="190">
        <v>4411466</v>
      </c>
      <c r="Y213" s="190">
        <v>0</v>
      </c>
      <c r="Z213" s="190">
        <v>0</v>
      </c>
      <c r="AA213" s="190">
        <v>0</v>
      </c>
      <c r="AB213" s="190">
        <v>4411466</v>
      </c>
      <c r="AC213" s="190">
        <v>4411466</v>
      </c>
      <c r="AD213" s="186">
        <f t="shared" si="57"/>
        <v>1.0393071514966468</v>
      </c>
      <c r="AE213" s="69">
        <f t="shared" si="58"/>
        <v>1</v>
      </c>
      <c r="AF213" s="80">
        <v>0</v>
      </c>
      <c r="AG213" s="69">
        <v>0</v>
      </c>
      <c r="AH213" s="69">
        <v>72</v>
      </c>
      <c r="AI213" s="69">
        <v>33</v>
      </c>
      <c r="AJ213" s="69">
        <v>0</v>
      </c>
      <c r="AK213" s="69">
        <v>0</v>
      </c>
      <c r="AL213" s="80">
        <v>0</v>
      </c>
      <c r="AM213" s="80">
        <v>0</v>
      </c>
      <c r="AN213" s="69">
        <v>0</v>
      </c>
      <c r="AO213" s="69">
        <v>0</v>
      </c>
      <c r="AP213" s="80">
        <v>47374</v>
      </c>
      <c r="AQ213" s="80">
        <v>0</v>
      </c>
      <c r="AR213" s="69">
        <v>0</v>
      </c>
      <c r="AS213" s="69">
        <v>0</v>
      </c>
      <c r="AT213" s="80">
        <v>0</v>
      </c>
      <c r="AU213" s="80">
        <v>0</v>
      </c>
      <c r="AV213" s="69">
        <v>0</v>
      </c>
      <c r="AW213" s="69">
        <v>0</v>
      </c>
      <c r="AX213" s="80">
        <v>0</v>
      </c>
      <c r="AY213" s="80">
        <v>0</v>
      </c>
      <c r="AZ213" s="69">
        <v>0</v>
      </c>
      <c r="BA213" s="69">
        <v>0</v>
      </c>
      <c r="BB213" s="80">
        <v>0</v>
      </c>
      <c r="BC213" s="80">
        <v>0</v>
      </c>
      <c r="BD213" s="69">
        <v>0</v>
      </c>
      <c r="BE213" s="69">
        <v>0</v>
      </c>
      <c r="BF213" s="80">
        <v>0</v>
      </c>
      <c r="BG213" s="80">
        <v>0</v>
      </c>
      <c r="BH213" s="69">
        <v>0</v>
      </c>
      <c r="BI213" s="69">
        <v>0</v>
      </c>
      <c r="BJ213" s="80">
        <v>0</v>
      </c>
      <c r="BK213" s="80">
        <v>0</v>
      </c>
      <c r="BL213" s="69">
        <v>0</v>
      </c>
      <c r="BM213" s="69">
        <v>0</v>
      </c>
      <c r="BN213" s="80">
        <v>0</v>
      </c>
      <c r="BO213" s="80">
        <v>0</v>
      </c>
      <c r="BP213" s="69">
        <v>0</v>
      </c>
      <c r="BQ213" s="69">
        <v>0</v>
      </c>
      <c r="BR213" s="80">
        <v>0</v>
      </c>
      <c r="BS213" s="80">
        <v>0</v>
      </c>
      <c r="BT213" s="69">
        <v>0</v>
      </c>
      <c r="BU213" s="69">
        <v>0</v>
      </c>
      <c r="BV213" s="80">
        <v>0</v>
      </c>
      <c r="BW213" s="80">
        <v>0</v>
      </c>
      <c r="BX213" s="69">
        <v>0</v>
      </c>
      <c r="BY213" s="69">
        <v>0</v>
      </c>
      <c r="BZ213" s="80">
        <v>0</v>
      </c>
      <c r="CA213" s="80">
        <v>0</v>
      </c>
      <c r="CB213" s="69">
        <v>0</v>
      </c>
      <c r="CC213" s="69">
        <v>0</v>
      </c>
      <c r="CD213" s="80">
        <v>0</v>
      </c>
      <c r="CE213" s="80">
        <v>0</v>
      </c>
      <c r="CF213" s="69">
        <v>0</v>
      </c>
      <c r="CG213" s="69">
        <v>0</v>
      </c>
      <c r="CH213" s="80">
        <v>0</v>
      </c>
      <c r="CI213" s="80">
        <v>0</v>
      </c>
      <c r="CJ213" s="69">
        <v>0</v>
      </c>
      <c r="CK213" s="69">
        <v>0</v>
      </c>
      <c r="CL213" s="80">
        <v>47374</v>
      </c>
      <c r="CM213" s="80">
        <v>0</v>
      </c>
      <c r="CN213" s="67" t="s">
        <v>816</v>
      </c>
      <c r="CO213" s="67" t="s">
        <v>817</v>
      </c>
      <c r="CP213" s="67" t="s">
        <v>701</v>
      </c>
      <c r="CQ213" s="67" t="s">
        <v>701</v>
      </c>
      <c r="CR213" s="67" t="s">
        <v>701</v>
      </c>
      <c r="CS213" s="67" t="s">
        <v>701</v>
      </c>
      <c r="CT213" s="68">
        <v>45432</v>
      </c>
      <c r="CU213" s="67" t="s">
        <v>1001</v>
      </c>
      <c r="CV213" s="67" t="s">
        <v>1004</v>
      </c>
      <c r="CW213" s="68" t="s">
        <v>168</v>
      </c>
      <c r="CX213" s="68">
        <v>45398</v>
      </c>
      <c r="CY213" s="67" t="s">
        <v>1001</v>
      </c>
      <c r="CZ213" s="67" t="s">
        <v>1004</v>
      </c>
      <c r="DA213" s="67" t="s">
        <v>1050</v>
      </c>
      <c r="DB213" s="81">
        <v>4978122.09</v>
      </c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</row>
    <row r="214" spans="2:1477" s="69" customFormat="1">
      <c r="B214" s="67" t="s">
        <v>3</v>
      </c>
      <c r="C214" s="67" t="s">
        <v>372</v>
      </c>
      <c r="D214" s="67" t="s">
        <v>373</v>
      </c>
      <c r="E214" s="68">
        <v>44932</v>
      </c>
      <c r="F214" s="67" t="s">
        <v>1003</v>
      </c>
      <c r="G214" s="158" t="s">
        <v>1009</v>
      </c>
      <c r="H214" s="187">
        <v>1</v>
      </c>
      <c r="I214" s="69">
        <v>2</v>
      </c>
      <c r="J214" s="69">
        <v>196</v>
      </c>
      <c r="K214" s="69">
        <v>235</v>
      </c>
      <c r="L214" s="69">
        <v>235</v>
      </c>
      <c r="M214" s="186">
        <f t="shared" si="55"/>
        <v>1</v>
      </c>
      <c r="N214" s="69">
        <f t="shared" si="56"/>
        <v>1</v>
      </c>
      <c r="O214" s="69">
        <v>0</v>
      </c>
      <c r="P214" s="69">
        <v>0</v>
      </c>
      <c r="Q214" s="69">
        <v>0</v>
      </c>
      <c r="R214" s="69">
        <v>39</v>
      </c>
      <c r="S214" s="69">
        <v>0</v>
      </c>
      <c r="T214" s="190">
        <v>4444623</v>
      </c>
      <c r="U214" s="190">
        <v>50000</v>
      </c>
      <c r="V214" s="190">
        <v>4394623</v>
      </c>
      <c r="W214" s="190">
        <v>4539611</v>
      </c>
      <c r="X214" s="190">
        <v>4542613</v>
      </c>
      <c r="Y214" s="190">
        <v>0</v>
      </c>
      <c r="Z214" s="190">
        <v>225000</v>
      </c>
      <c r="AA214" s="190">
        <v>225000</v>
      </c>
      <c r="AB214" s="190">
        <v>4767613</v>
      </c>
      <c r="AC214" s="190">
        <v>4542438</v>
      </c>
      <c r="AD214" s="186">
        <f t="shared" si="57"/>
        <v>1.0336354221966253</v>
      </c>
      <c r="AE214" s="69">
        <f t="shared" si="58"/>
        <v>1</v>
      </c>
      <c r="AF214" s="80">
        <v>-225175</v>
      </c>
      <c r="AG214" s="69">
        <v>94987</v>
      </c>
      <c r="AH214" s="69">
        <v>33</v>
      </c>
      <c r="AI214" s="69">
        <v>6</v>
      </c>
      <c r="AJ214" s="69">
        <v>0</v>
      </c>
      <c r="AK214" s="69">
        <v>0</v>
      </c>
      <c r="AL214" s="80">
        <v>20337</v>
      </c>
      <c r="AM214" s="80">
        <v>0</v>
      </c>
      <c r="AN214" s="69">
        <v>0</v>
      </c>
      <c r="AO214" s="69">
        <v>0</v>
      </c>
      <c r="AP214" s="80">
        <v>10823</v>
      </c>
      <c r="AQ214" s="80">
        <v>0</v>
      </c>
      <c r="AR214" s="69">
        <v>0</v>
      </c>
      <c r="AS214" s="69">
        <v>0</v>
      </c>
      <c r="AT214" s="80">
        <v>0</v>
      </c>
      <c r="AU214" s="80">
        <v>0</v>
      </c>
      <c r="AV214" s="69">
        <v>0</v>
      </c>
      <c r="AW214" s="69">
        <v>0</v>
      </c>
      <c r="AX214" s="80">
        <v>0</v>
      </c>
      <c r="AY214" s="80">
        <v>0</v>
      </c>
      <c r="AZ214" s="69">
        <v>0</v>
      </c>
      <c r="BA214" s="69">
        <v>0</v>
      </c>
      <c r="BB214" s="80">
        <v>0</v>
      </c>
      <c r="BC214" s="80">
        <v>0</v>
      </c>
      <c r="BD214" s="69">
        <v>0</v>
      </c>
      <c r="BE214" s="69">
        <v>0</v>
      </c>
      <c r="BF214" s="80">
        <v>0</v>
      </c>
      <c r="BG214" s="80">
        <v>0</v>
      </c>
      <c r="BH214" s="69">
        <v>0</v>
      </c>
      <c r="BI214" s="69">
        <v>0</v>
      </c>
      <c r="BJ214" s="80">
        <v>0</v>
      </c>
      <c r="BK214" s="80">
        <v>0</v>
      </c>
      <c r="BL214" s="69">
        <v>0</v>
      </c>
      <c r="BM214" s="69">
        <v>0</v>
      </c>
      <c r="BN214" s="80">
        <v>0</v>
      </c>
      <c r="BO214" s="80">
        <v>0</v>
      </c>
      <c r="BP214" s="69">
        <v>0</v>
      </c>
      <c r="BQ214" s="69">
        <v>0</v>
      </c>
      <c r="BR214" s="80">
        <v>0</v>
      </c>
      <c r="BS214" s="80">
        <v>0</v>
      </c>
      <c r="BT214" s="69">
        <v>0</v>
      </c>
      <c r="BU214" s="69">
        <v>0</v>
      </c>
      <c r="BV214" s="80">
        <v>94987</v>
      </c>
      <c r="BW214" s="80">
        <v>0</v>
      </c>
      <c r="BX214" s="69">
        <v>0</v>
      </c>
      <c r="BY214" s="69">
        <v>0</v>
      </c>
      <c r="BZ214" s="80">
        <v>0</v>
      </c>
      <c r="CA214" s="80">
        <v>0</v>
      </c>
      <c r="CB214" s="69">
        <v>0</v>
      </c>
      <c r="CC214" s="69">
        <v>0</v>
      </c>
      <c r="CD214" s="80">
        <v>0</v>
      </c>
      <c r="CE214" s="80">
        <v>0</v>
      </c>
      <c r="CF214" s="69">
        <v>0</v>
      </c>
      <c r="CG214" s="69">
        <v>0</v>
      </c>
      <c r="CH214" s="80">
        <v>0</v>
      </c>
      <c r="CI214" s="80">
        <v>0</v>
      </c>
      <c r="CJ214" s="69">
        <v>0</v>
      </c>
      <c r="CK214" s="69">
        <v>0</v>
      </c>
      <c r="CL214" s="80">
        <v>126147</v>
      </c>
      <c r="CM214" s="80">
        <v>0</v>
      </c>
      <c r="CN214" s="67" t="s">
        <v>889</v>
      </c>
      <c r="CO214" s="67" t="s">
        <v>890</v>
      </c>
      <c r="CP214" s="67" t="s">
        <v>701</v>
      </c>
      <c r="CQ214" s="67" t="s">
        <v>701</v>
      </c>
      <c r="CR214" s="67" t="s">
        <v>701</v>
      </c>
      <c r="CS214" s="67" t="s">
        <v>701</v>
      </c>
      <c r="CT214" s="68">
        <v>45344</v>
      </c>
      <c r="CU214" s="67" t="s">
        <v>1003</v>
      </c>
      <c r="CV214" s="67" t="s">
        <v>1004</v>
      </c>
      <c r="CW214" s="68" t="s">
        <v>168</v>
      </c>
      <c r="CX214" s="68">
        <v>45239</v>
      </c>
      <c r="CY214" s="67" t="s">
        <v>1007</v>
      </c>
      <c r="CZ214" s="67" t="s">
        <v>1004</v>
      </c>
      <c r="DA214" s="67" t="s">
        <v>1051</v>
      </c>
      <c r="DB214" s="81">
        <v>4468546.9800000004</v>
      </c>
      <c r="DC214" s="69" t="s">
        <v>870</v>
      </c>
      <c r="DD214" s="69" t="s">
        <v>871</v>
      </c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</row>
    <row r="215" spans="2:1477" s="5" customFormat="1" ht="12.75" thickBot="1">
      <c r="B215" s="75"/>
      <c r="C215" s="75"/>
      <c r="D215" s="75"/>
      <c r="E215" s="68"/>
      <c r="F215" s="75"/>
      <c r="G215" s="75"/>
      <c r="H215" s="187"/>
      <c r="I215" s="76"/>
      <c r="J215" s="76"/>
      <c r="K215" s="76"/>
      <c r="L215" s="76"/>
      <c r="M215" s="236"/>
      <c r="N215" s="69"/>
      <c r="O215" s="76"/>
      <c r="P215" s="76"/>
      <c r="Q215" s="76"/>
      <c r="R215" s="76"/>
      <c r="S215" s="76"/>
      <c r="T215" s="77"/>
      <c r="U215" s="77"/>
      <c r="V215" s="77"/>
      <c r="W215" s="77"/>
      <c r="X215" s="77"/>
      <c r="Y215" s="190"/>
      <c r="Z215" s="190"/>
      <c r="AA215" s="190"/>
      <c r="AB215" s="190"/>
      <c r="AC215" s="190"/>
      <c r="AD215" s="140"/>
      <c r="AE215" s="69"/>
      <c r="AF215" s="190"/>
      <c r="AG215" s="190"/>
      <c r="AH215" s="76"/>
      <c r="AI215" s="76"/>
      <c r="AJ215" s="78"/>
      <c r="AK215" s="78"/>
      <c r="AL215" s="80"/>
      <c r="AM215" s="80"/>
      <c r="AN215" s="78"/>
      <c r="AO215" s="78"/>
      <c r="AP215" s="80"/>
      <c r="AQ215" s="80"/>
      <c r="AR215" s="78"/>
      <c r="AS215" s="78"/>
      <c r="AT215" s="80"/>
      <c r="AU215" s="80"/>
      <c r="AV215" s="78"/>
      <c r="AW215" s="78"/>
      <c r="AX215" s="80"/>
      <c r="AY215" s="80"/>
      <c r="AZ215" s="78"/>
      <c r="BA215" s="78"/>
      <c r="BB215" s="80"/>
      <c r="BC215" s="80"/>
      <c r="BD215" s="78"/>
      <c r="BE215" s="78"/>
      <c r="BF215" s="80"/>
      <c r="BG215" s="80"/>
      <c r="BH215" s="78"/>
      <c r="BI215" s="78"/>
      <c r="BJ215" s="80"/>
      <c r="BK215" s="80"/>
      <c r="BL215" s="78"/>
      <c r="BM215" s="78"/>
      <c r="BN215" s="80"/>
      <c r="BO215" s="80"/>
      <c r="BP215" s="78"/>
      <c r="BQ215" s="78"/>
      <c r="BR215" s="80"/>
      <c r="BS215" s="80"/>
      <c r="BT215" s="78"/>
      <c r="BU215" s="78"/>
      <c r="BV215" s="80"/>
      <c r="BW215" s="80"/>
      <c r="BX215" s="78"/>
      <c r="BY215" s="78"/>
      <c r="BZ215" s="80"/>
      <c r="CA215" s="80"/>
      <c r="CB215" s="78"/>
      <c r="CC215" s="78"/>
      <c r="CD215" s="80"/>
      <c r="CE215" s="80"/>
      <c r="CF215" s="78"/>
      <c r="CG215" s="78"/>
      <c r="CH215" s="80"/>
      <c r="CI215" s="80"/>
      <c r="CJ215" s="78"/>
      <c r="CK215" s="78"/>
      <c r="CL215" s="80"/>
      <c r="CM215" s="80"/>
      <c r="CN215" s="79"/>
      <c r="CO215" s="79"/>
      <c r="CP215" s="79"/>
      <c r="CQ215" s="79"/>
      <c r="CR215" s="79"/>
      <c r="CS215" s="79"/>
      <c r="CT215" s="68"/>
      <c r="CU215" s="75"/>
      <c r="CV215" s="75"/>
      <c r="CW215" s="68"/>
      <c r="CX215" s="68"/>
      <c r="CY215" s="75"/>
      <c r="CZ215" s="75"/>
      <c r="DA215" s="75"/>
      <c r="DB215" s="77"/>
      <c r="DC215" s="76"/>
      <c r="DD215" s="211"/>
    </row>
    <row r="216" spans="2:1477" s="6" customFormat="1" ht="24" customHeight="1" thickTop="1" thickBot="1">
      <c r="B216" s="275" t="s">
        <v>1096</v>
      </c>
      <c r="C216" s="276"/>
      <c r="D216" s="277"/>
      <c r="E216" s="7"/>
      <c r="F216" s="8"/>
      <c r="G216" s="159">
        <f>IF(B202="","",ROWS(B202:B215)-1)</f>
        <v>13</v>
      </c>
      <c r="H216" s="9">
        <f>SUM(H202:H215)</f>
        <v>25</v>
      </c>
      <c r="I216" s="9">
        <f>SUM(I202:I215)</f>
        <v>26</v>
      </c>
      <c r="J216" s="9">
        <f>SUM(J202:J215)</f>
        <v>3271</v>
      </c>
      <c r="K216" s="9">
        <f>SUM(K202:K215)</f>
        <v>4587</v>
      </c>
      <c r="L216" s="9">
        <f>SUM(L202:L215)</f>
        <v>4403</v>
      </c>
      <c r="M216" s="237">
        <f>IF(G216="",0,N216/G216)</f>
        <v>0.92307692307692313</v>
      </c>
      <c r="N216" s="9">
        <f t="shared" ref="N216:AC216" si="59">SUM(N202:N215)</f>
        <v>12</v>
      </c>
      <c r="O216" s="9">
        <f t="shared" si="59"/>
        <v>184</v>
      </c>
      <c r="P216" s="9">
        <f t="shared" si="59"/>
        <v>0</v>
      </c>
      <c r="Q216" s="9">
        <f t="shared" si="59"/>
        <v>0</v>
      </c>
      <c r="R216" s="9">
        <f t="shared" si="59"/>
        <v>1245</v>
      </c>
      <c r="S216" s="9">
        <f t="shared" si="59"/>
        <v>71</v>
      </c>
      <c r="T216" s="11">
        <f t="shared" si="59"/>
        <v>62341564</v>
      </c>
      <c r="U216" s="11">
        <f t="shared" si="59"/>
        <v>781914</v>
      </c>
      <c r="V216" s="11">
        <f t="shared" si="59"/>
        <v>61559650</v>
      </c>
      <c r="W216" s="11">
        <f t="shared" si="59"/>
        <v>64357872</v>
      </c>
      <c r="X216" s="11">
        <f t="shared" si="59"/>
        <v>62870417</v>
      </c>
      <c r="Y216" s="11">
        <f t="shared" si="59"/>
        <v>0</v>
      </c>
      <c r="Z216" s="11">
        <f t="shared" si="59"/>
        <v>225000</v>
      </c>
      <c r="AA216" s="11">
        <f t="shared" si="59"/>
        <v>225000</v>
      </c>
      <c r="AB216" s="11">
        <f t="shared" si="59"/>
        <v>63095417</v>
      </c>
      <c r="AC216" s="11">
        <f t="shared" si="59"/>
        <v>63250347</v>
      </c>
      <c r="AD216" s="142">
        <f>IF(G216="",0,AE216/G216)</f>
        <v>0.92307692307692313</v>
      </c>
      <c r="AE216" s="241">
        <f t="shared" ref="AE216:CM216" si="60">SUM(AE202:AE215)</f>
        <v>12</v>
      </c>
      <c r="AF216" s="11">
        <f t="shared" si="60"/>
        <v>300683</v>
      </c>
      <c r="AG216" s="11">
        <f t="shared" si="60"/>
        <v>2016307</v>
      </c>
      <c r="AH216" s="109">
        <f t="shared" si="60"/>
        <v>897</v>
      </c>
      <c r="AI216" s="109">
        <f t="shared" si="60"/>
        <v>276</v>
      </c>
      <c r="AJ216" s="109">
        <f t="shared" si="60"/>
        <v>0</v>
      </c>
      <c r="AK216" s="109">
        <f t="shared" si="60"/>
        <v>0</v>
      </c>
      <c r="AL216" s="11">
        <f t="shared" si="60"/>
        <v>125995</v>
      </c>
      <c r="AM216" s="11">
        <f t="shared" si="60"/>
        <v>3011</v>
      </c>
      <c r="AN216" s="109">
        <f t="shared" si="60"/>
        <v>65</v>
      </c>
      <c r="AO216" s="109">
        <f t="shared" si="60"/>
        <v>0</v>
      </c>
      <c r="AP216" s="11">
        <f t="shared" si="60"/>
        <v>1544757</v>
      </c>
      <c r="AQ216" s="11">
        <f t="shared" si="60"/>
        <v>77301</v>
      </c>
      <c r="AR216" s="109">
        <f t="shared" si="60"/>
        <v>0</v>
      </c>
      <c r="AS216" s="109">
        <f t="shared" si="60"/>
        <v>0</v>
      </c>
      <c r="AT216" s="11">
        <f t="shared" si="60"/>
        <v>0</v>
      </c>
      <c r="AU216" s="11">
        <f t="shared" si="60"/>
        <v>0</v>
      </c>
      <c r="AV216" s="109">
        <f t="shared" si="60"/>
        <v>0</v>
      </c>
      <c r="AW216" s="109">
        <f t="shared" si="60"/>
        <v>0</v>
      </c>
      <c r="AX216" s="11">
        <f t="shared" si="60"/>
        <v>0</v>
      </c>
      <c r="AY216" s="11">
        <f t="shared" si="60"/>
        <v>0</v>
      </c>
      <c r="AZ216" s="109">
        <f t="shared" si="60"/>
        <v>0</v>
      </c>
      <c r="BA216" s="109">
        <f t="shared" si="60"/>
        <v>0</v>
      </c>
      <c r="BB216" s="11">
        <f t="shared" si="60"/>
        <v>0</v>
      </c>
      <c r="BC216" s="11">
        <f t="shared" si="60"/>
        <v>0</v>
      </c>
      <c r="BD216" s="109">
        <f t="shared" si="60"/>
        <v>0</v>
      </c>
      <c r="BE216" s="109">
        <f t="shared" si="60"/>
        <v>109</v>
      </c>
      <c r="BF216" s="11">
        <f t="shared" si="60"/>
        <v>486245</v>
      </c>
      <c r="BG216" s="11">
        <f t="shared" si="60"/>
        <v>0</v>
      </c>
      <c r="BH216" s="109">
        <f t="shared" si="60"/>
        <v>7</v>
      </c>
      <c r="BI216" s="109">
        <f t="shared" si="60"/>
        <v>0</v>
      </c>
      <c r="BJ216" s="11">
        <f t="shared" si="60"/>
        <v>110583</v>
      </c>
      <c r="BK216" s="11">
        <f t="shared" si="60"/>
        <v>0</v>
      </c>
      <c r="BL216" s="109">
        <f t="shared" si="60"/>
        <v>0</v>
      </c>
      <c r="BM216" s="109">
        <f t="shared" si="60"/>
        <v>0</v>
      </c>
      <c r="BN216" s="11">
        <f t="shared" si="60"/>
        <v>0</v>
      </c>
      <c r="BO216" s="11">
        <f t="shared" si="60"/>
        <v>0</v>
      </c>
      <c r="BP216" s="109">
        <f t="shared" si="60"/>
        <v>58</v>
      </c>
      <c r="BQ216" s="109">
        <f t="shared" si="60"/>
        <v>0</v>
      </c>
      <c r="BR216" s="11">
        <f t="shared" si="60"/>
        <v>7087</v>
      </c>
      <c r="BS216" s="11">
        <f t="shared" si="60"/>
        <v>0</v>
      </c>
      <c r="BT216" s="109">
        <f t="shared" si="60"/>
        <v>0</v>
      </c>
      <c r="BU216" s="109">
        <f t="shared" si="60"/>
        <v>0</v>
      </c>
      <c r="BV216" s="11">
        <f t="shared" si="60"/>
        <v>94987</v>
      </c>
      <c r="BW216" s="11">
        <f t="shared" si="60"/>
        <v>0</v>
      </c>
      <c r="BX216" s="109">
        <f t="shared" si="60"/>
        <v>0</v>
      </c>
      <c r="BY216" s="109">
        <f t="shared" si="60"/>
        <v>0</v>
      </c>
      <c r="BZ216" s="11">
        <f t="shared" si="60"/>
        <v>0</v>
      </c>
      <c r="CA216" s="11">
        <f t="shared" si="60"/>
        <v>0</v>
      </c>
      <c r="CB216" s="109">
        <f t="shared" si="60"/>
        <v>0</v>
      </c>
      <c r="CC216" s="109">
        <f t="shared" si="60"/>
        <v>0</v>
      </c>
      <c r="CD216" s="11">
        <f t="shared" si="60"/>
        <v>0</v>
      </c>
      <c r="CE216" s="11">
        <f t="shared" si="60"/>
        <v>0</v>
      </c>
      <c r="CF216" s="109">
        <f t="shared" si="60"/>
        <v>0</v>
      </c>
      <c r="CG216" s="109">
        <f t="shared" si="60"/>
        <v>-38</v>
      </c>
      <c r="CH216" s="11">
        <f t="shared" si="60"/>
        <v>-138692</v>
      </c>
      <c r="CI216" s="11">
        <f t="shared" si="60"/>
        <v>0</v>
      </c>
      <c r="CJ216" s="109">
        <f t="shared" si="60"/>
        <v>130</v>
      </c>
      <c r="CK216" s="109">
        <f t="shared" si="60"/>
        <v>71</v>
      </c>
      <c r="CL216" s="11">
        <f t="shared" si="60"/>
        <v>2230961</v>
      </c>
      <c r="CM216" s="11">
        <f t="shared" si="60"/>
        <v>80312</v>
      </c>
      <c r="CN216" s="13"/>
      <c r="CO216" s="13"/>
      <c r="CP216" s="13"/>
      <c r="CQ216" s="13"/>
      <c r="CR216" s="13"/>
      <c r="CS216" s="13"/>
      <c r="CT216" s="7"/>
      <c r="CU216" s="8"/>
      <c r="CV216" s="8"/>
      <c r="CW216" s="7"/>
      <c r="CX216" s="7"/>
      <c r="CY216" s="8"/>
      <c r="CZ216" s="8"/>
      <c r="DA216" s="8"/>
      <c r="DB216" s="11"/>
      <c r="DC216" s="13"/>
      <c r="DD216" s="15"/>
    </row>
    <row r="217" spans="2:1477" s="6" customFormat="1" ht="24" customHeight="1" thickTop="1">
      <c r="B217" s="272" t="s">
        <v>35</v>
      </c>
      <c r="C217" s="273"/>
      <c r="D217" s="274"/>
      <c r="E217" s="110"/>
      <c r="F217" s="111"/>
      <c r="G217" s="112">
        <f t="shared" ref="G217:L217" si="61">SUM(G201,G216)</f>
        <v>34</v>
      </c>
      <c r="H217" s="112">
        <f t="shared" si="61"/>
        <v>73</v>
      </c>
      <c r="I217" s="112">
        <f t="shared" si="61"/>
        <v>81</v>
      </c>
      <c r="J217" s="112">
        <f t="shared" si="61"/>
        <v>9822</v>
      </c>
      <c r="K217" s="112">
        <f t="shared" si="61"/>
        <v>14584</v>
      </c>
      <c r="L217" s="112">
        <f t="shared" si="61"/>
        <v>14333</v>
      </c>
      <c r="M217" s="237">
        <f>IF(G217=0,0,N217/G217)</f>
        <v>0.97058823529411764</v>
      </c>
      <c r="N217" s="112">
        <f t="shared" ref="N217:AC217" si="62">SUM(N201,N216)</f>
        <v>33</v>
      </c>
      <c r="O217" s="112">
        <f t="shared" si="62"/>
        <v>251</v>
      </c>
      <c r="P217" s="113">
        <f t="shared" si="62"/>
        <v>0</v>
      </c>
      <c r="Q217" s="113">
        <f t="shared" si="62"/>
        <v>0</v>
      </c>
      <c r="R217" s="112">
        <f t="shared" si="62"/>
        <v>4618</v>
      </c>
      <c r="S217" s="112">
        <f t="shared" si="62"/>
        <v>165</v>
      </c>
      <c r="T217" s="114">
        <f t="shared" si="62"/>
        <v>149434771</v>
      </c>
      <c r="U217" s="114">
        <f t="shared" si="62"/>
        <v>2005932</v>
      </c>
      <c r="V217" s="114">
        <f t="shared" si="62"/>
        <v>147428839</v>
      </c>
      <c r="W217" s="114">
        <f t="shared" si="62"/>
        <v>153607937</v>
      </c>
      <c r="X217" s="114">
        <f t="shared" si="62"/>
        <v>150423773</v>
      </c>
      <c r="Y217" s="114">
        <f t="shared" si="62"/>
        <v>0</v>
      </c>
      <c r="Z217" s="114">
        <f t="shared" si="62"/>
        <v>225000</v>
      </c>
      <c r="AA217" s="114">
        <f t="shared" si="62"/>
        <v>225000</v>
      </c>
      <c r="AB217" s="114">
        <f t="shared" si="62"/>
        <v>150648773</v>
      </c>
      <c r="AC217" s="114">
        <f t="shared" si="62"/>
        <v>152629133</v>
      </c>
      <c r="AD217" s="142">
        <f>IF(G217=0,0,AE217/G217)</f>
        <v>0.94117647058823528</v>
      </c>
      <c r="AE217" s="240">
        <f t="shared" ref="AE217:CM217" si="63">SUM(AE201,AE216)</f>
        <v>32</v>
      </c>
      <c r="AF217" s="114">
        <f t="shared" si="63"/>
        <v>3430773</v>
      </c>
      <c r="AG217" s="114">
        <f t="shared" si="63"/>
        <v>4261606</v>
      </c>
      <c r="AH217" s="115">
        <f t="shared" si="63"/>
        <v>3271</v>
      </c>
      <c r="AI217" s="115">
        <f t="shared" si="63"/>
        <v>947</v>
      </c>
      <c r="AJ217" s="115">
        <f t="shared" si="63"/>
        <v>50</v>
      </c>
      <c r="AK217" s="115">
        <f t="shared" si="63"/>
        <v>39</v>
      </c>
      <c r="AL217" s="114">
        <f t="shared" si="63"/>
        <v>518769</v>
      </c>
      <c r="AM217" s="114">
        <f t="shared" si="63"/>
        <v>138304</v>
      </c>
      <c r="AN217" s="115">
        <f t="shared" si="63"/>
        <v>220</v>
      </c>
      <c r="AO217" s="115">
        <f t="shared" si="63"/>
        <v>32</v>
      </c>
      <c r="AP217" s="114">
        <f t="shared" si="63"/>
        <v>2608844</v>
      </c>
      <c r="AQ217" s="114">
        <f t="shared" si="63"/>
        <v>115716</v>
      </c>
      <c r="AR217" s="115">
        <f t="shared" si="63"/>
        <v>0</v>
      </c>
      <c r="AS217" s="115">
        <f t="shared" si="63"/>
        <v>0</v>
      </c>
      <c r="AT217" s="114">
        <f t="shared" si="63"/>
        <v>0</v>
      </c>
      <c r="AU217" s="114">
        <f t="shared" si="63"/>
        <v>0</v>
      </c>
      <c r="AV217" s="115">
        <f t="shared" si="63"/>
        <v>0</v>
      </c>
      <c r="AW217" s="115">
        <f t="shared" si="63"/>
        <v>0</v>
      </c>
      <c r="AX217" s="114">
        <f t="shared" si="63"/>
        <v>-103477</v>
      </c>
      <c r="AY217" s="114">
        <f t="shared" si="63"/>
        <v>0</v>
      </c>
      <c r="AZ217" s="115">
        <f t="shared" si="63"/>
        <v>0</v>
      </c>
      <c r="BA217" s="115">
        <f t="shared" si="63"/>
        <v>0</v>
      </c>
      <c r="BB217" s="114">
        <f t="shared" si="63"/>
        <v>0</v>
      </c>
      <c r="BC217" s="114">
        <f t="shared" si="63"/>
        <v>0</v>
      </c>
      <c r="BD217" s="115">
        <f t="shared" si="63"/>
        <v>0</v>
      </c>
      <c r="BE217" s="115">
        <f t="shared" si="63"/>
        <v>109</v>
      </c>
      <c r="BF217" s="114">
        <f t="shared" si="63"/>
        <v>847268</v>
      </c>
      <c r="BG217" s="114">
        <f t="shared" si="63"/>
        <v>68909</v>
      </c>
      <c r="BH217" s="115">
        <f t="shared" si="63"/>
        <v>7</v>
      </c>
      <c r="BI217" s="115">
        <f t="shared" si="63"/>
        <v>0</v>
      </c>
      <c r="BJ217" s="114">
        <f t="shared" si="63"/>
        <v>587102</v>
      </c>
      <c r="BK217" s="114">
        <f t="shared" si="63"/>
        <v>0</v>
      </c>
      <c r="BL217" s="115">
        <f t="shared" si="63"/>
        <v>22</v>
      </c>
      <c r="BM217" s="115">
        <f t="shared" si="63"/>
        <v>0</v>
      </c>
      <c r="BN217" s="114">
        <f t="shared" si="63"/>
        <v>0</v>
      </c>
      <c r="BO217" s="114">
        <f t="shared" si="63"/>
        <v>0</v>
      </c>
      <c r="BP217" s="115">
        <f t="shared" si="63"/>
        <v>585</v>
      </c>
      <c r="BQ217" s="115">
        <f t="shared" si="63"/>
        <v>0</v>
      </c>
      <c r="BR217" s="114">
        <f t="shared" si="63"/>
        <v>106172</v>
      </c>
      <c r="BS217" s="114">
        <f t="shared" si="63"/>
        <v>0</v>
      </c>
      <c r="BT217" s="115">
        <f t="shared" si="63"/>
        <v>0</v>
      </c>
      <c r="BU217" s="115">
        <f t="shared" si="63"/>
        <v>0</v>
      </c>
      <c r="BV217" s="114">
        <f t="shared" si="63"/>
        <v>458448</v>
      </c>
      <c r="BW217" s="114">
        <f t="shared" si="63"/>
        <v>33274</v>
      </c>
      <c r="BX217" s="115">
        <f t="shared" si="63"/>
        <v>90</v>
      </c>
      <c r="BY217" s="115">
        <f t="shared" si="63"/>
        <v>6</v>
      </c>
      <c r="BZ217" s="114">
        <f t="shared" si="63"/>
        <v>43588</v>
      </c>
      <c r="CA217" s="114">
        <f t="shared" si="63"/>
        <v>42593</v>
      </c>
      <c r="CB217" s="115">
        <f t="shared" si="63"/>
        <v>34</v>
      </c>
      <c r="CC217" s="115">
        <f t="shared" si="63"/>
        <v>0</v>
      </c>
      <c r="CD217" s="114">
        <f t="shared" si="63"/>
        <v>14596</v>
      </c>
      <c r="CE217" s="114">
        <f t="shared" si="63"/>
        <v>0</v>
      </c>
      <c r="CF217" s="115">
        <f t="shared" si="63"/>
        <v>0</v>
      </c>
      <c r="CG217" s="115">
        <f t="shared" si="63"/>
        <v>-38</v>
      </c>
      <c r="CH217" s="114">
        <f t="shared" si="63"/>
        <v>-149895</v>
      </c>
      <c r="CI217" s="114">
        <f t="shared" si="63"/>
        <v>0</v>
      </c>
      <c r="CJ217" s="115">
        <f t="shared" si="63"/>
        <v>1008</v>
      </c>
      <c r="CK217" s="115">
        <f t="shared" si="63"/>
        <v>148</v>
      </c>
      <c r="CL217" s="114">
        <f t="shared" si="63"/>
        <v>4931419</v>
      </c>
      <c r="CM217" s="114">
        <f t="shared" si="63"/>
        <v>398796</v>
      </c>
      <c r="CN217" s="116"/>
      <c r="CO217" s="116"/>
      <c r="CP217" s="116"/>
      <c r="CQ217" s="116"/>
      <c r="CR217" s="116"/>
      <c r="CS217" s="116"/>
      <c r="CT217" s="110"/>
      <c r="CU217" s="111"/>
      <c r="CV217" s="111"/>
      <c r="CW217" s="110"/>
      <c r="CX217" s="110"/>
      <c r="CY217" s="111"/>
      <c r="CZ217" s="111"/>
      <c r="DA217" s="111"/>
      <c r="DB217" s="114"/>
      <c r="DC217" s="116"/>
      <c r="DD217" s="116"/>
    </row>
    <row r="218" spans="2:1477" s="69" customFormat="1">
      <c r="B218" s="67" t="s">
        <v>4</v>
      </c>
      <c r="C218" s="67" t="s">
        <v>422</v>
      </c>
      <c r="D218" s="67" t="s">
        <v>423</v>
      </c>
      <c r="E218" s="68">
        <v>42529</v>
      </c>
      <c r="F218" s="67" t="s">
        <v>1001</v>
      </c>
      <c r="G218" s="67" t="s">
        <v>1057</v>
      </c>
      <c r="H218" s="187">
        <v>21</v>
      </c>
      <c r="I218" s="69">
        <v>32</v>
      </c>
      <c r="J218" s="69">
        <v>1050</v>
      </c>
      <c r="K218" s="69">
        <v>1826</v>
      </c>
      <c r="L218" s="69">
        <v>1829</v>
      </c>
      <c r="M218" s="186">
        <f>IF(J218 = 0,0,(L218-AH218-AI218)/J218)</f>
        <v>1.4</v>
      </c>
      <c r="N218" s="69">
        <f>IF(G218&lt;&gt;"",IF(M218&lt;=1.2,1,0),0)</f>
        <v>0</v>
      </c>
      <c r="O218" s="69">
        <v>-3</v>
      </c>
      <c r="P218" s="69">
        <v>3</v>
      </c>
      <c r="Q218" s="69">
        <v>0</v>
      </c>
      <c r="R218" s="69">
        <v>359</v>
      </c>
      <c r="S218" s="69">
        <v>417</v>
      </c>
      <c r="T218" s="190">
        <v>75824482</v>
      </c>
      <c r="U218" s="190">
        <v>160000</v>
      </c>
      <c r="V218" s="190">
        <v>75664482</v>
      </c>
      <c r="W218" s="190">
        <v>86884143</v>
      </c>
      <c r="X218" s="190">
        <v>89837352</v>
      </c>
      <c r="Y218" s="190">
        <v>0</v>
      </c>
      <c r="Z218" s="190">
        <v>0</v>
      </c>
      <c r="AA218" s="190">
        <v>0</v>
      </c>
      <c r="AB218" s="190">
        <v>89837352</v>
      </c>
      <c r="AC218" s="190">
        <v>90458012</v>
      </c>
      <c r="AD218" s="186">
        <f>IF(V218=0,0,AC218/V218)</f>
        <v>1.195514852001498</v>
      </c>
      <c r="AE218" s="69">
        <f>IF(AD218 &lt;=1.1,1,0)</f>
        <v>0</v>
      </c>
      <c r="AF218" s="190">
        <v>815723</v>
      </c>
      <c r="AG218" s="190">
        <v>10910761</v>
      </c>
      <c r="AH218" s="69">
        <v>209</v>
      </c>
      <c r="AI218" s="69">
        <v>150</v>
      </c>
      <c r="AJ218" s="69">
        <v>0</v>
      </c>
      <c r="AK218" s="69">
        <v>13</v>
      </c>
      <c r="AL218" s="80">
        <v>563442</v>
      </c>
      <c r="AM218" s="80">
        <v>81716</v>
      </c>
      <c r="AN218" s="69">
        <v>0</v>
      </c>
      <c r="AO218" s="69">
        <v>113</v>
      </c>
      <c r="AP218" s="80">
        <v>3719605</v>
      </c>
      <c r="AQ218" s="80">
        <v>1534190</v>
      </c>
      <c r="AR218" s="69">
        <v>0</v>
      </c>
      <c r="AS218" s="69">
        <v>0</v>
      </c>
      <c r="AT218" s="80">
        <v>0</v>
      </c>
      <c r="AU218" s="80">
        <v>0</v>
      </c>
      <c r="AV218" s="69">
        <v>0</v>
      </c>
      <c r="AW218" s="69">
        <v>0</v>
      </c>
      <c r="AX218" s="80">
        <v>0</v>
      </c>
      <c r="AY218" s="80">
        <v>0</v>
      </c>
      <c r="AZ218" s="69">
        <v>0</v>
      </c>
      <c r="BA218" s="69">
        <v>0</v>
      </c>
      <c r="BB218" s="80">
        <v>0</v>
      </c>
      <c r="BC218" s="80">
        <v>0</v>
      </c>
      <c r="BD218" s="69">
        <v>0</v>
      </c>
      <c r="BE218" s="69">
        <v>255</v>
      </c>
      <c r="BF218" s="80">
        <v>-46035</v>
      </c>
      <c r="BG218" s="80">
        <v>0</v>
      </c>
      <c r="BH218" s="69">
        <v>0</v>
      </c>
      <c r="BI218" s="69">
        <v>0</v>
      </c>
      <c r="BJ218" s="80">
        <v>107943</v>
      </c>
      <c r="BK218" s="80">
        <v>0</v>
      </c>
      <c r="BL218" s="69">
        <v>0</v>
      </c>
      <c r="BM218" s="69">
        <v>0</v>
      </c>
      <c r="BN218" s="80">
        <v>0</v>
      </c>
      <c r="BO218" s="80">
        <v>0</v>
      </c>
      <c r="BP218" s="69">
        <v>0</v>
      </c>
      <c r="BQ218" s="69">
        <v>0</v>
      </c>
      <c r="BR218" s="80">
        <v>189623</v>
      </c>
      <c r="BS218" s="80">
        <v>0</v>
      </c>
      <c r="BT218" s="69">
        <v>0</v>
      </c>
      <c r="BU218" s="69">
        <v>0</v>
      </c>
      <c r="BV218" s="80">
        <v>6200000</v>
      </c>
      <c r="BW218" s="80">
        <v>0</v>
      </c>
      <c r="BX218" s="69">
        <v>0</v>
      </c>
      <c r="BY218" s="69">
        <v>36</v>
      </c>
      <c r="BZ218" s="80">
        <v>207976</v>
      </c>
      <c r="CA218" s="80">
        <v>207976</v>
      </c>
      <c r="CB218" s="69">
        <v>0</v>
      </c>
      <c r="CC218" s="69">
        <v>0</v>
      </c>
      <c r="CD218" s="80">
        <v>0</v>
      </c>
      <c r="CE218" s="80">
        <v>0</v>
      </c>
      <c r="CF218" s="69">
        <v>0</v>
      </c>
      <c r="CG218" s="69">
        <v>0</v>
      </c>
      <c r="CH218" s="80">
        <v>-106929</v>
      </c>
      <c r="CI218" s="80">
        <v>0</v>
      </c>
      <c r="CJ218" s="69">
        <v>0</v>
      </c>
      <c r="CK218" s="69">
        <v>417</v>
      </c>
      <c r="CL218" s="80">
        <v>10835624</v>
      </c>
      <c r="CM218" s="80">
        <v>1823881</v>
      </c>
      <c r="CN218" s="67" t="s">
        <v>764</v>
      </c>
      <c r="CO218" s="67" t="s">
        <v>765</v>
      </c>
      <c r="CP218" s="67" t="s">
        <v>701</v>
      </c>
      <c r="CQ218" s="67" t="s">
        <v>701</v>
      </c>
      <c r="CR218" s="67" t="s">
        <v>701</v>
      </c>
      <c r="CS218" s="67" t="s">
        <v>701</v>
      </c>
      <c r="CT218" s="68">
        <v>45156</v>
      </c>
      <c r="CU218" s="67" t="s">
        <v>1005</v>
      </c>
      <c r="CV218" s="67" t="s">
        <v>1004</v>
      </c>
      <c r="CW218" s="68" t="s">
        <v>168</v>
      </c>
      <c r="CX218" s="68">
        <v>44482</v>
      </c>
      <c r="CY218" s="67" t="s">
        <v>1007</v>
      </c>
      <c r="CZ218" s="67" t="s">
        <v>1010</v>
      </c>
      <c r="DA218" s="67" t="s">
        <v>1058</v>
      </c>
      <c r="DB218" s="81">
        <v>88197361.709999993</v>
      </c>
      <c r="DC218" s="67" t="s">
        <v>932</v>
      </c>
      <c r="DD218" s="67" t="s">
        <v>933</v>
      </c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  <c r="ATJ218"/>
      <c r="ATK218"/>
      <c r="ATL218"/>
      <c r="ATM218"/>
      <c r="ATN218"/>
      <c r="ATO218"/>
      <c r="ATP218"/>
      <c r="ATQ218"/>
      <c r="ATR218"/>
      <c r="ATS218"/>
      <c r="ATT218"/>
      <c r="ATU218"/>
      <c r="ATV218"/>
      <c r="ATW218"/>
      <c r="ATX218"/>
      <c r="ATY218"/>
      <c r="ATZ218"/>
      <c r="AUA218"/>
      <c r="AUB218"/>
      <c r="AUC218"/>
      <c r="AUD218"/>
      <c r="AUE218"/>
      <c r="AUF218"/>
      <c r="AUG218"/>
      <c r="AUH218"/>
      <c r="AUI218"/>
      <c r="AUJ218"/>
      <c r="AUK218"/>
      <c r="AUL218"/>
      <c r="AUM218"/>
      <c r="AUN218"/>
      <c r="AUO218"/>
      <c r="AUP218"/>
      <c r="AUQ218"/>
      <c r="AUR218"/>
      <c r="AUS218"/>
      <c r="AUT218"/>
      <c r="AUU218"/>
      <c r="AUV218"/>
      <c r="AUW218"/>
      <c r="AUX218"/>
      <c r="AUY218"/>
      <c r="AUZ218"/>
      <c r="AVA218"/>
      <c r="AVB218"/>
      <c r="AVC218"/>
      <c r="AVD218"/>
      <c r="AVE218"/>
      <c r="AVF218"/>
      <c r="AVG218"/>
      <c r="AVH218"/>
      <c r="AVI218"/>
      <c r="AVJ218"/>
      <c r="AVK218"/>
      <c r="AVL218"/>
      <c r="AVM218"/>
      <c r="AVN218"/>
      <c r="AVO218"/>
      <c r="AVP218"/>
      <c r="AVQ218"/>
      <c r="AVR218"/>
      <c r="AVS218"/>
      <c r="AVT218"/>
      <c r="AVU218"/>
      <c r="AVV218"/>
      <c r="AVW218"/>
      <c r="AVX218"/>
      <c r="AVY218"/>
      <c r="AVZ218"/>
      <c r="AWA218"/>
      <c r="AWB218"/>
      <c r="AWC218"/>
      <c r="AWD218"/>
      <c r="AWE218"/>
      <c r="AWF218"/>
      <c r="AWG218"/>
      <c r="AWH218"/>
      <c r="AWI218"/>
      <c r="AWJ218"/>
      <c r="AWK218"/>
      <c r="AWL218"/>
      <c r="AWM218"/>
      <c r="AWN218"/>
      <c r="AWO218"/>
      <c r="AWP218"/>
      <c r="AWQ218"/>
      <c r="AWR218"/>
      <c r="AWS218"/>
      <c r="AWT218"/>
      <c r="AWU218"/>
      <c r="AWV218"/>
      <c r="AWW218"/>
      <c r="AWX218"/>
      <c r="AWY218"/>
      <c r="AWZ218"/>
      <c r="AXA218"/>
      <c r="AXB218"/>
      <c r="AXC218"/>
      <c r="AXD218"/>
      <c r="AXE218"/>
      <c r="AXF218"/>
      <c r="AXG218"/>
      <c r="AXH218"/>
      <c r="AXI218"/>
      <c r="AXJ218"/>
      <c r="AXK218"/>
      <c r="AXL218"/>
      <c r="AXM218"/>
      <c r="AXN218"/>
      <c r="AXO218"/>
      <c r="AXP218"/>
      <c r="AXQ218"/>
      <c r="AXR218"/>
      <c r="AXS218"/>
      <c r="AXT218"/>
      <c r="AXU218"/>
      <c r="AXV218"/>
      <c r="AXW218"/>
      <c r="AXX218"/>
      <c r="AXY218"/>
      <c r="AXZ218"/>
      <c r="AYA218"/>
      <c r="AYB218"/>
      <c r="AYC218"/>
      <c r="AYD218"/>
      <c r="AYE218"/>
      <c r="AYF218"/>
      <c r="AYG218"/>
      <c r="AYH218"/>
      <c r="AYI218"/>
      <c r="AYJ218"/>
      <c r="AYK218"/>
      <c r="AYL218"/>
      <c r="AYM218"/>
      <c r="AYN218"/>
      <c r="AYO218"/>
      <c r="AYP218"/>
      <c r="AYQ218"/>
      <c r="AYR218"/>
      <c r="AYS218"/>
      <c r="AYT218"/>
      <c r="AYU218"/>
      <c r="AYV218"/>
      <c r="AYW218"/>
      <c r="AYX218"/>
      <c r="AYY218"/>
      <c r="AYZ218"/>
      <c r="AZA218"/>
      <c r="AZB218"/>
      <c r="AZC218"/>
      <c r="AZD218"/>
      <c r="AZE218"/>
      <c r="AZF218"/>
      <c r="AZG218"/>
      <c r="AZH218"/>
      <c r="AZI218"/>
      <c r="AZJ218"/>
      <c r="AZK218"/>
      <c r="AZL218"/>
      <c r="AZM218"/>
      <c r="AZN218"/>
      <c r="AZO218"/>
      <c r="AZP218"/>
      <c r="AZQ218"/>
      <c r="AZR218"/>
      <c r="AZS218"/>
      <c r="AZT218"/>
      <c r="AZU218"/>
      <c r="AZV218"/>
      <c r="AZW218"/>
      <c r="AZX218"/>
      <c r="AZY218"/>
      <c r="AZZ218"/>
      <c r="BAA218"/>
      <c r="BAB218"/>
      <c r="BAC218"/>
      <c r="BAD218"/>
      <c r="BAE218"/>
      <c r="BAF218"/>
      <c r="BAG218"/>
      <c r="BAH218"/>
      <c r="BAI218"/>
      <c r="BAJ218"/>
      <c r="BAK218"/>
      <c r="BAL218"/>
      <c r="BAM218"/>
      <c r="BAN218"/>
      <c r="BAO218"/>
      <c r="BAP218"/>
      <c r="BAQ218"/>
      <c r="BAR218"/>
      <c r="BAS218"/>
      <c r="BAT218"/>
      <c r="BAU218"/>
      <c r="BAV218"/>
      <c r="BAW218"/>
      <c r="BAX218"/>
      <c r="BAY218"/>
      <c r="BAZ218"/>
      <c r="BBA218"/>
      <c r="BBB218"/>
      <c r="BBC218"/>
      <c r="BBD218"/>
      <c r="BBE218"/>
      <c r="BBF218"/>
      <c r="BBG218"/>
      <c r="BBH218"/>
      <c r="BBI218"/>
      <c r="BBJ218"/>
      <c r="BBK218"/>
      <c r="BBL218"/>
      <c r="BBM218"/>
      <c r="BBN218"/>
      <c r="BBO218"/>
      <c r="BBP218"/>
      <c r="BBQ218"/>
      <c r="BBR218"/>
      <c r="BBS218"/>
      <c r="BBT218"/>
      <c r="BBU218"/>
      <c r="BBV218"/>
      <c r="BBW218"/>
      <c r="BBX218"/>
      <c r="BBY218"/>
      <c r="BBZ218"/>
      <c r="BCA218"/>
      <c r="BCB218"/>
      <c r="BCC218"/>
      <c r="BCD218"/>
      <c r="BCE218"/>
      <c r="BCF218"/>
      <c r="BCG218"/>
      <c r="BCH218"/>
      <c r="BCI218"/>
      <c r="BCJ218"/>
      <c r="BCK218"/>
      <c r="BCL218"/>
      <c r="BCM218"/>
      <c r="BCN218"/>
      <c r="BCO218"/>
      <c r="BCP218"/>
      <c r="BCQ218"/>
      <c r="BCR218"/>
      <c r="BCS218"/>
      <c r="BCT218"/>
      <c r="BCU218"/>
      <c r="BCV218"/>
      <c r="BCW218"/>
      <c r="BCX218"/>
      <c r="BCY218"/>
      <c r="BCZ218"/>
      <c r="BDA218"/>
      <c r="BDB218"/>
      <c r="BDC218"/>
      <c r="BDD218"/>
      <c r="BDE218"/>
      <c r="BDF218"/>
      <c r="BDG218"/>
      <c r="BDH218"/>
      <c r="BDI218"/>
      <c r="BDJ218"/>
      <c r="BDK218"/>
      <c r="BDL218"/>
      <c r="BDM218"/>
      <c r="BDN218"/>
      <c r="BDO218"/>
      <c r="BDP218"/>
      <c r="BDQ218"/>
      <c r="BDR218"/>
      <c r="BDS218"/>
      <c r="BDT218"/>
      <c r="BDU218"/>
    </row>
    <row r="219" spans="2:1477" s="69" customFormat="1">
      <c r="B219" s="67" t="s">
        <v>4</v>
      </c>
      <c r="C219" s="67" t="s">
        <v>424</v>
      </c>
      <c r="D219" s="67" t="s">
        <v>425</v>
      </c>
      <c r="E219" s="68">
        <v>43075</v>
      </c>
      <c r="F219" s="67" t="s">
        <v>1007</v>
      </c>
      <c r="G219" s="67" t="s">
        <v>1006</v>
      </c>
      <c r="H219" s="187">
        <v>8</v>
      </c>
      <c r="I219" s="69">
        <v>23</v>
      </c>
      <c r="J219" s="69">
        <v>1454</v>
      </c>
      <c r="K219" s="69">
        <v>2090</v>
      </c>
      <c r="L219" s="69">
        <v>2089</v>
      </c>
      <c r="M219" s="186">
        <f t="shared" ref="M219:M236" si="64">IF(J219 = 0,0,(L219-AH219-AI219)/J219)</f>
        <v>1.1781292984869327</v>
      </c>
      <c r="N219" s="69">
        <f t="shared" ref="N219:N236" si="65">IF(G219&lt;&gt;"",IF(M219&lt;=1.2,1,0),0)</f>
        <v>1</v>
      </c>
      <c r="O219" s="69">
        <v>1</v>
      </c>
      <c r="P219" s="69">
        <v>0</v>
      </c>
      <c r="Q219" s="69">
        <v>0</v>
      </c>
      <c r="R219" s="69">
        <v>376</v>
      </c>
      <c r="S219" s="69">
        <v>260</v>
      </c>
      <c r="T219" s="190">
        <v>108299973</v>
      </c>
      <c r="U219" s="190">
        <v>155000</v>
      </c>
      <c r="V219" s="190">
        <v>108144973</v>
      </c>
      <c r="W219" s="190">
        <v>115225015</v>
      </c>
      <c r="X219" s="190">
        <v>116585814</v>
      </c>
      <c r="Y219" s="190">
        <v>0</v>
      </c>
      <c r="Z219" s="190">
        <v>0</v>
      </c>
      <c r="AA219" s="190">
        <v>0</v>
      </c>
      <c r="AB219" s="190">
        <v>116585814</v>
      </c>
      <c r="AC219" s="190">
        <v>117462578</v>
      </c>
      <c r="AD219" s="186">
        <f t="shared" ref="AD219:AD236" si="66">IF(V219=0,0,AC219/V219)</f>
        <v>1.0861584661914891</v>
      </c>
      <c r="AE219" s="69">
        <f t="shared" ref="AE219:AE236" si="67">IF(AD219 &lt;=1.1,1,0)</f>
        <v>1</v>
      </c>
      <c r="AF219" s="190">
        <v>1572381</v>
      </c>
      <c r="AG219" s="190">
        <v>6683848</v>
      </c>
      <c r="AH219" s="69">
        <v>186</v>
      </c>
      <c r="AI219" s="69">
        <v>190</v>
      </c>
      <c r="AJ219" s="69">
        <v>0</v>
      </c>
      <c r="AK219" s="69">
        <v>260</v>
      </c>
      <c r="AL219" s="80">
        <v>4333446</v>
      </c>
      <c r="AM219" s="80">
        <v>8284</v>
      </c>
      <c r="AN219" s="69">
        <v>0</v>
      </c>
      <c r="AO219" s="69">
        <v>0</v>
      </c>
      <c r="AP219" s="80">
        <v>1863531</v>
      </c>
      <c r="AQ219" s="80">
        <v>48189</v>
      </c>
      <c r="AR219" s="69">
        <v>0</v>
      </c>
      <c r="AS219" s="69">
        <v>0</v>
      </c>
      <c r="AT219" s="80">
        <v>0</v>
      </c>
      <c r="AU219" s="80">
        <v>0</v>
      </c>
      <c r="AV219" s="69">
        <v>0</v>
      </c>
      <c r="AW219" s="69">
        <v>0</v>
      </c>
      <c r="AX219" s="80">
        <v>0</v>
      </c>
      <c r="AY219" s="80">
        <v>0</v>
      </c>
      <c r="AZ219" s="69">
        <v>0</v>
      </c>
      <c r="BA219" s="69">
        <v>0</v>
      </c>
      <c r="BB219" s="80">
        <v>0</v>
      </c>
      <c r="BC219" s="80">
        <v>0</v>
      </c>
      <c r="BD219" s="69">
        <v>0</v>
      </c>
      <c r="BE219" s="69">
        <v>0</v>
      </c>
      <c r="BF219" s="80">
        <v>0</v>
      </c>
      <c r="BG219" s="80">
        <v>0</v>
      </c>
      <c r="BH219" s="69">
        <v>0</v>
      </c>
      <c r="BI219" s="69">
        <v>0</v>
      </c>
      <c r="BJ219" s="80">
        <v>6268</v>
      </c>
      <c r="BK219" s="80">
        <v>0</v>
      </c>
      <c r="BL219" s="69">
        <v>0</v>
      </c>
      <c r="BM219" s="69">
        <v>0</v>
      </c>
      <c r="BN219" s="80">
        <v>0</v>
      </c>
      <c r="BO219" s="80">
        <v>0</v>
      </c>
      <c r="BP219" s="69">
        <v>0</v>
      </c>
      <c r="BQ219" s="69">
        <v>0</v>
      </c>
      <c r="BR219" s="80">
        <v>91511</v>
      </c>
      <c r="BS219" s="80">
        <v>0</v>
      </c>
      <c r="BT219" s="69">
        <v>0</v>
      </c>
      <c r="BU219" s="69">
        <v>0</v>
      </c>
      <c r="BV219" s="80">
        <v>0</v>
      </c>
      <c r="BW219" s="80">
        <v>0</v>
      </c>
      <c r="BX219" s="69">
        <v>0</v>
      </c>
      <c r="BY219" s="69">
        <v>0</v>
      </c>
      <c r="BZ219" s="80">
        <v>0</v>
      </c>
      <c r="CA219" s="80">
        <v>0</v>
      </c>
      <c r="CB219" s="69">
        <v>0</v>
      </c>
      <c r="CC219" s="69">
        <v>0</v>
      </c>
      <c r="CD219" s="80">
        <v>0</v>
      </c>
      <c r="CE219" s="80">
        <v>0</v>
      </c>
      <c r="CF219" s="69">
        <v>0</v>
      </c>
      <c r="CG219" s="69">
        <v>0</v>
      </c>
      <c r="CH219" s="80">
        <v>0</v>
      </c>
      <c r="CI219" s="80">
        <v>0</v>
      </c>
      <c r="CJ219" s="69">
        <v>0</v>
      </c>
      <c r="CK219" s="69">
        <v>260</v>
      </c>
      <c r="CL219" s="80">
        <v>6294756</v>
      </c>
      <c r="CM219" s="80">
        <v>56473</v>
      </c>
      <c r="CN219" s="67" t="s">
        <v>934</v>
      </c>
      <c r="CO219" s="67" t="s">
        <v>935</v>
      </c>
      <c r="CP219" s="67" t="s">
        <v>701</v>
      </c>
      <c r="CQ219" s="67" t="s">
        <v>701</v>
      </c>
      <c r="CR219" s="67" t="s">
        <v>701</v>
      </c>
      <c r="CS219" s="67" t="s">
        <v>701</v>
      </c>
      <c r="CT219" s="68">
        <v>45432</v>
      </c>
      <c r="CU219" s="67" t="s">
        <v>1001</v>
      </c>
      <c r="CV219" s="67" t="s">
        <v>1004</v>
      </c>
      <c r="CW219" s="68" t="s">
        <v>168</v>
      </c>
      <c r="CX219" s="68">
        <v>45279</v>
      </c>
      <c r="CY219" s="67" t="s">
        <v>1007</v>
      </c>
      <c r="CZ219" s="67" t="s">
        <v>1004</v>
      </c>
      <c r="DA219" s="67" t="s">
        <v>1059</v>
      </c>
      <c r="DB219" s="81">
        <v>150691414.84999999</v>
      </c>
      <c r="DC219" s="67"/>
      <c r="DD219" s="67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  <c r="AWT219"/>
      <c r="AWU219"/>
      <c r="AWV219"/>
      <c r="AWW219"/>
      <c r="AWX219"/>
      <c r="AWY219"/>
      <c r="AWZ219"/>
      <c r="AXA219"/>
      <c r="AXB219"/>
      <c r="AXC219"/>
      <c r="AXD219"/>
      <c r="AXE219"/>
      <c r="AXF219"/>
      <c r="AXG219"/>
      <c r="AXH219"/>
      <c r="AXI219"/>
      <c r="AXJ219"/>
      <c r="AXK219"/>
      <c r="AXL219"/>
      <c r="AXM219"/>
      <c r="AXN219"/>
      <c r="AXO219"/>
      <c r="AXP219"/>
      <c r="AXQ219"/>
      <c r="AXR219"/>
      <c r="AXS219"/>
      <c r="AXT219"/>
      <c r="AXU219"/>
      <c r="AXV219"/>
      <c r="AXW219"/>
      <c r="AXX219"/>
      <c r="AXY219"/>
      <c r="AXZ219"/>
      <c r="AYA219"/>
      <c r="AYB219"/>
      <c r="AYC219"/>
      <c r="AYD219"/>
      <c r="AYE219"/>
      <c r="AYF219"/>
      <c r="AYG219"/>
      <c r="AYH219"/>
      <c r="AYI219"/>
      <c r="AYJ219"/>
      <c r="AYK219"/>
      <c r="AYL219"/>
      <c r="AYM219"/>
      <c r="AYN219"/>
      <c r="AYO219"/>
      <c r="AYP219"/>
      <c r="AYQ219"/>
      <c r="AYR219"/>
      <c r="AYS219"/>
      <c r="AYT219"/>
      <c r="AYU219"/>
      <c r="AYV219"/>
      <c r="AYW219"/>
      <c r="AYX219"/>
      <c r="AYY219"/>
      <c r="AYZ219"/>
      <c r="AZA219"/>
      <c r="AZB219"/>
      <c r="AZC219"/>
      <c r="AZD219"/>
      <c r="AZE219"/>
      <c r="AZF219"/>
      <c r="AZG219"/>
      <c r="AZH219"/>
      <c r="AZI219"/>
      <c r="AZJ219"/>
      <c r="AZK219"/>
      <c r="AZL219"/>
      <c r="AZM219"/>
      <c r="AZN219"/>
      <c r="AZO219"/>
      <c r="AZP219"/>
      <c r="AZQ219"/>
      <c r="AZR219"/>
      <c r="AZS219"/>
      <c r="AZT219"/>
      <c r="AZU219"/>
      <c r="AZV219"/>
      <c r="AZW219"/>
      <c r="AZX219"/>
      <c r="AZY219"/>
      <c r="AZZ219"/>
      <c r="BAA219"/>
      <c r="BAB219"/>
      <c r="BAC219"/>
      <c r="BAD219"/>
      <c r="BAE219"/>
      <c r="BAF219"/>
      <c r="BAG219"/>
      <c r="BAH219"/>
      <c r="BAI219"/>
      <c r="BAJ219"/>
      <c r="BAK219"/>
      <c r="BAL219"/>
      <c r="BAM219"/>
      <c r="BAN219"/>
      <c r="BAO219"/>
      <c r="BAP219"/>
      <c r="BAQ219"/>
      <c r="BAR219"/>
      <c r="BAS219"/>
      <c r="BAT219"/>
      <c r="BAU219"/>
      <c r="BAV219"/>
      <c r="BAW219"/>
      <c r="BAX219"/>
      <c r="BAY219"/>
      <c r="BAZ219"/>
      <c r="BBA219"/>
      <c r="BBB219"/>
      <c r="BBC219"/>
      <c r="BBD219"/>
      <c r="BBE219"/>
      <c r="BBF219"/>
      <c r="BBG219"/>
      <c r="BBH219"/>
      <c r="BBI219"/>
      <c r="BBJ219"/>
      <c r="BBK219"/>
      <c r="BBL219"/>
      <c r="BBM219"/>
      <c r="BBN219"/>
      <c r="BBO219"/>
      <c r="BBP219"/>
      <c r="BBQ219"/>
      <c r="BBR219"/>
      <c r="BBS219"/>
      <c r="BBT219"/>
      <c r="BBU219"/>
      <c r="BBV219"/>
      <c r="BBW219"/>
      <c r="BBX219"/>
      <c r="BBY219"/>
      <c r="BBZ219"/>
      <c r="BCA219"/>
      <c r="BCB219"/>
      <c r="BCC219"/>
      <c r="BCD219"/>
      <c r="BCE219"/>
      <c r="BCF219"/>
      <c r="BCG219"/>
      <c r="BCH219"/>
      <c r="BCI219"/>
      <c r="BCJ219"/>
      <c r="BCK219"/>
      <c r="BCL219"/>
      <c r="BCM219"/>
      <c r="BCN219"/>
      <c r="BCO219"/>
      <c r="BCP219"/>
      <c r="BCQ219"/>
      <c r="BCR219"/>
      <c r="BCS219"/>
      <c r="BCT219"/>
      <c r="BCU219"/>
      <c r="BCV219"/>
      <c r="BCW219"/>
      <c r="BCX219"/>
      <c r="BCY219"/>
      <c r="BCZ219"/>
      <c r="BDA219"/>
      <c r="BDB219"/>
      <c r="BDC219"/>
      <c r="BDD219"/>
      <c r="BDE219"/>
      <c r="BDF219"/>
      <c r="BDG219"/>
      <c r="BDH219"/>
      <c r="BDI219"/>
      <c r="BDJ219"/>
      <c r="BDK219"/>
      <c r="BDL219"/>
      <c r="BDM219"/>
      <c r="BDN219"/>
      <c r="BDO219"/>
      <c r="BDP219"/>
      <c r="BDQ219"/>
      <c r="BDR219"/>
      <c r="BDS219"/>
      <c r="BDT219"/>
      <c r="BDU219"/>
    </row>
    <row r="220" spans="2:1477" s="69" customFormat="1">
      <c r="B220" s="67" t="s">
        <v>4</v>
      </c>
      <c r="C220" s="67" t="s">
        <v>426</v>
      </c>
      <c r="D220" s="67" t="s">
        <v>427</v>
      </c>
      <c r="E220" s="68">
        <v>44342</v>
      </c>
      <c r="F220" s="67" t="s">
        <v>1001</v>
      </c>
      <c r="G220" s="67" t="s">
        <v>1002</v>
      </c>
      <c r="H220" s="187">
        <v>3</v>
      </c>
      <c r="I220" s="69">
        <v>10</v>
      </c>
      <c r="J220" s="69">
        <v>310</v>
      </c>
      <c r="K220" s="69">
        <v>653</v>
      </c>
      <c r="L220" s="69">
        <v>651</v>
      </c>
      <c r="M220" s="186">
        <f t="shared" si="64"/>
        <v>1.1935483870967742</v>
      </c>
      <c r="N220" s="69">
        <f t="shared" si="65"/>
        <v>1</v>
      </c>
      <c r="O220" s="69">
        <v>2</v>
      </c>
      <c r="P220" s="69">
        <v>0</v>
      </c>
      <c r="Q220" s="69">
        <v>0</v>
      </c>
      <c r="R220" s="69">
        <v>281</v>
      </c>
      <c r="S220" s="69">
        <v>62</v>
      </c>
      <c r="T220" s="190">
        <v>15404884</v>
      </c>
      <c r="U220" s="190">
        <v>150000</v>
      </c>
      <c r="V220" s="190">
        <v>15254884</v>
      </c>
      <c r="W220" s="190">
        <v>16605228</v>
      </c>
      <c r="X220" s="190">
        <v>17046359</v>
      </c>
      <c r="Y220" s="190">
        <v>0</v>
      </c>
      <c r="Z220" s="190">
        <v>0</v>
      </c>
      <c r="AA220" s="190">
        <v>0</v>
      </c>
      <c r="AB220" s="190">
        <v>17046359</v>
      </c>
      <c r="AC220" s="190">
        <v>17998317</v>
      </c>
      <c r="AD220" s="186">
        <f t="shared" si="66"/>
        <v>1.1798396500425701</v>
      </c>
      <c r="AE220" s="69">
        <f t="shared" si="67"/>
        <v>0</v>
      </c>
      <c r="AF220" s="190">
        <v>1051871</v>
      </c>
      <c r="AG220" s="190">
        <v>1200344</v>
      </c>
      <c r="AH220" s="69">
        <v>221</v>
      </c>
      <c r="AI220" s="69">
        <v>60</v>
      </c>
      <c r="AJ220" s="69">
        <v>0</v>
      </c>
      <c r="AK220" s="69">
        <v>0</v>
      </c>
      <c r="AL220" s="80">
        <v>619876</v>
      </c>
      <c r="AM220" s="80">
        <v>0</v>
      </c>
      <c r="AN220" s="69">
        <v>0</v>
      </c>
      <c r="AO220" s="69">
        <v>0</v>
      </c>
      <c r="AP220" s="80">
        <v>257299</v>
      </c>
      <c r="AQ220" s="80">
        <v>0</v>
      </c>
      <c r="AR220" s="69">
        <v>0</v>
      </c>
      <c r="AS220" s="69">
        <v>0</v>
      </c>
      <c r="AT220" s="80">
        <v>0</v>
      </c>
      <c r="AU220" s="80">
        <v>0</v>
      </c>
      <c r="AV220" s="69">
        <v>0</v>
      </c>
      <c r="AW220" s="69">
        <v>0</v>
      </c>
      <c r="AX220" s="80">
        <v>0</v>
      </c>
      <c r="AY220" s="80">
        <v>0</v>
      </c>
      <c r="AZ220" s="69">
        <v>0</v>
      </c>
      <c r="BA220" s="69">
        <v>0</v>
      </c>
      <c r="BB220" s="80">
        <v>0</v>
      </c>
      <c r="BC220" s="80">
        <v>0</v>
      </c>
      <c r="BD220" s="69">
        <v>0</v>
      </c>
      <c r="BE220" s="69">
        <v>41</v>
      </c>
      <c r="BF220" s="80">
        <v>420621</v>
      </c>
      <c r="BG220" s="80">
        <v>0</v>
      </c>
      <c r="BH220" s="69">
        <v>0</v>
      </c>
      <c r="BI220" s="69">
        <v>42</v>
      </c>
      <c r="BJ220" s="80">
        <v>13057</v>
      </c>
      <c r="BK220" s="80">
        <v>0</v>
      </c>
      <c r="BL220" s="69">
        <v>0</v>
      </c>
      <c r="BM220" s="69">
        <v>0</v>
      </c>
      <c r="BN220" s="80">
        <v>0</v>
      </c>
      <c r="BO220" s="80">
        <v>0</v>
      </c>
      <c r="BP220" s="69">
        <v>0</v>
      </c>
      <c r="BQ220" s="69">
        <v>0</v>
      </c>
      <c r="BR220" s="80">
        <v>10327</v>
      </c>
      <c r="BS220" s="80">
        <v>0</v>
      </c>
      <c r="BT220" s="69">
        <v>0</v>
      </c>
      <c r="BU220" s="69">
        <v>0</v>
      </c>
      <c r="BV220" s="80">
        <v>0</v>
      </c>
      <c r="BW220" s="80">
        <v>0</v>
      </c>
      <c r="BX220" s="69">
        <v>0</v>
      </c>
      <c r="BY220" s="69">
        <v>0</v>
      </c>
      <c r="BZ220" s="80">
        <v>0</v>
      </c>
      <c r="CA220" s="80">
        <v>0</v>
      </c>
      <c r="CB220" s="69">
        <v>0</v>
      </c>
      <c r="CC220" s="69">
        <v>0</v>
      </c>
      <c r="CD220" s="80">
        <v>0</v>
      </c>
      <c r="CE220" s="80">
        <v>0</v>
      </c>
      <c r="CF220" s="69">
        <v>0</v>
      </c>
      <c r="CG220" s="69">
        <v>0</v>
      </c>
      <c r="CH220" s="80">
        <v>0</v>
      </c>
      <c r="CI220" s="80">
        <v>0</v>
      </c>
      <c r="CJ220" s="69">
        <v>0</v>
      </c>
      <c r="CK220" s="69">
        <v>83</v>
      </c>
      <c r="CL220" s="80">
        <v>1321179</v>
      </c>
      <c r="CM220" s="80">
        <v>0</v>
      </c>
      <c r="CN220" s="67" t="s">
        <v>768</v>
      </c>
      <c r="CO220" s="67" t="s">
        <v>769</v>
      </c>
      <c r="CP220" s="67" t="s">
        <v>701</v>
      </c>
      <c r="CQ220" s="67" t="s">
        <v>701</v>
      </c>
      <c r="CR220" s="67" t="s">
        <v>701</v>
      </c>
      <c r="CS220" s="67" t="s">
        <v>701</v>
      </c>
      <c r="CT220" s="68">
        <v>45365</v>
      </c>
      <c r="CU220" s="67" t="s">
        <v>1003</v>
      </c>
      <c r="CV220" s="67" t="s">
        <v>1004</v>
      </c>
      <c r="CW220" s="68" t="s">
        <v>168</v>
      </c>
      <c r="CX220" s="68">
        <v>45145</v>
      </c>
      <c r="CY220" s="67" t="s">
        <v>1005</v>
      </c>
      <c r="CZ220" s="67" t="s">
        <v>1004</v>
      </c>
      <c r="DA220" s="67" t="s">
        <v>1060</v>
      </c>
      <c r="DB220" s="81">
        <v>17500000.260000002</v>
      </c>
      <c r="DC220" s="67"/>
      <c r="DD220" s="67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  <c r="AZI220"/>
      <c r="AZJ220"/>
      <c r="AZK220"/>
      <c r="AZL220"/>
      <c r="AZM220"/>
      <c r="AZN220"/>
      <c r="AZO220"/>
      <c r="AZP220"/>
      <c r="AZQ220"/>
      <c r="AZR220"/>
      <c r="AZS220"/>
      <c r="AZT220"/>
      <c r="AZU220"/>
      <c r="AZV220"/>
      <c r="AZW220"/>
      <c r="AZX220"/>
      <c r="AZY220"/>
      <c r="AZZ220"/>
      <c r="BAA220"/>
      <c r="BAB220"/>
      <c r="BAC220"/>
      <c r="BAD220"/>
      <c r="BAE220"/>
      <c r="BAF220"/>
      <c r="BAG220"/>
      <c r="BAH220"/>
      <c r="BAI220"/>
      <c r="BAJ220"/>
      <c r="BAK220"/>
      <c r="BAL220"/>
      <c r="BAM220"/>
      <c r="BAN220"/>
      <c r="BAO220"/>
      <c r="BAP220"/>
      <c r="BAQ220"/>
      <c r="BAR220"/>
      <c r="BAS220"/>
      <c r="BAT220"/>
      <c r="BAU220"/>
      <c r="BAV220"/>
      <c r="BAW220"/>
      <c r="BAX220"/>
      <c r="BAY220"/>
      <c r="BAZ220"/>
      <c r="BBA220"/>
      <c r="BBB220"/>
      <c r="BBC220"/>
      <c r="BBD220"/>
      <c r="BBE220"/>
      <c r="BBF220"/>
      <c r="BBG220"/>
      <c r="BBH220"/>
      <c r="BBI220"/>
      <c r="BBJ220"/>
      <c r="BBK220"/>
      <c r="BBL220"/>
      <c r="BBM220"/>
      <c r="BBN220"/>
      <c r="BBO220"/>
      <c r="BBP220"/>
      <c r="BBQ220"/>
      <c r="BBR220"/>
      <c r="BBS220"/>
      <c r="BBT220"/>
      <c r="BBU220"/>
      <c r="BBV220"/>
      <c r="BBW220"/>
      <c r="BBX220"/>
      <c r="BBY220"/>
      <c r="BBZ220"/>
      <c r="BCA220"/>
      <c r="BCB220"/>
      <c r="BCC220"/>
      <c r="BCD220"/>
      <c r="BCE220"/>
      <c r="BCF220"/>
      <c r="BCG220"/>
      <c r="BCH220"/>
      <c r="BCI220"/>
      <c r="BCJ220"/>
      <c r="BCK220"/>
      <c r="BCL220"/>
      <c r="BCM220"/>
      <c r="BCN220"/>
      <c r="BCO220"/>
      <c r="BCP220"/>
      <c r="BCQ220"/>
      <c r="BCR220"/>
      <c r="BCS220"/>
      <c r="BCT220"/>
      <c r="BCU220"/>
      <c r="BCV220"/>
      <c r="BCW220"/>
      <c r="BCX220"/>
      <c r="BCY220"/>
      <c r="BCZ220"/>
      <c r="BDA220"/>
      <c r="BDB220"/>
      <c r="BDC220"/>
      <c r="BDD220"/>
      <c r="BDE220"/>
      <c r="BDF220"/>
      <c r="BDG220"/>
      <c r="BDH220"/>
      <c r="BDI220"/>
      <c r="BDJ220"/>
      <c r="BDK220"/>
      <c r="BDL220"/>
      <c r="BDM220"/>
      <c r="BDN220"/>
      <c r="BDO220"/>
      <c r="BDP220"/>
      <c r="BDQ220"/>
      <c r="BDR220"/>
      <c r="BDS220"/>
      <c r="BDT220"/>
      <c r="BDU220"/>
    </row>
    <row r="221" spans="2:1477" s="69" customFormat="1">
      <c r="B221" s="67" t="s">
        <v>4</v>
      </c>
      <c r="C221" s="67" t="s">
        <v>637</v>
      </c>
      <c r="D221" s="67" t="s">
        <v>638</v>
      </c>
      <c r="E221" s="68">
        <v>44650</v>
      </c>
      <c r="F221" s="67" t="s">
        <v>1003</v>
      </c>
      <c r="G221" s="67" t="s">
        <v>1010</v>
      </c>
      <c r="H221" s="187">
        <v>2</v>
      </c>
      <c r="I221" s="69">
        <v>0</v>
      </c>
      <c r="J221" s="69">
        <v>120</v>
      </c>
      <c r="K221" s="69">
        <v>347</v>
      </c>
      <c r="L221" s="69">
        <v>347</v>
      </c>
      <c r="M221" s="186">
        <f t="shared" si="64"/>
        <v>1</v>
      </c>
      <c r="N221" s="69">
        <f t="shared" si="65"/>
        <v>1</v>
      </c>
      <c r="O221" s="69">
        <v>0</v>
      </c>
      <c r="P221" s="69">
        <v>0</v>
      </c>
      <c r="Q221" s="69">
        <v>0</v>
      </c>
      <c r="R221" s="69">
        <v>227</v>
      </c>
      <c r="S221" s="69">
        <v>0</v>
      </c>
      <c r="T221" s="190">
        <v>1057650</v>
      </c>
      <c r="U221" s="190">
        <v>26700</v>
      </c>
      <c r="V221" s="190">
        <v>1030950</v>
      </c>
      <c r="W221" s="190">
        <v>1057650</v>
      </c>
      <c r="X221" s="190">
        <v>1051826</v>
      </c>
      <c r="Y221" s="190">
        <v>0</v>
      </c>
      <c r="Z221" s="190">
        <v>0</v>
      </c>
      <c r="AA221" s="190">
        <v>0</v>
      </c>
      <c r="AB221" s="190">
        <v>1051826</v>
      </c>
      <c r="AC221" s="190">
        <v>1051826</v>
      </c>
      <c r="AD221" s="186">
        <f t="shared" si="66"/>
        <v>1.0202492846403803</v>
      </c>
      <c r="AE221" s="69">
        <f t="shared" si="67"/>
        <v>1</v>
      </c>
      <c r="AF221" s="190">
        <v>0</v>
      </c>
      <c r="AG221" s="190">
        <v>0</v>
      </c>
      <c r="AH221" s="69">
        <v>157</v>
      </c>
      <c r="AI221" s="69">
        <v>70</v>
      </c>
      <c r="AJ221" s="69">
        <v>0</v>
      </c>
      <c r="AK221" s="69">
        <v>0</v>
      </c>
      <c r="AL221" s="80">
        <v>0</v>
      </c>
      <c r="AM221" s="80">
        <v>0</v>
      </c>
      <c r="AN221" s="69">
        <v>0</v>
      </c>
      <c r="AO221" s="69">
        <v>0</v>
      </c>
      <c r="AP221" s="80">
        <v>6240</v>
      </c>
      <c r="AQ221" s="80">
        <v>0</v>
      </c>
      <c r="AR221" s="69">
        <v>0</v>
      </c>
      <c r="AS221" s="69">
        <v>0</v>
      </c>
      <c r="AT221" s="80">
        <v>0</v>
      </c>
      <c r="AU221" s="80">
        <v>0</v>
      </c>
      <c r="AV221" s="69">
        <v>0</v>
      </c>
      <c r="AW221" s="69">
        <v>0</v>
      </c>
      <c r="AX221" s="80">
        <v>0</v>
      </c>
      <c r="AY221" s="80">
        <v>0</v>
      </c>
      <c r="AZ221" s="69">
        <v>0</v>
      </c>
      <c r="BA221" s="69">
        <v>0</v>
      </c>
      <c r="BB221" s="80">
        <v>0</v>
      </c>
      <c r="BC221" s="80">
        <v>0</v>
      </c>
      <c r="BD221" s="69">
        <v>0</v>
      </c>
      <c r="BE221" s="69">
        <v>0</v>
      </c>
      <c r="BF221" s="80">
        <v>0</v>
      </c>
      <c r="BG221" s="80">
        <v>0</v>
      </c>
      <c r="BH221" s="69">
        <v>0</v>
      </c>
      <c r="BI221" s="69">
        <v>0</v>
      </c>
      <c r="BJ221" s="80">
        <v>18800</v>
      </c>
      <c r="BK221" s="80">
        <v>0</v>
      </c>
      <c r="BL221" s="69">
        <v>0</v>
      </c>
      <c r="BM221" s="69">
        <v>0</v>
      </c>
      <c r="BN221" s="80">
        <v>0</v>
      </c>
      <c r="BO221" s="80">
        <v>0</v>
      </c>
      <c r="BP221" s="69">
        <v>0</v>
      </c>
      <c r="BQ221" s="69">
        <v>0</v>
      </c>
      <c r="BR221" s="80">
        <v>0</v>
      </c>
      <c r="BS221" s="80">
        <v>0</v>
      </c>
      <c r="BT221" s="69">
        <v>0</v>
      </c>
      <c r="BU221" s="69">
        <v>0</v>
      </c>
      <c r="BV221" s="80">
        <v>0</v>
      </c>
      <c r="BW221" s="80">
        <v>0</v>
      </c>
      <c r="BX221" s="69">
        <v>0</v>
      </c>
      <c r="BY221" s="69">
        <v>0</v>
      </c>
      <c r="BZ221" s="80">
        <v>0</v>
      </c>
      <c r="CA221" s="80">
        <v>0</v>
      </c>
      <c r="CB221" s="69">
        <v>0</v>
      </c>
      <c r="CC221" s="69">
        <v>0</v>
      </c>
      <c r="CD221" s="80">
        <v>0</v>
      </c>
      <c r="CE221" s="80">
        <v>0</v>
      </c>
      <c r="CF221" s="69">
        <v>0</v>
      </c>
      <c r="CG221" s="69">
        <v>0</v>
      </c>
      <c r="CH221" s="80">
        <v>0</v>
      </c>
      <c r="CI221" s="80">
        <v>0</v>
      </c>
      <c r="CJ221" s="69">
        <v>0</v>
      </c>
      <c r="CK221" s="69">
        <v>0</v>
      </c>
      <c r="CL221" s="80">
        <v>25040</v>
      </c>
      <c r="CM221" s="80">
        <v>0</v>
      </c>
      <c r="CN221" s="67" t="s">
        <v>757</v>
      </c>
      <c r="CO221" s="67" t="s">
        <v>758</v>
      </c>
      <c r="CP221" s="67" t="s">
        <v>701</v>
      </c>
      <c r="CQ221" s="67" t="s">
        <v>701</v>
      </c>
      <c r="CR221" s="67" t="s">
        <v>701</v>
      </c>
      <c r="CS221" s="67" t="s">
        <v>701</v>
      </c>
      <c r="CT221" s="68">
        <v>45336</v>
      </c>
      <c r="CU221" s="67" t="s">
        <v>1003</v>
      </c>
      <c r="CV221" s="67" t="s">
        <v>1004</v>
      </c>
      <c r="CW221" s="68" t="s">
        <v>168</v>
      </c>
      <c r="CX221" s="68">
        <v>45295</v>
      </c>
      <c r="CY221" s="67" t="s">
        <v>1003</v>
      </c>
      <c r="CZ221" s="67" t="s">
        <v>1004</v>
      </c>
      <c r="DA221" s="67" t="s">
        <v>1061</v>
      </c>
      <c r="DB221" s="81">
        <v>838159.94</v>
      </c>
      <c r="DC221" s="67"/>
      <c r="DD221" s="67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</row>
    <row r="222" spans="2:1477" s="69" customFormat="1">
      <c r="B222" s="67" t="s">
        <v>4</v>
      </c>
      <c r="C222" s="67" t="s">
        <v>428</v>
      </c>
      <c r="D222" s="67" t="s">
        <v>429</v>
      </c>
      <c r="E222" s="68">
        <v>44496</v>
      </c>
      <c r="F222" s="67" t="s">
        <v>1007</v>
      </c>
      <c r="G222" s="67" t="s">
        <v>1010</v>
      </c>
      <c r="H222" s="187">
        <v>3</v>
      </c>
      <c r="I222" s="69">
        <v>3</v>
      </c>
      <c r="J222" s="69">
        <v>290</v>
      </c>
      <c r="K222" s="69">
        <v>440</v>
      </c>
      <c r="L222" s="69">
        <v>439</v>
      </c>
      <c r="M222" s="186">
        <f t="shared" si="64"/>
        <v>1.0655172413793104</v>
      </c>
      <c r="N222" s="69">
        <f t="shared" si="65"/>
        <v>1</v>
      </c>
      <c r="O222" s="69">
        <v>1</v>
      </c>
      <c r="P222" s="69">
        <v>0</v>
      </c>
      <c r="Q222" s="69">
        <v>0</v>
      </c>
      <c r="R222" s="69">
        <v>130</v>
      </c>
      <c r="S222" s="69">
        <v>20</v>
      </c>
      <c r="T222" s="190">
        <v>7387943</v>
      </c>
      <c r="U222" s="190">
        <v>81000</v>
      </c>
      <c r="V222" s="190">
        <v>7306943</v>
      </c>
      <c r="W222" s="190">
        <v>7578305</v>
      </c>
      <c r="X222" s="190">
        <v>6929112</v>
      </c>
      <c r="Y222" s="190">
        <v>0</v>
      </c>
      <c r="Z222" s="190">
        <v>0</v>
      </c>
      <c r="AA222" s="190">
        <v>0</v>
      </c>
      <c r="AB222" s="190">
        <v>6929112</v>
      </c>
      <c r="AC222" s="190">
        <v>7638830</v>
      </c>
      <c r="AD222" s="186">
        <f t="shared" si="66"/>
        <v>1.0454207730921126</v>
      </c>
      <c r="AE222" s="69">
        <f t="shared" si="67"/>
        <v>1</v>
      </c>
      <c r="AF222" s="190">
        <v>716998</v>
      </c>
      <c r="AG222" s="190">
        <v>190361</v>
      </c>
      <c r="AH222" s="69">
        <v>50</v>
      </c>
      <c r="AI222" s="69">
        <v>80</v>
      </c>
      <c r="AJ222" s="69">
        <v>0</v>
      </c>
      <c r="AK222" s="69">
        <v>20</v>
      </c>
      <c r="AL222" s="80">
        <v>183081</v>
      </c>
      <c r="AM222" s="80">
        <v>436</v>
      </c>
      <c r="AN222" s="69">
        <v>0</v>
      </c>
      <c r="AO222" s="69">
        <v>0</v>
      </c>
      <c r="AP222" s="80">
        <v>0</v>
      </c>
      <c r="AQ222" s="80">
        <v>0</v>
      </c>
      <c r="AR222" s="69">
        <v>0</v>
      </c>
      <c r="AS222" s="69">
        <v>0</v>
      </c>
      <c r="AT222" s="80">
        <v>0</v>
      </c>
      <c r="AU222" s="80">
        <v>0</v>
      </c>
      <c r="AV222" s="69">
        <v>0</v>
      </c>
      <c r="AW222" s="69">
        <v>0</v>
      </c>
      <c r="AX222" s="80">
        <v>0</v>
      </c>
      <c r="AY222" s="80">
        <v>0</v>
      </c>
      <c r="AZ222" s="69">
        <v>0</v>
      </c>
      <c r="BA222" s="69">
        <v>0</v>
      </c>
      <c r="BB222" s="80">
        <v>0</v>
      </c>
      <c r="BC222" s="80">
        <v>0</v>
      </c>
      <c r="BD222" s="69">
        <v>0</v>
      </c>
      <c r="BE222" s="69">
        <v>0</v>
      </c>
      <c r="BF222" s="80">
        <v>0</v>
      </c>
      <c r="BG222" s="80">
        <v>0</v>
      </c>
      <c r="BH222" s="69">
        <v>0</v>
      </c>
      <c r="BI222" s="69">
        <v>0</v>
      </c>
      <c r="BJ222" s="80">
        <v>0</v>
      </c>
      <c r="BK222" s="80">
        <v>0</v>
      </c>
      <c r="BL222" s="69">
        <v>0</v>
      </c>
      <c r="BM222" s="69">
        <v>0</v>
      </c>
      <c r="BN222" s="80">
        <v>0</v>
      </c>
      <c r="BO222" s="80">
        <v>0</v>
      </c>
      <c r="BP222" s="69">
        <v>0</v>
      </c>
      <c r="BQ222" s="69">
        <v>0</v>
      </c>
      <c r="BR222" s="80">
        <v>7280</v>
      </c>
      <c r="BS222" s="80">
        <v>0</v>
      </c>
      <c r="BT222" s="69">
        <v>0</v>
      </c>
      <c r="BU222" s="69">
        <v>0</v>
      </c>
      <c r="BV222" s="80">
        <v>0</v>
      </c>
      <c r="BW222" s="80">
        <v>0</v>
      </c>
      <c r="BX222" s="69">
        <v>0</v>
      </c>
      <c r="BY222" s="69">
        <v>0</v>
      </c>
      <c r="BZ222" s="80">
        <v>0</v>
      </c>
      <c r="CA222" s="80">
        <v>0</v>
      </c>
      <c r="CB222" s="69">
        <v>0</v>
      </c>
      <c r="CC222" s="69">
        <v>0</v>
      </c>
      <c r="CD222" s="80">
        <v>0</v>
      </c>
      <c r="CE222" s="80">
        <v>0</v>
      </c>
      <c r="CF222" s="69">
        <v>0</v>
      </c>
      <c r="CG222" s="69">
        <v>0</v>
      </c>
      <c r="CH222" s="80">
        <v>0</v>
      </c>
      <c r="CI222" s="80">
        <v>0</v>
      </c>
      <c r="CJ222" s="69">
        <v>0</v>
      </c>
      <c r="CK222" s="69">
        <v>20</v>
      </c>
      <c r="CL222" s="80">
        <v>190361</v>
      </c>
      <c r="CM222" s="80">
        <v>436</v>
      </c>
      <c r="CN222" s="67" t="s">
        <v>791</v>
      </c>
      <c r="CO222" s="67" t="s">
        <v>792</v>
      </c>
      <c r="CP222" s="67" t="s">
        <v>701</v>
      </c>
      <c r="CQ222" s="67" t="s">
        <v>701</v>
      </c>
      <c r="CR222" s="67" t="s">
        <v>701</v>
      </c>
      <c r="CS222" s="67" t="s">
        <v>701</v>
      </c>
      <c r="CT222" s="68">
        <v>45121</v>
      </c>
      <c r="CU222" s="67" t="s">
        <v>1005</v>
      </c>
      <c r="CV222" s="67" t="s">
        <v>1004</v>
      </c>
      <c r="CW222" s="68" t="s">
        <v>168</v>
      </c>
      <c r="CX222" s="68">
        <v>45033</v>
      </c>
      <c r="CY222" s="67" t="s">
        <v>1001</v>
      </c>
      <c r="CZ222" s="67" t="s">
        <v>1009</v>
      </c>
      <c r="DA222" s="67" t="s">
        <v>1062</v>
      </c>
      <c r="DB222" s="81">
        <v>8754090.2799999993</v>
      </c>
      <c r="DC222" s="67"/>
      <c r="DD222" s="67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</row>
    <row r="223" spans="2:1477" s="69" customFormat="1">
      <c r="B223" s="67" t="s">
        <v>4</v>
      </c>
      <c r="C223" s="67" t="s">
        <v>430</v>
      </c>
      <c r="D223" s="67" t="s">
        <v>431</v>
      </c>
      <c r="E223" s="68">
        <v>44538</v>
      </c>
      <c r="F223" s="67" t="s">
        <v>1007</v>
      </c>
      <c r="G223" s="67" t="s">
        <v>1010</v>
      </c>
      <c r="H223" s="187">
        <v>1</v>
      </c>
      <c r="I223" s="69">
        <v>1</v>
      </c>
      <c r="J223" s="69">
        <v>140</v>
      </c>
      <c r="K223" s="69">
        <v>343</v>
      </c>
      <c r="L223" s="69">
        <v>342</v>
      </c>
      <c r="M223" s="186">
        <f t="shared" si="64"/>
        <v>0.99285714285714288</v>
      </c>
      <c r="N223" s="69">
        <f t="shared" si="65"/>
        <v>1</v>
      </c>
      <c r="O223" s="69">
        <v>1</v>
      </c>
      <c r="P223" s="69">
        <v>0</v>
      </c>
      <c r="Q223" s="69">
        <v>0</v>
      </c>
      <c r="R223" s="69">
        <v>203</v>
      </c>
      <c r="S223" s="69">
        <v>0</v>
      </c>
      <c r="T223" s="190">
        <v>1605048</v>
      </c>
      <c r="U223" s="190">
        <v>49058</v>
      </c>
      <c r="V223" s="190">
        <v>1555990</v>
      </c>
      <c r="W223" s="190">
        <v>1606653</v>
      </c>
      <c r="X223" s="190">
        <v>1573163</v>
      </c>
      <c r="Y223" s="190">
        <v>0</v>
      </c>
      <c r="Z223" s="190">
        <v>0</v>
      </c>
      <c r="AA223" s="190">
        <v>0</v>
      </c>
      <c r="AB223" s="190">
        <v>1573163</v>
      </c>
      <c r="AC223" s="190">
        <v>1576898</v>
      </c>
      <c r="AD223" s="186">
        <f t="shared" si="66"/>
        <v>1.0134371043515704</v>
      </c>
      <c r="AE223" s="69">
        <f t="shared" si="67"/>
        <v>1</v>
      </c>
      <c r="AF223" s="190">
        <v>3735</v>
      </c>
      <c r="AG223" s="190">
        <v>1605</v>
      </c>
      <c r="AH223" s="69">
        <v>66</v>
      </c>
      <c r="AI223" s="69">
        <v>137</v>
      </c>
      <c r="AJ223" s="69">
        <v>0</v>
      </c>
      <c r="AK223" s="69">
        <v>0</v>
      </c>
      <c r="AL223" s="80">
        <v>0</v>
      </c>
      <c r="AM223" s="80">
        <v>0</v>
      </c>
      <c r="AN223" s="69">
        <v>0</v>
      </c>
      <c r="AO223" s="69">
        <v>0</v>
      </c>
      <c r="AP223" s="80">
        <v>1605</v>
      </c>
      <c r="AQ223" s="80">
        <v>0</v>
      </c>
      <c r="AR223" s="69">
        <v>0</v>
      </c>
      <c r="AS223" s="69">
        <v>0</v>
      </c>
      <c r="AT223" s="80">
        <v>0</v>
      </c>
      <c r="AU223" s="80">
        <v>0</v>
      </c>
      <c r="AV223" s="69">
        <v>0</v>
      </c>
      <c r="AW223" s="69">
        <v>0</v>
      </c>
      <c r="AX223" s="80">
        <v>0</v>
      </c>
      <c r="AY223" s="80">
        <v>0</v>
      </c>
      <c r="AZ223" s="69">
        <v>0</v>
      </c>
      <c r="BA223" s="69">
        <v>0</v>
      </c>
      <c r="BB223" s="80">
        <v>0</v>
      </c>
      <c r="BC223" s="80">
        <v>0</v>
      </c>
      <c r="BD223" s="69">
        <v>0</v>
      </c>
      <c r="BE223" s="69">
        <v>0</v>
      </c>
      <c r="BF223" s="80">
        <v>0</v>
      </c>
      <c r="BG223" s="80">
        <v>0</v>
      </c>
      <c r="BH223" s="69">
        <v>0</v>
      </c>
      <c r="BI223" s="69">
        <v>0</v>
      </c>
      <c r="BJ223" s="80">
        <v>0</v>
      </c>
      <c r="BK223" s="80">
        <v>0</v>
      </c>
      <c r="BL223" s="69">
        <v>0</v>
      </c>
      <c r="BM223" s="69">
        <v>0</v>
      </c>
      <c r="BN223" s="80">
        <v>0</v>
      </c>
      <c r="BO223" s="80">
        <v>0</v>
      </c>
      <c r="BP223" s="69">
        <v>0</v>
      </c>
      <c r="BQ223" s="69">
        <v>0</v>
      </c>
      <c r="BR223" s="80">
        <v>0</v>
      </c>
      <c r="BS223" s="80">
        <v>0</v>
      </c>
      <c r="BT223" s="69">
        <v>0</v>
      </c>
      <c r="BU223" s="69">
        <v>0</v>
      </c>
      <c r="BV223" s="80">
        <v>0</v>
      </c>
      <c r="BW223" s="80">
        <v>0</v>
      </c>
      <c r="BX223" s="69">
        <v>0</v>
      </c>
      <c r="BY223" s="69">
        <v>0</v>
      </c>
      <c r="BZ223" s="80">
        <v>0</v>
      </c>
      <c r="CA223" s="80">
        <v>0</v>
      </c>
      <c r="CB223" s="69">
        <v>0</v>
      </c>
      <c r="CC223" s="69">
        <v>0</v>
      </c>
      <c r="CD223" s="80">
        <v>0</v>
      </c>
      <c r="CE223" s="80">
        <v>0</v>
      </c>
      <c r="CF223" s="69">
        <v>0</v>
      </c>
      <c r="CG223" s="69">
        <v>0</v>
      </c>
      <c r="CH223" s="80">
        <v>0</v>
      </c>
      <c r="CI223" s="80">
        <v>0</v>
      </c>
      <c r="CJ223" s="69">
        <v>0</v>
      </c>
      <c r="CK223" s="69">
        <v>0</v>
      </c>
      <c r="CL223" s="80">
        <v>1605</v>
      </c>
      <c r="CM223" s="80">
        <v>0</v>
      </c>
      <c r="CN223" s="67" t="s">
        <v>880</v>
      </c>
      <c r="CO223" s="67" t="s">
        <v>881</v>
      </c>
      <c r="CP223" s="67" t="s">
        <v>701</v>
      </c>
      <c r="CQ223" s="67" t="s">
        <v>701</v>
      </c>
      <c r="CR223" s="67" t="s">
        <v>701</v>
      </c>
      <c r="CS223" s="67" t="s">
        <v>701</v>
      </c>
      <c r="CT223" s="68">
        <v>45260</v>
      </c>
      <c r="CU223" s="67" t="s">
        <v>1007</v>
      </c>
      <c r="CV223" s="67" t="s">
        <v>1004</v>
      </c>
      <c r="CW223" s="68" t="s">
        <v>168</v>
      </c>
      <c r="CX223" s="68">
        <v>45128</v>
      </c>
      <c r="CY223" s="67" t="s">
        <v>1005</v>
      </c>
      <c r="CZ223" s="67" t="s">
        <v>1004</v>
      </c>
      <c r="DA223" s="67" t="s">
        <v>1061</v>
      </c>
      <c r="DB223" s="81">
        <v>1288583.8500000001</v>
      </c>
      <c r="DC223" s="67"/>
      <c r="DD223" s="67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</row>
    <row r="224" spans="2:1477" s="69" customFormat="1">
      <c r="B224" s="67" t="s">
        <v>4</v>
      </c>
      <c r="C224" s="67" t="s">
        <v>432</v>
      </c>
      <c r="D224" s="67" t="s">
        <v>433</v>
      </c>
      <c r="E224" s="68">
        <v>44538</v>
      </c>
      <c r="F224" s="67" t="s">
        <v>1007</v>
      </c>
      <c r="G224" s="67" t="s">
        <v>1010</v>
      </c>
      <c r="H224" s="187">
        <v>1</v>
      </c>
      <c r="I224" s="69">
        <v>1</v>
      </c>
      <c r="J224" s="69">
        <v>270</v>
      </c>
      <c r="K224" s="69">
        <v>349</v>
      </c>
      <c r="L224" s="69">
        <v>349</v>
      </c>
      <c r="M224" s="186">
        <f t="shared" si="64"/>
        <v>1</v>
      </c>
      <c r="N224" s="69">
        <f t="shared" si="65"/>
        <v>1</v>
      </c>
      <c r="O224" s="69">
        <v>0</v>
      </c>
      <c r="P224" s="69">
        <v>0</v>
      </c>
      <c r="Q224" s="69">
        <v>0</v>
      </c>
      <c r="R224" s="69">
        <v>79</v>
      </c>
      <c r="S224" s="69">
        <v>0</v>
      </c>
      <c r="T224" s="190">
        <v>9861239</v>
      </c>
      <c r="U224" s="190">
        <v>100000</v>
      </c>
      <c r="V224" s="190">
        <v>9761239</v>
      </c>
      <c r="W224" s="190">
        <v>9880239</v>
      </c>
      <c r="X224" s="190">
        <v>9803603</v>
      </c>
      <c r="Y224" s="190">
        <v>0</v>
      </c>
      <c r="Z224" s="190">
        <v>0</v>
      </c>
      <c r="AA224" s="190">
        <v>0</v>
      </c>
      <c r="AB224" s="190">
        <v>9803603</v>
      </c>
      <c r="AC224" s="190">
        <v>10869062</v>
      </c>
      <c r="AD224" s="186">
        <f t="shared" si="66"/>
        <v>1.113492047474711</v>
      </c>
      <c r="AE224" s="69">
        <f t="shared" si="67"/>
        <v>0</v>
      </c>
      <c r="AF224" s="190">
        <v>1065459</v>
      </c>
      <c r="AG224" s="190">
        <v>19000</v>
      </c>
      <c r="AH224" s="69">
        <v>40</v>
      </c>
      <c r="AI224" s="69">
        <v>39</v>
      </c>
      <c r="AJ224" s="69">
        <v>0</v>
      </c>
      <c r="AK224" s="69">
        <v>0</v>
      </c>
      <c r="AL224" s="80">
        <v>5350</v>
      </c>
      <c r="AM224" s="80">
        <v>0</v>
      </c>
      <c r="AN224" s="69">
        <v>0</v>
      </c>
      <c r="AO224" s="69">
        <v>0</v>
      </c>
      <c r="AP224" s="80">
        <v>0</v>
      </c>
      <c r="AQ224" s="80">
        <v>0</v>
      </c>
      <c r="AR224" s="69">
        <v>0</v>
      </c>
      <c r="AS224" s="69">
        <v>0</v>
      </c>
      <c r="AT224" s="80">
        <v>0</v>
      </c>
      <c r="AU224" s="80">
        <v>0</v>
      </c>
      <c r="AV224" s="69">
        <v>0</v>
      </c>
      <c r="AW224" s="69">
        <v>0</v>
      </c>
      <c r="AX224" s="80">
        <v>0</v>
      </c>
      <c r="AY224" s="80">
        <v>0</v>
      </c>
      <c r="AZ224" s="69">
        <v>0</v>
      </c>
      <c r="BA224" s="69">
        <v>0</v>
      </c>
      <c r="BB224" s="80">
        <v>0</v>
      </c>
      <c r="BC224" s="80">
        <v>0</v>
      </c>
      <c r="BD224" s="69">
        <v>0</v>
      </c>
      <c r="BE224" s="69">
        <v>0</v>
      </c>
      <c r="BF224" s="80">
        <v>0</v>
      </c>
      <c r="BG224" s="80">
        <v>0</v>
      </c>
      <c r="BH224" s="69">
        <v>0</v>
      </c>
      <c r="BI224" s="69">
        <v>0</v>
      </c>
      <c r="BJ224" s="80">
        <v>19000</v>
      </c>
      <c r="BK224" s="80">
        <v>0</v>
      </c>
      <c r="BL224" s="69">
        <v>0</v>
      </c>
      <c r="BM224" s="69">
        <v>0</v>
      </c>
      <c r="BN224" s="80">
        <v>0</v>
      </c>
      <c r="BO224" s="80">
        <v>0</v>
      </c>
      <c r="BP224" s="69">
        <v>0</v>
      </c>
      <c r="BQ224" s="69">
        <v>0</v>
      </c>
      <c r="BR224" s="80">
        <v>0</v>
      </c>
      <c r="BS224" s="80">
        <v>0</v>
      </c>
      <c r="BT224" s="69">
        <v>0</v>
      </c>
      <c r="BU224" s="69">
        <v>0</v>
      </c>
      <c r="BV224" s="80">
        <v>0</v>
      </c>
      <c r="BW224" s="80">
        <v>0</v>
      </c>
      <c r="BX224" s="69">
        <v>0</v>
      </c>
      <c r="BY224" s="69">
        <v>0</v>
      </c>
      <c r="BZ224" s="80">
        <v>0</v>
      </c>
      <c r="CA224" s="80">
        <v>0</v>
      </c>
      <c r="CB224" s="69">
        <v>0</v>
      </c>
      <c r="CC224" s="69">
        <v>0</v>
      </c>
      <c r="CD224" s="80">
        <v>0</v>
      </c>
      <c r="CE224" s="80">
        <v>0</v>
      </c>
      <c r="CF224" s="69">
        <v>0</v>
      </c>
      <c r="CG224" s="69">
        <v>0</v>
      </c>
      <c r="CH224" s="80">
        <v>0</v>
      </c>
      <c r="CI224" s="80">
        <v>0</v>
      </c>
      <c r="CJ224" s="69">
        <v>0</v>
      </c>
      <c r="CK224" s="69">
        <v>0</v>
      </c>
      <c r="CL224" s="80">
        <v>24350</v>
      </c>
      <c r="CM224" s="80">
        <v>0</v>
      </c>
      <c r="CN224" s="67" t="s">
        <v>936</v>
      </c>
      <c r="CO224" s="67" t="s">
        <v>937</v>
      </c>
      <c r="CP224" s="67" t="s">
        <v>701</v>
      </c>
      <c r="CQ224" s="67" t="s">
        <v>701</v>
      </c>
      <c r="CR224" s="67" t="s">
        <v>701</v>
      </c>
      <c r="CS224" s="67" t="s">
        <v>701</v>
      </c>
      <c r="CT224" s="68">
        <v>45127</v>
      </c>
      <c r="CU224" s="67" t="s">
        <v>1005</v>
      </c>
      <c r="CV224" s="67" t="s">
        <v>1004</v>
      </c>
      <c r="CW224" s="68" t="s">
        <v>168</v>
      </c>
      <c r="CX224" s="68">
        <v>44985</v>
      </c>
      <c r="CY224" s="67" t="s">
        <v>1003</v>
      </c>
      <c r="CZ224" s="67" t="s">
        <v>1009</v>
      </c>
      <c r="DA224" s="67" t="s">
        <v>1061</v>
      </c>
      <c r="DB224" s="81">
        <v>13653415.960000001</v>
      </c>
      <c r="DC224" s="67"/>
      <c r="DD224" s="67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</row>
    <row r="225" spans="1:1477" s="69" customFormat="1">
      <c r="B225" s="67" t="s">
        <v>4</v>
      </c>
      <c r="C225" s="67" t="s">
        <v>434</v>
      </c>
      <c r="D225" s="67" t="s">
        <v>435</v>
      </c>
      <c r="E225" s="68">
        <v>44615</v>
      </c>
      <c r="F225" s="67" t="s">
        <v>1003</v>
      </c>
      <c r="G225" s="67" t="s">
        <v>1010</v>
      </c>
      <c r="H225" s="187">
        <v>2</v>
      </c>
      <c r="I225" s="69">
        <v>4</v>
      </c>
      <c r="J225" s="69">
        <v>250</v>
      </c>
      <c r="K225" s="69">
        <v>445</v>
      </c>
      <c r="L225" s="69">
        <v>445</v>
      </c>
      <c r="M225" s="186">
        <f t="shared" si="64"/>
        <v>1.0840000000000001</v>
      </c>
      <c r="N225" s="69">
        <f t="shared" si="65"/>
        <v>1</v>
      </c>
      <c r="O225" s="69">
        <v>0</v>
      </c>
      <c r="P225" s="69">
        <v>0</v>
      </c>
      <c r="Q225" s="69">
        <v>0</v>
      </c>
      <c r="R225" s="69">
        <v>174</v>
      </c>
      <c r="S225" s="69">
        <v>21</v>
      </c>
      <c r="T225" s="190">
        <v>4343701</v>
      </c>
      <c r="U225" s="190">
        <v>50000</v>
      </c>
      <c r="V225" s="190">
        <v>4293701</v>
      </c>
      <c r="W225" s="190">
        <v>4496683</v>
      </c>
      <c r="X225" s="190">
        <v>4615463</v>
      </c>
      <c r="Y225" s="190">
        <v>0</v>
      </c>
      <c r="Z225" s="190">
        <v>0</v>
      </c>
      <c r="AA225" s="190">
        <v>0</v>
      </c>
      <c r="AB225" s="190">
        <v>4615463</v>
      </c>
      <c r="AC225" s="190">
        <v>4641212</v>
      </c>
      <c r="AD225" s="186">
        <f t="shared" si="66"/>
        <v>1.0809350720974749</v>
      </c>
      <c r="AE225" s="69">
        <f t="shared" si="67"/>
        <v>1</v>
      </c>
      <c r="AF225" s="190">
        <v>25749</v>
      </c>
      <c r="AG225" s="190">
        <v>152983</v>
      </c>
      <c r="AH225" s="69">
        <v>113</v>
      </c>
      <c r="AI225" s="69">
        <v>61</v>
      </c>
      <c r="AJ225" s="69">
        <v>0</v>
      </c>
      <c r="AK225" s="69">
        <v>0</v>
      </c>
      <c r="AL225" s="80">
        <v>29867</v>
      </c>
      <c r="AM225" s="80">
        <v>0</v>
      </c>
      <c r="AN225" s="69">
        <v>0</v>
      </c>
      <c r="AO225" s="69">
        <v>42</v>
      </c>
      <c r="AP225" s="80">
        <v>133723</v>
      </c>
      <c r="AQ225" s="80">
        <v>0</v>
      </c>
      <c r="AR225" s="69">
        <v>0</v>
      </c>
      <c r="AS225" s="69">
        <v>0</v>
      </c>
      <c r="AT225" s="80">
        <v>0</v>
      </c>
      <c r="AU225" s="80">
        <v>0</v>
      </c>
      <c r="AV225" s="69">
        <v>0</v>
      </c>
      <c r="AW225" s="69">
        <v>0</v>
      </c>
      <c r="AX225" s="80">
        <v>0</v>
      </c>
      <c r="AY225" s="80">
        <v>0</v>
      </c>
      <c r="AZ225" s="69">
        <v>0</v>
      </c>
      <c r="BA225" s="69">
        <v>0</v>
      </c>
      <c r="BB225" s="80">
        <v>0</v>
      </c>
      <c r="BC225" s="80">
        <v>0</v>
      </c>
      <c r="BD225" s="69">
        <v>0</v>
      </c>
      <c r="BE225" s="69">
        <v>0</v>
      </c>
      <c r="BF225" s="80">
        <v>0</v>
      </c>
      <c r="BG225" s="80">
        <v>0</v>
      </c>
      <c r="BH225" s="69">
        <v>0</v>
      </c>
      <c r="BI225" s="69">
        <v>0</v>
      </c>
      <c r="BJ225" s="80">
        <v>9384</v>
      </c>
      <c r="BK225" s="80">
        <v>0</v>
      </c>
      <c r="BL225" s="69">
        <v>0</v>
      </c>
      <c r="BM225" s="69">
        <v>0</v>
      </c>
      <c r="BN225" s="80">
        <v>0</v>
      </c>
      <c r="BO225" s="80">
        <v>0</v>
      </c>
      <c r="BP225" s="69">
        <v>0</v>
      </c>
      <c r="BQ225" s="69">
        <v>0</v>
      </c>
      <c r="BR225" s="80">
        <v>0</v>
      </c>
      <c r="BS225" s="80">
        <v>0</v>
      </c>
      <c r="BT225" s="69">
        <v>0</v>
      </c>
      <c r="BU225" s="69">
        <v>0</v>
      </c>
      <c r="BV225" s="80">
        <v>0</v>
      </c>
      <c r="BW225" s="80">
        <v>0</v>
      </c>
      <c r="BX225" s="69">
        <v>0</v>
      </c>
      <c r="BY225" s="69">
        <v>0</v>
      </c>
      <c r="BZ225" s="80">
        <v>0</v>
      </c>
      <c r="CA225" s="80">
        <v>0</v>
      </c>
      <c r="CB225" s="69">
        <v>0</v>
      </c>
      <c r="CC225" s="69">
        <v>0</v>
      </c>
      <c r="CD225" s="80">
        <v>0</v>
      </c>
      <c r="CE225" s="80">
        <v>0</v>
      </c>
      <c r="CF225" s="69">
        <v>0</v>
      </c>
      <c r="CG225" s="69">
        <v>0</v>
      </c>
      <c r="CH225" s="80">
        <v>0</v>
      </c>
      <c r="CI225" s="80">
        <v>0</v>
      </c>
      <c r="CJ225" s="69">
        <v>0</v>
      </c>
      <c r="CK225" s="69">
        <v>42</v>
      </c>
      <c r="CL225" s="80">
        <v>172975</v>
      </c>
      <c r="CM225" s="80">
        <v>0</v>
      </c>
      <c r="CN225" s="67" t="s">
        <v>917</v>
      </c>
      <c r="CO225" s="67" t="s">
        <v>918</v>
      </c>
      <c r="CP225" s="67" t="s">
        <v>701</v>
      </c>
      <c r="CQ225" s="67" t="s">
        <v>701</v>
      </c>
      <c r="CR225" s="67" t="s">
        <v>701</v>
      </c>
      <c r="CS225" s="67" t="s">
        <v>701</v>
      </c>
      <c r="CT225" s="68">
        <v>45415</v>
      </c>
      <c r="CU225" s="67" t="s">
        <v>1001</v>
      </c>
      <c r="CV225" s="67" t="s">
        <v>1004</v>
      </c>
      <c r="CW225" s="68" t="s">
        <v>168</v>
      </c>
      <c r="CX225" s="68">
        <v>45323</v>
      </c>
      <c r="CY225" s="67" t="s">
        <v>1003</v>
      </c>
      <c r="CZ225" s="67" t="s">
        <v>1004</v>
      </c>
      <c r="DA225" s="67" t="s">
        <v>1061</v>
      </c>
      <c r="DB225" s="81">
        <v>4840790.03</v>
      </c>
      <c r="DC225" s="67"/>
      <c r="DD225" s="67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</row>
    <row r="226" spans="1:1477" s="69" customFormat="1">
      <c r="B226" s="67" t="s">
        <v>4</v>
      </c>
      <c r="C226" s="67" t="s">
        <v>639</v>
      </c>
      <c r="D226" s="67" t="s">
        <v>640</v>
      </c>
      <c r="E226" s="68">
        <v>44706</v>
      </c>
      <c r="F226" s="67" t="s">
        <v>1001</v>
      </c>
      <c r="G226" s="67" t="s">
        <v>1010</v>
      </c>
      <c r="H226" s="187">
        <v>2</v>
      </c>
      <c r="I226" s="69">
        <v>1</v>
      </c>
      <c r="J226" s="69">
        <v>200</v>
      </c>
      <c r="K226" s="69">
        <v>308</v>
      </c>
      <c r="L226" s="69">
        <v>308</v>
      </c>
      <c r="M226" s="186">
        <f t="shared" si="64"/>
        <v>1.1399999999999999</v>
      </c>
      <c r="N226" s="69">
        <f t="shared" si="65"/>
        <v>1</v>
      </c>
      <c r="O226" s="69">
        <v>0</v>
      </c>
      <c r="P226" s="69">
        <v>0</v>
      </c>
      <c r="Q226" s="69">
        <v>0</v>
      </c>
      <c r="R226" s="69">
        <v>83</v>
      </c>
      <c r="S226" s="69">
        <v>25</v>
      </c>
      <c r="T226" s="190">
        <v>1480640</v>
      </c>
      <c r="U226" s="190">
        <v>50000</v>
      </c>
      <c r="V226" s="190">
        <v>1430640</v>
      </c>
      <c r="W226" s="190">
        <v>1481349</v>
      </c>
      <c r="X226" s="190">
        <v>1525188</v>
      </c>
      <c r="Y226" s="190">
        <v>0</v>
      </c>
      <c r="Z226" s="190">
        <v>0</v>
      </c>
      <c r="AA226" s="190">
        <v>0</v>
      </c>
      <c r="AB226" s="190">
        <v>1525188</v>
      </c>
      <c r="AC226" s="190">
        <v>1522820</v>
      </c>
      <c r="AD226" s="186">
        <f t="shared" si="66"/>
        <v>1.0644327014483028</v>
      </c>
      <c r="AE226" s="69">
        <f t="shared" si="67"/>
        <v>1</v>
      </c>
      <c r="AF226" s="190">
        <v>-2368</v>
      </c>
      <c r="AG226" s="190">
        <v>709</v>
      </c>
      <c r="AH226" s="69">
        <v>49</v>
      </c>
      <c r="AI226" s="69">
        <v>31</v>
      </c>
      <c r="AJ226" s="69">
        <v>0</v>
      </c>
      <c r="AK226" s="69">
        <v>25</v>
      </c>
      <c r="AL226" s="80">
        <v>0</v>
      </c>
      <c r="AM226" s="80">
        <v>0</v>
      </c>
      <c r="AN226" s="69">
        <v>0</v>
      </c>
      <c r="AO226" s="69">
        <v>0</v>
      </c>
      <c r="AP226" s="80">
        <v>0</v>
      </c>
      <c r="AQ226" s="80">
        <v>0</v>
      </c>
      <c r="AR226" s="69">
        <v>0</v>
      </c>
      <c r="AS226" s="69">
        <v>0</v>
      </c>
      <c r="AT226" s="80">
        <v>0</v>
      </c>
      <c r="AU226" s="80">
        <v>0</v>
      </c>
      <c r="AV226" s="69">
        <v>0</v>
      </c>
      <c r="AW226" s="69">
        <v>0</v>
      </c>
      <c r="AX226" s="80">
        <v>0</v>
      </c>
      <c r="AY226" s="80">
        <v>0</v>
      </c>
      <c r="AZ226" s="69">
        <v>0</v>
      </c>
      <c r="BA226" s="69">
        <v>0</v>
      </c>
      <c r="BB226" s="80">
        <v>0</v>
      </c>
      <c r="BC226" s="80">
        <v>0</v>
      </c>
      <c r="BD226" s="69">
        <v>0</v>
      </c>
      <c r="BE226" s="69">
        <v>0</v>
      </c>
      <c r="BF226" s="80">
        <v>0</v>
      </c>
      <c r="BG226" s="80">
        <v>0</v>
      </c>
      <c r="BH226" s="69">
        <v>0</v>
      </c>
      <c r="BI226" s="69">
        <v>0</v>
      </c>
      <c r="BJ226" s="80">
        <v>0</v>
      </c>
      <c r="BK226" s="80">
        <v>0</v>
      </c>
      <c r="BL226" s="69">
        <v>0</v>
      </c>
      <c r="BM226" s="69">
        <v>0</v>
      </c>
      <c r="BN226" s="80">
        <v>0</v>
      </c>
      <c r="BO226" s="80">
        <v>0</v>
      </c>
      <c r="BP226" s="69">
        <v>0</v>
      </c>
      <c r="BQ226" s="69">
        <v>0</v>
      </c>
      <c r="BR226" s="80">
        <v>0</v>
      </c>
      <c r="BS226" s="80">
        <v>0</v>
      </c>
      <c r="BT226" s="69">
        <v>0</v>
      </c>
      <c r="BU226" s="69">
        <v>0</v>
      </c>
      <c r="BV226" s="80">
        <v>0</v>
      </c>
      <c r="BW226" s="80">
        <v>0</v>
      </c>
      <c r="BX226" s="69">
        <v>0</v>
      </c>
      <c r="BY226" s="69">
        <v>0</v>
      </c>
      <c r="BZ226" s="80">
        <v>0</v>
      </c>
      <c r="CA226" s="80">
        <v>0</v>
      </c>
      <c r="CB226" s="69">
        <v>0</v>
      </c>
      <c r="CC226" s="69">
        <v>0</v>
      </c>
      <c r="CD226" s="80">
        <v>0</v>
      </c>
      <c r="CE226" s="80">
        <v>0</v>
      </c>
      <c r="CF226" s="69">
        <v>0</v>
      </c>
      <c r="CG226" s="69">
        <v>0</v>
      </c>
      <c r="CH226" s="80">
        <v>0</v>
      </c>
      <c r="CI226" s="80">
        <v>0</v>
      </c>
      <c r="CJ226" s="69">
        <v>0</v>
      </c>
      <c r="CK226" s="69">
        <v>25</v>
      </c>
      <c r="CL226" s="80">
        <v>0</v>
      </c>
      <c r="CM226" s="80">
        <v>0</v>
      </c>
      <c r="CN226" s="67" t="s">
        <v>757</v>
      </c>
      <c r="CO226" s="67" t="s">
        <v>758</v>
      </c>
      <c r="CP226" s="67" t="s">
        <v>701</v>
      </c>
      <c r="CQ226" s="67" t="s">
        <v>701</v>
      </c>
      <c r="CR226" s="67" t="s">
        <v>701</v>
      </c>
      <c r="CS226" s="67" t="s">
        <v>701</v>
      </c>
      <c r="CT226" s="68">
        <v>45471</v>
      </c>
      <c r="CU226" s="67" t="s">
        <v>1001</v>
      </c>
      <c r="CV226" s="67" t="s">
        <v>1004</v>
      </c>
      <c r="CW226" s="68" t="s">
        <v>168</v>
      </c>
      <c r="CX226" s="68">
        <v>45345</v>
      </c>
      <c r="CY226" s="67" t="s">
        <v>1003</v>
      </c>
      <c r="CZ226" s="67" t="s">
        <v>1004</v>
      </c>
      <c r="DA226" s="67" t="s">
        <v>1061</v>
      </c>
      <c r="DB226" s="81">
        <v>1288917.6499999999</v>
      </c>
      <c r="DC226" s="67"/>
      <c r="DD226" s="67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</row>
    <row r="227" spans="1:1477" s="69" customFormat="1">
      <c r="B227" s="67" t="s">
        <v>4</v>
      </c>
      <c r="C227" s="67" t="s">
        <v>436</v>
      </c>
      <c r="D227" s="67" t="s">
        <v>437</v>
      </c>
      <c r="E227" s="68">
        <v>44769</v>
      </c>
      <c r="F227" s="67" t="s">
        <v>1005</v>
      </c>
      <c r="G227" s="67" t="s">
        <v>1009</v>
      </c>
      <c r="H227" s="187">
        <v>1</v>
      </c>
      <c r="I227" s="69">
        <v>1</v>
      </c>
      <c r="J227" s="69">
        <v>130</v>
      </c>
      <c r="K227" s="69">
        <v>168</v>
      </c>
      <c r="L227" s="69">
        <v>168</v>
      </c>
      <c r="M227" s="186">
        <f t="shared" si="64"/>
        <v>1.1846153846153846</v>
      </c>
      <c r="N227" s="69">
        <f t="shared" si="65"/>
        <v>1</v>
      </c>
      <c r="O227" s="69">
        <v>0</v>
      </c>
      <c r="P227" s="69">
        <v>0</v>
      </c>
      <c r="Q227" s="69">
        <v>0</v>
      </c>
      <c r="R227" s="69">
        <v>14</v>
      </c>
      <c r="S227" s="69">
        <v>24</v>
      </c>
      <c r="T227" s="190">
        <v>966460</v>
      </c>
      <c r="U227" s="190">
        <v>40500</v>
      </c>
      <c r="V227" s="190">
        <v>925960</v>
      </c>
      <c r="W227" s="190">
        <v>966460</v>
      </c>
      <c r="X227" s="190">
        <v>931181</v>
      </c>
      <c r="Y227" s="190">
        <v>0</v>
      </c>
      <c r="Z227" s="190">
        <v>0</v>
      </c>
      <c r="AA227" s="190">
        <v>0</v>
      </c>
      <c r="AB227" s="190">
        <v>931181</v>
      </c>
      <c r="AC227" s="190">
        <v>930236</v>
      </c>
      <c r="AD227" s="186">
        <f t="shared" si="66"/>
        <v>1.0046179100609098</v>
      </c>
      <c r="AE227" s="69">
        <f t="shared" si="67"/>
        <v>1</v>
      </c>
      <c r="AF227" s="190">
        <v>-945</v>
      </c>
      <c r="AG227" s="190">
        <v>0</v>
      </c>
      <c r="AH227" s="69">
        <v>5</v>
      </c>
      <c r="AI227" s="69">
        <v>9</v>
      </c>
      <c r="AJ227" s="69">
        <v>0</v>
      </c>
      <c r="AK227" s="69">
        <v>24</v>
      </c>
      <c r="AL227" s="80">
        <v>0</v>
      </c>
      <c r="AM227" s="80">
        <v>0</v>
      </c>
      <c r="AN227" s="69">
        <v>0</v>
      </c>
      <c r="AO227" s="69">
        <v>0</v>
      </c>
      <c r="AP227" s="80">
        <v>0</v>
      </c>
      <c r="AQ227" s="80">
        <v>0</v>
      </c>
      <c r="AR227" s="69">
        <v>0</v>
      </c>
      <c r="AS227" s="69">
        <v>0</v>
      </c>
      <c r="AT227" s="80">
        <v>0</v>
      </c>
      <c r="AU227" s="80">
        <v>0</v>
      </c>
      <c r="AV227" s="69">
        <v>0</v>
      </c>
      <c r="AW227" s="69">
        <v>0</v>
      </c>
      <c r="AX227" s="80">
        <v>0</v>
      </c>
      <c r="AY227" s="80">
        <v>0</v>
      </c>
      <c r="AZ227" s="69">
        <v>0</v>
      </c>
      <c r="BA227" s="69">
        <v>0</v>
      </c>
      <c r="BB227" s="80">
        <v>0</v>
      </c>
      <c r="BC227" s="80">
        <v>0</v>
      </c>
      <c r="BD227" s="69">
        <v>0</v>
      </c>
      <c r="BE227" s="69">
        <v>0</v>
      </c>
      <c r="BF227" s="80">
        <v>0</v>
      </c>
      <c r="BG227" s="80">
        <v>0</v>
      </c>
      <c r="BH227" s="69">
        <v>0</v>
      </c>
      <c r="BI227" s="69">
        <v>0</v>
      </c>
      <c r="BJ227" s="80">
        <v>0</v>
      </c>
      <c r="BK227" s="80">
        <v>0</v>
      </c>
      <c r="BL227" s="69">
        <v>0</v>
      </c>
      <c r="BM227" s="69">
        <v>0</v>
      </c>
      <c r="BN227" s="80">
        <v>0</v>
      </c>
      <c r="BO227" s="80">
        <v>0</v>
      </c>
      <c r="BP227" s="69">
        <v>0</v>
      </c>
      <c r="BQ227" s="69">
        <v>0</v>
      </c>
      <c r="BR227" s="80">
        <v>0</v>
      </c>
      <c r="BS227" s="80">
        <v>0</v>
      </c>
      <c r="BT227" s="69">
        <v>0</v>
      </c>
      <c r="BU227" s="69">
        <v>0</v>
      </c>
      <c r="BV227" s="80">
        <v>0</v>
      </c>
      <c r="BW227" s="80">
        <v>0</v>
      </c>
      <c r="BX227" s="69">
        <v>0</v>
      </c>
      <c r="BY227" s="69">
        <v>0</v>
      </c>
      <c r="BZ227" s="80">
        <v>0</v>
      </c>
      <c r="CA227" s="80">
        <v>0</v>
      </c>
      <c r="CB227" s="69">
        <v>0</v>
      </c>
      <c r="CC227" s="69">
        <v>0</v>
      </c>
      <c r="CD227" s="80">
        <v>0</v>
      </c>
      <c r="CE227" s="80">
        <v>0</v>
      </c>
      <c r="CF227" s="69">
        <v>0</v>
      </c>
      <c r="CG227" s="69">
        <v>0</v>
      </c>
      <c r="CH227" s="80">
        <v>0</v>
      </c>
      <c r="CI227" s="80">
        <v>0</v>
      </c>
      <c r="CJ227" s="69">
        <v>0</v>
      </c>
      <c r="CK227" s="69">
        <v>24</v>
      </c>
      <c r="CL227" s="80">
        <v>0</v>
      </c>
      <c r="CM227" s="80">
        <v>0</v>
      </c>
      <c r="CN227" s="67" t="s">
        <v>797</v>
      </c>
      <c r="CO227" s="67" t="s">
        <v>798</v>
      </c>
      <c r="CP227" s="67" t="s">
        <v>701</v>
      </c>
      <c r="CQ227" s="67" t="s">
        <v>701</v>
      </c>
      <c r="CR227" s="67" t="s">
        <v>701</v>
      </c>
      <c r="CS227" s="67" t="s">
        <v>701</v>
      </c>
      <c r="CT227" s="68">
        <v>45331</v>
      </c>
      <c r="CU227" s="67" t="s">
        <v>1003</v>
      </c>
      <c r="CV227" s="67" t="s">
        <v>1004</v>
      </c>
      <c r="CW227" s="68" t="s">
        <v>168</v>
      </c>
      <c r="CX227" s="68">
        <v>45233</v>
      </c>
      <c r="CY227" s="67" t="s">
        <v>1007</v>
      </c>
      <c r="CZ227" s="67" t="s">
        <v>1004</v>
      </c>
      <c r="DA227" s="67" t="s">
        <v>1063</v>
      </c>
      <c r="DB227" s="81">
        <v>970160.65</v>
      </c>
      <c r="DC227" s="67"/>
      <c r="DD227" s="6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  <c r="AZI227"/>
      <c r="AZJ227"/>
      <c r="AZK227"/>
      <c r="AZL227"/>
      <c r="AZM227"/>
      <c r="AZN227"/>
      <c r="AZO227"/>
      <c r="AZP227"/>
      <c r="AZQ227"/>
      <c r="AZR227"/>
      <c r="AZS227"/>
      <c r="AZT227"/>
      <c r="AZU227"/>
      <c r="AZV227"/>
      <c r="AZW227"/>
      <c r="AZX227"/>
      <c r="AZY227"/>
      <c r="AZZ227"/>
      <c r="BAA227"/>
      <c r="BAB227"/>
      <c r="BAC227"/>
      <c r="BAD227"/>
      <c r="BAE227"/>
      <c r="BAF227"/>
      <c r="BAG227"/>
      <c r="BAH227"/>
      <c r="BAI227"/>
      <c r="BAJ227"/>
      <c r="BAK227"/>
      <c r="BAL227"/>
      <c r="BAM227"/>
      <c r="BAN227"/>
      <c r="BAO227"/>
      <c r="BAP227"/>
      <c r="BAQ227"/>
      <c r="BAR227"/>
      <c r="BAS227"/>
      <c r="BAT227"/>
      <c r="BAU227"/>
      <c r="BAV227"/>
      <c r="BAW227"/>
      <c r="BAX227"/>
      <c r="BAY227"/>
      <c r="BAZ227"/>
      <c r="BBA227"/>
      <c r="BBB227"/>
      <c r="BBC227"/>
      <c r="BBD227"/>
      <c r="BBE227"/>
      <c r="BBF227"/>
      <c r="BBG227"/>
      <c r="BBH227"/>
      <c r="BBI227"/>
      <c r="BBJ227"/>
      <c r="BBK227"/>
      <c r="BBL227"/>
      <c r="BBM227"/>
      <c r="BBN227"/>
      <c r="BBO227"/>
      <c r="BBP227"/>
      <c r="BBQ227"/>
      <c r="BBR227"/>
      <c r="BBS227"/>
      <c r="BBT227"/>
      <c r="BBU227"/>
      <c r="BBV227"/>
      <c r="BBW227"/>
      <c r="BBX227"/>
      <c r="BBY227"/>
      <c r="BBZ227"/>
      <c r="BCA227"/>
      <c r="BCB227"/>
      <c r="BCC227"/>
      <c r="BCD227"/>
      <c r="BCE227"/>
      <c r="BCF227"/>
      <c r="BCG227"/>
      <c r="BCH227"/>
      <c r="BCI227"/>
      <c r="BCJ227"/>
      <c r="BCK227"/>
      <c r="BCL227"/>
      <c r="BCM227"/>
      <c r="BCN227"/>
      <c r="BCO227"/>
      <c r="BCP227"/>
      <c r="BCQ227"/>
      <c r="BCR227"/>
      <c r="BCS227"/>
      <c r="BCT227"/>
      <c r="BCU227"/>
      <c r="BCV227"/>
      <c r="BCW227"/>
      <c r="BCX227"/>
      <c r="BCY227"/>
      <c r="BCZ227"/>
      <c r="BDA227"/>
      <c r="BDB227"/>
      <c r="BDC227"/>
      <c r="BDD227"/>
      <c r="BDE227"/>
      <c r="BDF227"/>
      <c r="BDG227"/>
      <c r="BDH227"/>
      <c r="BDI227"/>
      <c r="BDJ227"/>
      <c r="BDK227"/>
      <c r="BDL227"/>
      <c r="BDM227"/>
      <c r="BDN227"/>
      <c r="BDO227"/>
      <c r="BDP227"/>
      <c r="BDQ227"/>
      <c r="BDR227"/>
      <c r="BDS227"/>
      <c r="BDT227"/>
      <c r="BDU227"/>
    </row>
    <row r="228" spans="1:1477" s="69" customFormat="1">
      <c r="B228" s="67" t="s">
        <v>4</v>
      </c>
      <c r="C228" s="67" t="s">
        <v>438</v>
      </c>
      <c r="D228" s="67" t="s">
        <v>439</v>
      </c>
      <c r="E228" s="68">
        <v>44804</v>
      </c>
      <c r="F228" s="67" t="s">
        <v>1005</v>
      </c>
      <c r="G228" s="67" t="s">
        <v>1009</v>
      </c>
      <c r="H228" s="187">
        <v>2</v>
      </c>
      <c r="I228" s="69">
        <v>1</v>
      </c>
      <c r="J228" s="69">
        <v>139</v>
      </c>
      <c r="K228" s="69">
        <v>176</v>
      </c>
      <c r="L228" s="69">
        <v>176</v>
      </c>
      <c r="M228" s="186">
        <f t="shared" si="64"/>
        <v>1</v>
      </c>
      <c r="N228" s="69">
        <f t="shared" si="65"/>
        <v>1</v>
      </c>
      <c r="O228" s="69">
        <v>0</v>
      </c>
      <c r="P228" s="69">
        <v>0</v>
      </c>
      <c r="Q228" s="69">
        <v>0</v>
      </c>
      <c r="R228" s="69">
        <v>37</v>
      </c>
      <c r="S228" s="69">
        <v>0</v>
      </c>
      <c r="T228" s="190">
        <v>1690095</v>
      </c>
      <c r="U228" s="190">
        <v>50000</v>
      </c>
      <c r="V228" s="190">
        <v>1640095</v>
      </c>
      <c r="W228" s="190">
        <v>1690972</v>
      </c>
      <c r="X228" s="190">
        <v>1630216</v>
      </c>
      <c r="Y228" s="190">
        <v>0</v>
      </c>
      <c r="Z228" s="190">
        <v>0</v>
      </c>
      <c r="AA228" s="190">
        <v>0</v>
      </c>
      <c r="AB228" s="190">
        <v>1630216</v>
      </c>
      <c r="AC228" s="190">
        <v>1601935</v>
      </c>
      <c r="AD228" s="186">
        <f t="shared" si="66"/>
        <v>0.97673305509741815</v>
      </c>
      <c r="AE228" s="69">
        <f t="shared" si="67"/>
        <v>1</v>
      </c>
      <c r="AF228" s="190">
        <v>-27404</v>
      </c>
      <c r="AG228" s="190">
        <v>877</v>
      </c>
      <c r="AH228" s="69">
        <v>28</v>
      </c>
      <c r="AI228" s="69">
        <v>9</v>
      </c>
      <c r="AJ228" s="69">
        <v>0</v>
      </c>
      <c r="AK228" s="69">
        <v>0</v>
      </c>
      <c r="AL228" s="80">
        <v>20792</v>
      </c>
      <c r="AM228" s="80">
        <v>0</v>
      </c>
      <c r="AN228" s="69">
        <v>0</v>
      </c>
      <c r="AO228" s="69">
        <v>0</v>
      </c>
      <c r="AP228" s="80">
        <v>0</v>
      </c>
      <c r="AQ228" s="80">
        <v>0</v>
      </c>
      <c r="AR228" s="69">
        <v>0</v>
      </c>
      <c r="AS228" s="69">
        <v>0</v>
      </c>
      <c r="AT228" s="80">
        <v>0</v>
      </c>
      <c r="AU228" s="80">
        <v>0</v>
      </c>
      <c r="AV228" s="69">
        <v>0</v>
      </c>
      <c r="AW228" s="69">
        <v>0</v>
      </c>
      <c r="AX228" s="80">
        <v>0</v>
      </c>
      <c r="AY228" s="80">
        <v>0</v>
      </c>
      <c r="AZ228" s="69">
        <v>0</v>
      </c>
      <c r="BA228" s="69">
        <v>0</v>
      </c>
      <c r="BB228" s="80">
        <v>0</v>
      </c>
      <c r="BC228" s="80">
        <v>0</v>
      </c>
      <c r="BD228" s="69">
        <v>0</v>
      </c>
      <c r="BE228" s="69">
        <v>0</v>
      </c>
      <c r="BF228" s="80">
        <v>0</v>
      </c>
      <c r="BG228" s="80">
        <v>0</v>
      </c>
      <c r="BH228" s="69">
        <v>0</v>
      </c>
      <c r="BI228" s="69">
        <v>0</v>
      </c>
      <c r="BJ228" s="80">
        <v>0</v>
      </c>
      <c r="BK228" s="80">
        <v>0</v>
      </c>
      <c r="BL228" s="69">
        <v>0</v>
      </c>
      <c r="BM228" s="69">
        <v>0</v>
      </c>
      <c r="BN228" s="80">
        <v>0</v>
      </c>
      <c r="BO228" s="80">
        <v>0</v>
      </c>
      <c r="BP228" s="69">
        <v>0</v>
      </c>
      <c r="BQ228" s="69">
        <v>0</v>
      </c>
      <c r="BR228" s="80">
        <v>877</v>
      </c>
      <c r="BS228" s="80">
        <v>0</v>
      </c>
      <c r="BT228" s="69">
        <v>0</v>
      </c>
      <c r="BU228" s="69">
        <v>0</v>
      </c>
      <c r="BV228" s="80">
        <v>0</v>
      </c>
      <c r="BW228" s="80">
        <v>0</v>
      </c>
      <c r="BX228" s="69">
        <v>0</v>
      </c>
      <c r="BY228" s="69">
        <v>0</v>
      </c>
      <c r="BZ228" s="80">
        <v>0</v>
      </c>
      <c r="CA228" s="80">
        <v>0</v>
      </c>
      <c r="CB228" s="69">
        <v>0</v>
      </c>
      <c r="CC228" s="69">
        <v>0</v>
      </c>
      <c r="CD228" s="80">
        <v>0</v>
      </c>
      <c r="CE228" s="80">
        <v>0</v>
      </c>
      <c r="CF228" s="69">
        <v>0</v>
      </c>
      <c r="CG228" s="69">
        <v>0</v>
      </c>
      <c r="CH228" s="80">
        <v>0</v>
      </c>
      <c r="CI228" s="80">
        <v>0</v>
      </c>
      <c r="CJ228" s="69">
        <v>0</v>
      </c>
      <c r="CK228" s="69">
        <v>0</v>
      </c>
      <c r="CL228" s="80">
        <v>21668</v>
      </c>
      <c r="CM228" s="80">
        <v>0</v>
      </c>
      <c r="CN228" s="67" t="s">
        <v>791</v>
      </c>
      <c r="CO228" s="67" t="s">
        <v>792</v>
      </c>
      <c r="CP228" s="67" t="s">
        <v>701</v>
      </c>
      <c r="CQ228" s="67" t="s">
        <v>701</v>
      </c>
      <c r="CR228" s="67" t="s">
        <v>701</v>
      </c>
      <c r="CS228" s="67" t="s">
        <v>701</v>
      </c>
      <c r="CT228" s="68">
        <v>45237</v>
      </c>
      <c r="CU228" s="67" t="s">
        <v>1007</v>
      </c>
      <c r="CV228" s="67" t="s">
        <v>1004</v>
      </c>
      <c r="CW228" s="68" t="s">
        <v>168</v>
      </c>
      <c r="CX228" s="68">
        <v>45180</v>
      </c>
      <c r="CY228" s="67" t="s">
        <v>1005</v>
      </c>
      <c r="CZ228" s="67" t="s">
        <v>1004</v>
      </c>
      <c r="DA228" s="67" t="s">
        <v>1062</v>
      </c>
      <c r="DB228" s="81">
        <v>2378838.75</v>
      </c>
      <c r="DC228" s="67"/>
      <c r="DD228" s="67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  <c r="ATJ228"/>
      <c r="ATK228"/>
      <c r="ATL228"/>
      <c r="ATM228"/>
      <c r="ATN228"/>
      <c r="ATO228"/>
      <c r="ATP228"/>
      <c r="ATQ228"/>
      <c r="ATR228"/>
      <c r="ATS228"/>
      <c r="ATT228"/>
      <c r="ATU228"/>
      <c r="ATV228"/>
      <c r="ATW228"/>
      <c r="ATX228"/>
      <c r="ATY228"/>
      <c r="ATZ228"/>
      <c r="AUA228"/>
      <c r="AUB228"/>
      <c r="AUC228"/>
      <c r="AUD228"/>
      <c r="AUE228"/>
      <c r="AUF228"/>
      <c r="AUG228"/>
      <c r="AUH228"/>
      <c r="AUI228"/>
      <c r="AUJ228"/>
      <c r="AUK228"/>
      <c r="AUL228"/>
      <c r="AUM228"/>
      <c r="AUN228"/>
      <c r="AUO228"/>
      <c r="AUP228"/>
      <c r="AUQ228"/>
      <c r="AUR228"/>
      <c r="AUS228"/>
      <c r="AUT228"/>
      <c r="AUU228"/>
      <c r="AUV228"/>
      <c r="AUW228"/>
      <c r="AUX228"/>
      <c r="AUY228"/>
      <c r="AUZ228"/>
      <c r="AVA228"/>
      <c r="AVB228"/>
      <c r="AVC228"/>
      <c r="AVD228"/>
      <c r="AVE228"/>
      <c r="AVF228"/>
      <c r="AVG228"/>
      <c r="AVH228"/>
      <c r="AVI228"/>
      <c r="AVJ228"/>
      <c r="AVK228"/>
      <c r="AVL228"/>
      <c r="AVM228"/>
      <c r="AVN228"/>
      <c r="AVO228"/>
      <c r="AVP228"/>
      <c r="AVQ228"/>
      <c r="AVR228"/>
      <c r="AVS228"/>
      <c r="AVT228"/>
      <c r="AVU228"/>
      <c r="AVV228"/>
      <c r="AVW228"/>
      <c r="AVX228"/>
      <c r="AVY228"/>
      <c r="AVZ228"/>
      <c r="AWA228"/>
      <c r="AWB228"/>
      <c r="AWC228"/>
      <c r="AWD228"/>
      <c r="AWE228"/>
      <c r="AWF228"/>
      <c r="AWG228"/>
      <c r="AWH228"/>
      <c r="AWI228"/>
      <c r="AWJ228"/>
      <c r="AWK228"/>
      <c r="AWL228"/>
      <c r="AWM228"/>
      <c r="AWN228"/>
      <c r="AWO228"/>
      <c r="AWP228"/>
      <c r="AWQ228"/>
      <c r="AWR228"/>
      <c r="AWS228"/>
      <c r="AWT228"/>
      <c r="AWU228"/>
      <c r="AWV228"/>
      <c r="AWW228"/>
      <c r="AWX228"/>
      <c r="AWY228"/>
      <c r="AWZ228"/>
      <c r="AXA228"/>
      <c r="AXB228"/>
      <c r="AXC228"/>
      <c r="AXD228"/>
      <c r="AXE228"/>
      <c r="AXF228"/>
      <c r="AXG228"/>
      <c r="AXH228"/>
      <c r="AXI228"/>
      <c r="AXJ228"/>
      <c r="AXK228"/>
      <c r="AXL228"/>
      <c r="AXM228"/>
      <c r="AXN228"/>
      <c r="AXO228"/>
      <c r="AXP228"/>
      <c r="AXQ228"/>
      <c r="AXR228"/>
      <c r="AXS228"/>
      <c r="AXT228"/>
      <c r="AXU228"/>
      <c r="AXV228"/>
      <c r="AXW228"/>
      <c r="AXX228"/>
      <c r="AXY228"/>
      <c r="AXZ228"/>
      <c r="AYA228"/>
      <c r="AYB228"/>
      <c r="AYC228"/>
      <c r="AYD228"/>
      <c r="AYE228"/>
      <c r="AYF228"/>
      <c r="AYG228"/>
      <c r="AYH228"/>
      <c r="AYI228"/>
      <c r="AYJ228"/>
      <c r="AYK228"/>
      <c r="AYL228"/>
      <c r="AYM228"/>
      <c r="AYN228"/>
      <c r="AYO228"/>
      <c r="AYP228"/>
      <c r="AYQ228"/>
      <c r="AYR228"/>
      <c r="AYS228"/>
      <c r="AYT228"/>
      <c r="AYU228"/>
      <c r="AYV228"/>
      <c r="AYW228"/>
      <c r="AYX228"/>
      <c r="AYY228"/>
      <c r="AYZ228"/>
      <c r="AZA228"/>
      <c r="AZB228"/>
      <c r="AZC228"/>
      <c r="AZD228"/>
      <c r="AZE228"/>
      <c r="AZF228"/>
      <c r="AZG228"/>
      <c r="AZH228"/>
      <c r="AZI228"/>
      <c r="AZJ228"/>
      <c r="AZK228"/>
      <c r="AZL228"/>
      <c r="AZM228"/>
      <c r="AZN228"/>
      <c r="AZO228"/>
      <c r="AZP228"/>
      <c r="AZQ228"/>
      <c r="AZR228"/>
      <c r="AZS228"/>
      <c r="AZT228"/>
      <c r="AZU228"/>
      <c r="AZV228"/>
      <c r="AZW228"/>
      <c r="AZX228"/>
      <c r="AZY228"/>
      <c r="AZZ228"/>
      <c r="BAA228"/>
      <c r="BAB228"/>
      <c r="BAC228"/>
      <c r="BAD228"/>
      <c r="BAE228"/>
      <c r="BAF228"/>
      <c r="BAG228"/>
      <c r="BAH228"/>
      <c r="BAI228"/>
      <c r="BAJ228"/>
      <c r="BAK228"/>
      <c r="BAL228"/>
      <c r="BAM228"/>
      <c r="BAN228"/>
      <c r="BAO228"/>
      <c r="BAP228"/>
      <c r="BAQ228"/>
      <c r="BAR228"/>
      <c r="BAS228"/>
      <c r="BAT228"/>
      <c r="BAU228"/>
      <c r="BAV228"/>
      <c r="BAW228"/>
      <c r="BAX228"/>
      <c r="BAY228"/>
      <c r="BAZ228"/>
      <c r="BBA228"/>
      <c r="BBB228"/>
      <c r="BBC228"/>
      <c r="BBD228"/>
      <c r="BBE228"/>
      <c r="BBF228"/>
      <c r="BBG228"/>
      <c r="BBH228"/>
      <c r="BBI228"/>
      <c r="BBJ228"/>
      <c r="BBK228"/>
      <c r="BBL228"/>
      <c r="BBM228"/>
      <c r="BBN228"/>
      <c r="BBO228"/>
      <c r="BBP228"/>
      <c r="BBQ228"/>
      <c r="BBR228"/>
      <c r="BBS228"/>
      <c r="BBT228"/>
      <c r="BBU228"/>
      <c r="BBV228"/>
      <c r="BBW228"/>
      <c r="BBX228"/>
      <c r="BBY228"/>
      <c r="BBZ228"/>
      <c r="BCA228"/>
      <c r="BCB228"/>
      <c r="BCC228"/>
      <c r="BCD228"/>
      <c r="BCE228"/>
      <c r="BCF228"/>
      <c r="BCG228"/>
      <c r="BCH228"/>
      <c r="BCI228"/>
      <c r="BCJ228"/>
      <c r="BCK228"/>
      <c r="BCL228"/>
      <c r="BCM228"/>
      <c r="BCN228"/>
      <c r="BCO228"/>
      <c r="BCP228"/>
      <c r="BCQ228"/>
      <c r="BCR228"/>
      <c r="BCS228"/>
      <c r="BCT228"/>
      <c r="BCU228"/>
      <c r="BCV228"/>
      <c r="BCW228"/>
      <c r="BCX228"/>
      <c r="BCY228"/>
      <c r="BCZ228"/>
      <c r="BDA228"/>
      <c r="BDB228"/>
      <c r="BDC228"/>
      <c r="BDD228"/>
      <c r="BDE228"/>
      <c r="BDF228"/>
      <c r="BDG228"/>
      <c r="BDH228"/>
      <c r="BDI228"/>
      <c r="BDJ228"/>
      <c r="BDK228"/>
      <c r="BDL228"/>
      <c r="BDM228"/>
      <c r="BDN228"/>
      <c r="BDO228"/>
      <c r="BDP228"/>
      <c r="BDQ228"/>
      <c r="BDR228"/>
      <c r="BDS228"/>
      <c r="BDT228"/>
      <c r="BDU228"/>
    </row>
    <row r="229" spans="1:1477" s="69" customFormat="1">
      <c r="B229" s="67" t="s">
        <v>4</v>
      </c>
      <c r="C229" s="67" t="s">
        <v>938</v>
      </c>
      <c r="D229" s="67" t="s">
        <v>1064</v>
      </c>
      <c r="E229" s="68">
        <v>44860</v>
      </c>
      <c r="F229" s="67" t="s">
        <v>1007</v>
      </c>
      <c r="G229" s="67" t="s">
        <v>1009</v>
      </c>
      <c r="H229" s="187">
        <v>1</v>
      </c>
      <c r="I229" s="69">
        <v>0</v>
      </c>
      <c r="J229" s="69">
        <v>190</v>
      </c>
      <c r="K229" s="69">
        <v>217</v>
      </c>
      <c r="L229" s="69">
        <v>198</v>
      </c>
      <c r="M229" s="186">
        <f t="shared" si="64"/>
        <v>0.9</v>
      </c>
      <c r="N229" s="69">
        <f t="shared" si="65"/>
        <v>1</v>
      </c>
      <c r="O229" s="69">
        <v>19</v>
      </c>
      <c r="P229" s="69">
        <v>0</v>
      </c>
      <c r="Q229" s="69">
        <v>0</v>
      </c>
      <c r="R229" s="69">
        <v>27</v>
      </c>
      <c r="S229" s="69">
        <v>0</v>
      </c>
      <c r="T229" s="190">
        <v>1068776</v>
      </c>
      <c r="U229" s="190">
        <v>38700</v>
      </c>
      <c r="V229" s="190">
        <v>1030076</v>
      </c>
      <c r="W229" s="190">
        <v>1068776</v>
      </c>
      <c r="X229" s="190">
        <v>1003835</v>
      </c>
      <c r="Y229" s="190">
        <v>0</v>
      </c>
      <c r="Z229" s="190">
        <v>0</v>
      </c>
      <c r="AA229" s="190">
        <v>0</v>
      </c>
      <c r="AB229" s="190">
        <v>1003835</v>
      </c>
      <c r="AC229" s="190">
        <v>1003807</v>
      </c>
      <c r="AD229" s="186">
        <f t="shared" si="66"/>
        <v>0.97449799820595762</v>
      </c>
      <c r="AE229" s="69">
        <f t="shared" si="67"/>
        <v>1</v>
      </c>
      <c r="AF229" s="190">
        <v>-28</v>
      </c>
      <c r="AG229" s="190">
        <v>0</v>
      </c>
      <c r="AH229" s="69">
        <v>19</v>
      </c>
      <c r="AI229" s="69">
        <v>8</v>
      </c>
      <c r="AJ229" s="69">
        <v>0</v>
      </c>
      <c r="AK229" s="69">
        <v>0</v>
      </c>
      <c r="AL229" s="80">
        <v>0</v>
      </c>
      <c r="AM229" s="80">
        <v>0</v>
      </c>
      <c r="AN229" s="69">
        <v>0</v>
      </c>
      <c r="AO229" s="69">
        <v>0</v>
      </c>
      <c r="AP229" s="80">
        <v>0</v>
      </c>
      <c r="AQ229" s="80">
        <v>0</v>
      </c>
      <c r="AR229" s="69">
        <v>0</v>
      </c>
      <c r="AS229" s="69">
        <v>0</v>
      </c>
      <c r="AT229" s="80">
        <v>0</v>
      </c>
      <c r="AU229" s="80">
        <v>0</v>
      </c>
      <c r="AV229" s="69">
        <v>0</v>
      </c>
      <c r="AW229" s="69">
        <v>0</v>
      </c>
      <c r="AX229" s="80">
        <v>0</v>
      </c>
      <c r="AY229" s="80">
        <v>0</v>
      </c>
      <c r="AZ229" s="69">
        <v>0</v>
      </c>
      <c r="BA229" s="69">
        <v>0</v>
      </c>
      <c r="BB229" s="80">
        <v>0</v>
      </c>
      <c r="BC229" s="80">
        <v>0</v>
      </c>
      <c r="BD229" s="69">
        <v>0</v>
      </c>
      <c r="BE229" s="69">
        <v>0</v>
      </c>
      <c r="BF229" s="80">
        <v>0</v>
      </c>
      <c r="BG229" s="80">
        <v>0</v>
      </c>
      <c r="BH229" s="69">
        <v>0</v>
      </c>
      <c r="BI229" s="69">
        <v>0</v>
      </c>
      <c r="BJ229" s="80">
        <v>0</v>
      </c>
      <c r="BK229" s="80">
        <v>0</v>
      </c>
      <c r="BL229" s="69">
        <v>0</v>
      </c>
      <c r="BM229" s="69">
        <v>0</v>
      </c>
      <c r="BN229" s="80">
        <v>0</v>
      </c>
      <c r="BO229" s="80">
        <v>0</v>
      </c>
      <c r="BP229" s="69">
        <v>0</v>
      </c>
      <c r="BQ229" s="69">
        <v>0</v>
      </c>
      <c r="BR229" s="80">
        <v>0</v>
      </c>
      <c r="BS229" s="80">
        <v>0</v>
      </c>
      <c r="BT229" s="69">
        <v>0</v>
      </c>
      <c r="BU229" s="69">
        <v>0</v>
      </c>
      <c r="BV229" s="80">
        <v>0</v>
      </c>
      <c r="BW229" s="80">
        <v>0</v>
      </c>
      <c r="BX229" s="69">
        <v>0</v>
      </c>
      <c r="BY229" s="69">
        <v>0</v>
      </c>
      <c r="BZ229" s="80">
        <v>0</v>
      </c>
      <c r="CA229" s="80">
        <v>0</v>
      </c>
      <c r="CB229" s="69">
        <v>0</v>
      </c>
      <c r="CC229" s="69">
        <v>0</v>
      </c>
      <c r="CD229" s="80">
        <v>0</v>
      </c>
      <c r="CE229" s="80">
        <v>0</v>
      </c>
      <c r="CF229" s="69">
        <v>0</v>
      </c>
      <c r="CG229" s="69">
        <v>0</v>
      </c>
      <c r="CH229" s="80">
        <v>0</v>
      </c>
      <c r="CI229" s="80">
        <v>0</v>
      </c>
      <c r="CJ229" s="69">
        <v>0</v>
      </c>
      <c r="CK229" s="69">
        <v>0</v>
      </c>
      <c r="CL229" s="80">
        <v>0</v>
      </c>
      <c r="CM229" s="80">
        <v>0</v>
      </c>
      <c r="CN229" s="67" t="s">
        <v>939</v>
      </c>
      <c r="CO229" s="67" t="s">
        <v>940</v>
      </c>
      <c r="CP229" s="67" t="s">
        <v>701</v>
      </c>
      <c r="CQ229" s="67" t="s">
        <v>701</v>
      </c>
      <c r="CR229" s="67" t="s">
        <v>701</v>
      </c>
      <c r="CS229" s="67" t="s">
        <v>701</v>
      </c>
      <c r="CT229" s="68">
        <v>45212</v>
      </c>
      <c r="CU229" s="67" t="s">
        <v>1007</v>
      </c>
      <c r="CV229" s="67" t="s">
        <v>1004</v>
      </c>
      <c r="CW229" s="68" t="s">
        <v>168</v>
      </c>
      <c r="CX229" s="68">
        <v>45167</v>
      </c>
      <c r="CY229" s="67" t="s">
        <v>1005</v>
      </c>
      <c r="CZ229" s="67" t="s">
        <v>1004</v>
      </c>
      <c r="DA229" s="67" t="s">
        <v>1060</v>
      </c>
      <c r="DB229" s="81">
        <v>1065459.45</v>
      </c>
      <c r="DC229" s="67"/>
      <c r="DD229" s="67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  <c r="AWT229"/>
      <c r="AWU229"/>
      <c r="AWV229"/>
      <c r="AWW229"/>
      <c r="AWX229"/>
      <c r="AWY229"/>
      <c r="AWZ229"/>
      <c r="AXA229"/>
      <c r="AXB229"/>
      <c r="AXC229"/>
      <c r="AXD229"/>
      <c r="AXE229"/>
      <c r="AXF229"/>
      <c r="AXG229"/>
      <c r="AXH229"/>
      <c r="AXI229"/>
      <c r="AXJ229"/>
      <c r="AXK229"/>
      <c r="AXL229"/>
      <c r="AXM229"/>
      <c r="AXN229"/>
      <c r="AXO229"/>
      <c r="AXP229"/>
      <c r="AXQ229"/>
      <c r="AXR229"/>
      <c r="AXS229"/>
      <c r="AXT229"/>
      <c r="AXU229"/>
      <c r="AXV229"/>
      <c r="AXW229"/>
      <c r="AXX229"/>
      <c r="AXY229"/>
      <c r="AXZ229"/>
      <c r="AYA229"/>
      <c r="AYB229"/>
      <c r="AYC229"/>
      <c r="AYD229"/>
      <c r="AYE229"/>
      <c r="AYF229"/>
      <c r="AYG229"/>
      <c r="AYH229"/>
      <c r="AYI229"/>
      <c r="AYJ229"/>
      <c r="AYK229"/>
      <c r="AYL229"/>
      <c r="AYM229"/>
      <c r="AYN229"/>
      <c r="AYO229"/>
      <c r="AYP229"/>
      <c r="AYQ229"/>
      <c r="AYR229"/>
      <c r="AYS229"/>
      <c r="AYT229"/>
      <c r="AYU229"/>
      <c r="AYV229"/>
      <c r="AYW229"/>
      <c r="AYX229"/>
      <c r="AYY229"/>
      <c r="AYZ229"/>
      <c r="AZA229"/>
      <c r="AZB229"/>
      <c r="AZC229"/>
      <c r="AZD229"/>
      <c r="AZE229"/>
      <c r="AZF229"/>
      <c r="AZG229"/>
      <c r="AZH229"/>
      <c r="AZI229"/>
      <c r="AZJ229"/>
      <c r="AZK229"/>
      <c r="AZL229"/>
      <c r="AZM229"/>
      <c r="AZN229"/>
      <c r="AZO229"/>
      <c r="AZP229"/>
      <c r="AZQ229"/>
      <c r="AZR229"/>
      <c r="AZS229"/>
      <c r="AZT229"/>
      <c r="AZU229"/>
      <c r="AZV229"/>
      <c r="AZW229"/>
      <c r="AZX229"/>
      <c r="AZY229"/>
      <c r="AZZ229"/>
      <c r="BAA229"/>
      <c r="BAB229"/>
      <c r="BAC229"/>
      <c r="BAD229"/>
      <c r="BAE229"/>
      <c r="BAF229"/>
      <c r="BAG229"/>
      <c r="BAH229"/>
      <c r="BAI229"/>
      <c r="BAJ229"/>
      <c r="BAK229"/>
      <c r="BAL229"/>
      <c r="BAM229"/>
      <c r="BAN229"/>
      <c r="BAO229"/>
      <c r="BAP229"/>
      <c r="BAQ229"/>
      <c r="BAR229"/>
      <c r="BAS229"/>
      <c r="BAT229"/>
      <c r="BAU229"/>
      <c r="BAV229"/>
      <c r="BAW229"/>
      <c r="BAX229"/>
      <c r="BAY229"/>
      <c r="BAZ229"/>
      <c r="BBA229"/>
      <c r="BBB229"/>
      <c r="BBC229"/>
      <c r="BBD229"/>
      <c r="BBE229"/>
      <c r="BBF229"/>
      <c r="BBG229"/>
      <c r="BBH229"/>
      <c r="BBI229"/>
      <c r="BBJ229"/>
      <c r="BBK229"/>
      <c r="BBL229"/>
      <c r="BBM229"/>
      <c r="BBN229"/>
      <c r="BBO229"/>
      <c r="BBP229"/>
      <c r="BBQ229"/>
      <c r="BBR229"/>
      <c r="BBS229"/>
      <c r="BBT229"/>
      <c r="BBU229"/>
      <c r="BBV229"/>
      <c r="BBW229"/>
      <c r="BBX229"/>
      <c r="BBY229"/>
      <c r="BBZ229"/>
      <c r="BCA229"/>
      <c r="BCB229"/>
      <c r="BCC229"/>
      <c r="BCD229"/>
      <c r="BCE229"/>
      <c r="BCF229"/>
      <c r="BCG229"/>
      <c r="BCH229"/>
      <c r="BCI229"/>
      <c r="BCJ229"/>
      <c r="BCK229"/>
      <c r="BCL229"/>
      <c r="BCM229"/>
      <c r="BCN229"/>
      <c r="BCO229"/>
      <c r="BCP229"/>
      <c r="BCQ229"/>
      <c r="BCR229"/>
      <c r="BCS229"/>
      <c r="BCT229"/>
      <c r="BCU229"/>
      <c r="BCV229"/>
      <c r="BCW229"/>
      <c r="BCX229"/>
      <c r="BCY229"/>
      <c r="BCZ229"/>
      <c r="BDA229"/>
      <c r="BDB229"/>
      <c r="BDC229"/>
      <c r="BDD229"/>
      <c r="BDE229"/>
      <c r="BDF229"/>
      <c r="BDG229"/>
      <c r="BDH229"/>
      <c r="BDI229"/>
      <c r="BDJ229"/>
      <c r="BDK229"/>
      <c r="BDL229"/>
      <c r="BDM229"/>
      <c r="BDN229"/>
      <c r="BDO229"/>
      <c r="BDP229"/>
      <c r="BDQ229"/>
      <c r="BDR229"/>
      <c r="BDS229"/>
      <c r="BDT229"/>
      <c r="BDU229"/>
    </row>
    <row r="230" spans="1:1477" s="69" customFormat="1">
      <c r="B230" s="67" t="s">
        <v>4</v>
      </c>
      <c r="C230" s="67" t="s">
        <v>641</v>
      </c>
      <c r="D230" s="67" t="s">
        <v>642</v>
      </c>
      <c r="E230" s="68">
        <v>44839</v>
      </c>
      <c r="F230" s="67" t="s">
        <v>1007</v>
      </c>
      <c r="G230" s="67" t="s">
        <v>1009</v>
      </c>
      <c r="H230" s="187">
        <v>1</v>
      </c>
      <c r="I230" s="69">
        <v>0</v>
      </c>
      <c r="J230" s="69">
        <v>170</v>
      </c>
      <c r="K230" s="69">
        <v>190</v>
      </c>
      <c r="L230" s="69">
        <v>188</v>
      </c>
      <c r="M230" s="186">
        <f t="shared" si="64"/>
        <v>1.0117647058823529</v>
      </c>
      <c r="N230" s="69">
        <f t="shared" si="65"/>
        <v>1</v>
      </c>
      <c r="O230" s="69">
        <v>2</v>
      </c>
      <c r="P230" s="69">
        <v>0</v>
      </c>
      <c r="Q230" s="69">
        <v>0</v>
      </c>
      <c r="R230" s="69">
        <v>16</v>
      </c>
      <c r="S230" s="69">
        <v>4</v>
      </c>
      <c r="T230" s="190">
        <v>1397100</v>
      </c>
      <c r="U230" s="190">
        <v>50000</v>
      </c>
      <c r="V230" s="190">
        <v>1347100</v>
      </c>
      <c r="W230" s="190">
        <v>1397100</v>
      </c>
      <c r="X230" s="190">
        <v>1188314</v>
      </c>
      <c r="Y230" s="190">
        <v>0</v>
      </c>
      <c r="Z230" s="190">
        <v>0</v>
      </c>
      <c r="AA230" s="190">
        <v>0</v>
      </c>
      <c r="AB230" s="190">
        <v>1188314</v>
      </c>
      <c r="AC230" s="190">
        <v>1188314</v>
      </c>
      <c r="AD230" s="186">
        <f t="shared" si="66"/>
        <v>0.88212753321950854</v>
      </c>
      <c r="AE230" s="69">
        <f t="shared" si="67"/>
        <v>1</v>
      </c>
      <c r="AF230" s="190">
        <v>0</v>
      </c>
      <c r="AG230" s="190">
        <v>0</v>
      </c>
      <c r="AH230" s="69">
        <v>7</v>
      </c>
      <c r="AI230" s="69">
        <v>9</v>
      </c>
      <c r="AJ230" s="69">
        <v>0</v>
      </c>
      <c r="AK230" s="69">
        <v>0</v>
      </c>
      <c r="AL230" s="80">
        <v>0</v>
      </c>
      <c r="AM230" s="80">
        <v>0</v>
      </c>
      <c r="AN230" s="69">
        <v>0</v>
      </c>
      <c r="AO230" s="69">
        <v>4</v>
      </c>
      <c r="AP230" s="80">
        <v>26312</v>
      </c>
      <c r="AQ230" s="80">
        <v>0</v>
      </c>
      <c r="AR230" s="69">
        <v>0</v>
      </c>
      <c r="AS230" s="69">
        <v>0</v>
      </c>
      <c r="AT230" s="80">
        <v>0</v>
      </c>
      <c r="AU230" s="80">
        <v>0</v>
      </c>
      <c r="AV230" s="69">
        <v>0</v>
      </c>
      <c r="AW230" s="69">
        <v>0</v>
      </c>
      <c r="AX230" s="80">
        <v>0</v>
      </c>
      <c r="AY230" s="80">
        <v>0</v>
      </c>
      <c r="AZ230" s="69">
        <v>0</v>
      </c>
      <c r="BA230" s="69">
        <v>0</v>
      </c>
      <c r="BB230" s="80">
        <v>0</v>
      </c>
      <c r="BC230" s="80">
        <v>0</v>
      </c>
      <c r="BD230" s="69">
        <v>0</v>
      </c>
      <c r="BE230" s="69">
        <v>0</v>
      </c>
      <c r="BF230" s="80">
        <v>0</v>
      </c>
      <c r="BG230" s="80">
        <v>0</v>
      </c>
      <c r="BH230" s="69">
        <v>0</v>
      </c>
      <c r="BI230" s="69">
        <v>0</v>
      </c>
      <c r="BJ230" s="80">
        <v>0</v>
      </c>
      <c r="BK230" s="80">
        <v>0</v>
      </c>
      <c r="BL230" s="69">
        <v>0</v>
      </c>
      <c r="BM230" s="69">
        <v>0</v>
      </c>
      <c r="BN230" s="80">
        <v>0</v>
      </c>
      <c r="BO230" s="80">
        <v>0</v>
      </c>
      <c r="BP230" s="69">
        <v>0</v>
      </c>
      <c r="BQ230" s="69">
        <v>0</v>
      </c>
      <c r="BR230" s="80">
        <v>0</v>
      </c>
      <c r="BS230" s="80">
        <v>0</v>
      </c>
      <c r="BT230" s="69">
        <v>0</v>
      </c>
      <c r="BU230" s="69">
        <v>0</v>
      </c>
      <c r="BV230" s="80">
        <v>0</v>
      </c>
      <c r="BW230" s="80">
        <v>0</v>
      </c>
      <c r="BX230" s="69">
        <v>0</v>
      </c>
      <c r="BY230" s="69">
        <v>0</v>
      </c>
      <c r="BZ230" s="80">
        <v>0</v>
      </c>
      <c r="CA230" s="80">
        <v>0</v>
      </c>
      <c r="CB230" s="69">
        <v>0</v>
      </c>
      <c r="CC230" s="69">
        <v>0</v>
      </c>
      <c r="CD230" s="80">
        <v>0</v>
      </c>
      <c r="CE230" s="80">
        <v>0</v>
      </c>
      <c r="CF230" s="69">
        <v>0</v>
      </c>
      <c r="CG230" s="69">
        <v>0</v>
      </c>
      <c r="CH230" s="80">
        <v>0</v>
      </c>
      <c r="CI230" s="80">
        <v>0</v>
      </c>
      <c r="CJ230" s="69">
        <v>0</v>
      </c>
      <c r="CK230" s="69">
        <v>4</v>
      </c>
      <c r="CL230" s="80">
        <v>26312</v>
      </c>
      <c r="CM230" s="80">
        <v>0</v>
      </c>
      <c r="CN230" s="67" t="s">
        <v>755</v>
      </c>
      <c r="CO230" s="67" t="s">
        <v>756</v>
      </c>
      <c r="CP230" s="67" t="s">
        <v>701</v>
      </c>
      <c r="CQ230" s="67" t="s">
        <v>701</v>
      </c>
      <c r="CR230" s="67" t="s">
        <v>701</v>
      </c>
      <c r="CS230" s="67" t="s">
        <v>701</v>
      </c>
      <c r="CT230" s="68">
        <v>45432</v>
      </c>
      <c r="CU230" s="67" t="s">
        <v>1001</v>
      </c>
      <c r="CV230" s="67" t="s">
        <v>1004</v>
      </c>
      <c r="CW230" s="68" t="s">
        <v>168</v>
      </c>
      <c r="CX230" s="68">
        <v>45229</v>
      </c>
      <c r="CY230" s="67" t="s">
        <v>1007</v>
      </c>
      <c r="CZ230" s="67" t="s">
        <v>1004</v>
      </c>
      <c r="DA230" s="67" t="s">
        <v>1058</v>
      </c>
      <c r="DB230" s="81">
        <v>1256129.81</v>
      </c>
      <c r="DC230" s="67"/>
      <c r="DD230" s="67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  <c r="ATJ230"/>
      <c r="ATK230"/>
      <c r="ATL230"/>
      <c r="ATM230"/>
      <c r="ATN230"/>
      <c r="ATO230"/>
      <c r="ATP230"/>
      <c r="ATQ230"/>
      <c r="ATR230"/>
      <c r="ATS230"/>
      <c r="ATT230"/>
      <c r="ATU230"/>
      <c r="ATV230"/>
      <c r="ATW230"/>
      <c r="ATX230"/>
      <c r="ATY230"/>
      <c r="ATZ230"/>
      <c r="AUA230"/>
      <c r="AUB230"/>
      <c r="AUC230"/>
      <c r="AUD230"/>
      <c r="AUE230"/>
      <c r="AUF230"/>
      <c r="AUG230"/>
      <c r="AUH230"/>
      <c r="AUI230"/>
      <c r="AUJ230"/>
      <c r="AUK230"/>
      <c r="AUL230"/>
      <c r="AUM230"/>
      <c r="AUN230"/>
      <c r="AUO230"/>
      <c r="AUP230"/>
      <c r="AUQ230"/>
      <c r="AUR230"/>
      <c r="AUS230"/>
      <c r="AUT230"/>
      <c r="AUU230"/>
      <c r="AUV230"/>
      <c r="AUW230"/>
      <c r="AUX230"/>
      <c r="AUY230"/>
      <c r="AUZ230"/>
      <c r="AVA230"/>
      <c r="AVB230"/>
      <c r="AVC230"/>
      <c r="AVD230"/>
      <c r="AVE230"/>
      <c r="AVF230"/>
      <c r="AVG230"/>
      <c r="AVH230"/>
      <c r="AVI230"/>
      <c r="AVJ230"/>
      <c r="AVK230"/>
      <c r="AVL230"/>
      <c r="AVM230"/>
      <c r="AVN230"/>
      <c r="AVO230"/>
      <c r="AVP230"/>
      <c r="AVQ230"/>
      <c r="AVR230"/>
      <c r="AVS230"/>
      <c r="AVT230"/>
      <c r="AVU230"/>
      <c r="AVV230"/>
      <c r="AVW230"/>
      <c r="AVX230"/>
      <c r="AVY230"/>
      <c r="AVZ230"/>
      <c r="AWA230"/>
      <c r="AWB230"/>
      <c r="AWC230"/>
      <c r="AWD230"/>
      <c r="AWE230"/>
      <c r="AWF230"/>
      <c r="AWG230"/>
      <c r="AWH230"/>
      <c r="AWI230"/>
      <c r="AWJ230"/>
      <c r="AWK230"/>
      <c r="AWL230"/>
      <c r="AWM230"/>
      <c r="AWN230"/>
      <c r="AWO230"/>
      <c r="AWP230"/>
      <c r="AWQ230"/>
      <c r="AWR230"/>
      <c r="AWS230"/>
      <c r="AWT230"/>
      <c r="AWU230"/>
      <c r="AWV230"/>
      <c r="AWW230"/>
      <c r="AWX230"/>
      <c r="AWY230"/>
      <c r="AWZ230"/>
      <c r="AXA230"/>
      <c r="AXB230"/>
      <c r="AXC230"/>
      <c r="AXD230"/>
      <c r="AXE230"/>
      <c r="AXF230"/>
      <c r="AXG230"/>
      <c r="AXH230"/>
      <c r="AXI230"/>
      <c r="AXJ230"/>
      <c r="AXK230"/>
      <c r="AXL230"/>
      <c r="AXM230"/>
      <c r="AXN230"/>
      <c r="AXO230"/>
      <c r="AXP230"/>
      <c r="AXQ230"/>
      <c r="AXR230"/>
      <c r="AXS230"/>
      <c r="AXT230"/>
      <c r="AXU230"/>
      <c r="AXV230"/>
      <c r="AXW230"/>
      <c r="AXX230"/>
      <c r="AXY230"/>
      <c r="AXZ230"/>
      <c r="AYA230"/>
      <c r="AYB230"/>
      <c r="AYC230"/>
      <c r="AYD230"/>
      <c r="AYE230"/>
      <c r="AYF230"/>
      <c r="AYG230"/>
      <c r="AYH230"/>
      <c r="AYI230"/>
      <c r="AYJ230"/>
      <c r="AYK230"/>
      <c r="AYL230"/>
      <c r="AYM230"/>
      <c r="AYN230"/>
      <c r="AYO230"/>
      <c r="AYP230"/>
      <c r="AYQ230"/>
      <c r="AYR230"/>
      <c r="AYS230"/>
      <c r="AYT230"/>
      <c r="AYU230"/>
      <c r="AYV230"/>
      <c r="AYW230"/>
      <c r="AYX230"/>
      <c r="AYY230"/>
      <c r="AYZ230"/>
      <c r="AZA230"/>
      <c r="AZB230"/>
      <c r="AZC230"/>
      <c r="AZD230"/>
      <c r="AZE230"/>
      <c r="AZF230"/>
      <c r="AZG230"/>
      <c r="AZH230"/>
      <c r="AZI230"/>
      <c r="AZJ230"/>
      <c r="AZK230"/>
      <c r="AZL230"/>
      <c r="AZM230"/>
      <c r="AZN230"/>
      <c r="AZO230"/>
      <c r="AZP230"/>
      <c r="AZQ230"/>
      <c r="AZR230"/>
      <c r="AZS230"/>
      <c r="AZT230"/>
      <c r="AZU230"/>
      <c r="AZV230"/>
      <c r="AZW230"/>
      <c r="AZX230"/>
      <c r="AZY230"/>
      <c r="AZZ230"/>
      <c r="BAA230"/>
      <c r="BAB230"/>
      <c r="BAC230"/>
      <c r="BAD230"/>
      <c r="BAE230"/>
      <c r="BAF230"/>
      <c r="BAG230"/>
      <c r="BAH230"/>
      <c r="BAI230"/>
      <c r="BAJ230"/>
      <c r="BAK230"/>
      <c r="BAL230"/>
      <c r="BAM230"/>
      <c r="BAN230"/>
      <c r="BAO230"/>
      <c r="BAP230"/>
      <c r="BAQ230"/>
      <c r="BAR230"/>
      <c r="BAS230"/>
      <c r="BAT230"/>
      <c r="BAU230"/>
      <c r="BAV230"/>
      <c r="BAW230"/>
      <c r="BAX230"/>
      <c r="BAY230"/>
      <c r="BAZ230"/>
      <c r="BBA230"/>
      <c r="BBB230"/>
      <c r="BBC230"/>
      <c r="BBD230"/>
      <c r="BBE230"/>
      <c r="BBF230"/>
      <c r="BBG230"/>
      <c r="BBH230"/>
      <c r="BBI230"/>
      <c r="BBJ230"/>
      <c r="BBK230"/>
      <c r="BBL230"/>
      <c r="BBM230"/>
      <c r="BBN230"/>
      <c r="BBO230"/>
      <c r="BBP230"/>
      <c r="BBQ230"/>
      <c r="BBR230"/>
      <c r="BBS230"/>
      <c r="BBT230"/>
      <c r="BBU230"/>
      <c r="BBV230"/>
      <c r="BBW230"/>
      <c r="BBX230"/>
      <c r="BBY230"/>
      <c r="BBZ230"/>
      <c r="BCA230"/>
      <c r="BCB230"/>
      <c r="BCC230"/>
      <c r="BCD230"/>
      <c r="BCE230"/>
      <c r="BCF230"/>
      <c r="BCG230"/>
      <c r="BCH230"/>
      <c r="BCI230"/>
      <c r="BCJ230"/>
      <c r="BCK230"/>
      <c r="BCL230"/>
      <c r="BCM230"/>
      <c r="BCN230"/>
      <c r="BCO230"/>
      <c r="BCP230"/>
      <c r="BCQ230"/>
      <c r="BCR230"/>
      <c r="BCS230"/>
      <c r="BCT230"/>
      <c r="BCU230"/>
      <c r="BCV230"/>
      <c r="BCW230"/>
      <c r="BCX230"/>
      <c r="BCY230"/>
      <c r="BCZ230"/>
      <c r="BDA230"/>
      <c r="BDB230"/>
      <c r="BDC230"/>
      <c r="BDD230"/>
      <c r="BDE230"/>
      <c r="BDF230"/>
      <c r="BDG230"/>
      <c r="BDH230"/>
      <c r="BDI230"/>
      <c r="BDJ230"/>
      <c r="BDK230"/>
      <c r="BDL230"/>
      <c r="BDM230"/>
      <c r="BDN230"/>
      <c r="BDO230"/>
      <c r="BDP230"/>
      <c r="BDQ230"/>
      <c r="BDR230"/>
      <c r="BDS230"/>
      <c r="BDT230"/>
      <c r="BDU230"/>
    </row>
    <row r="231" spans="1:1477" s="69" customFormat="1">
      <c r="B231" s="67" t="s">
        <v>4</v>
      </c>
      <c r="C231" s="67" t="s">
        <v>643</v>
      </c>
      <c r="D231" s="67" t="s">
        <v>644</v>
      </c>
      <c r="E231" s="68">
        <v>44860</v>
      </c>
      <c r="F231" s="67" t="s">
        <v>1007</v>
      </c>
      <c r="G231" s="67" t="s">
        <v>1009</v>
      </c>
      <c r="H231" s="187">
        <v>1</v>
      </c>
      <c r="I231" s="69">
        <v>1</v>
      </c>
      <c r="J231" s="69">
        <v>190</v>
      </c>
      <c r="K231" s="69">
        <v>226</v>
      </c>
      <c r="L231" s="69">
        <v>226</v>
      </c>
      <c r="M231" s="186">
        <f t="shared" si="64"/>
        <v>1</v>
      </c>
      <c r="N231" s="69">
        <f t="shared" si="65"/>
        <v>1</v>
      </c>
      <c r="O231" s="69">
        <v>0</v>
      </c>
      <c r="P231" s="69">
        <v>0</v>
      </c>
      <c r="Q231" s="69">
        <v>0</v>
      </c>
      <c r="R231" s="69">
        <v>36</v>
      </c>
      <c r="S231" s="69">
        <v>0</v>
      </c>
      <c r="T231" s="190">
        <v>3891608</v>
      </c>
      <c r="U231" s="190">
        <v>50000</v>
      </c>
      <c r="V231" s="190">
        <v>3841608</v>
      </c>
      <c r="W231" s="190">
        <v>3851608</v>
      </c>
      <c r="X231" s="190">
        <v>3861679</v>
      </c>
      <c r="Y231" s="190">
        <v>0</v>
      </c>
      <c r="Z231" s="190">
        <v>0</v>
      </c>
      <c r="AA231" s="190">
        <v>0</v>
      </c>
      <c r="AB231" s="190">
        <v>3861679</v>
      </c>
      <c r="AC231" s="190">
        <v>3828346</v>
      </c>
      <c r="AD231" s="186">
        <f t="shared" si="66"/>
        <v>0.99654779977551067</v>
      </c>
      <c r="AE231" s="69">
        <f t="shared" si="67"/>
        <v>1</v>
      </c>
      <c r="AF231" s="190">
        <v>-33333</v>
      </c>
      <c r="AG231" s="190">
        <v>-40000</v>
      </c>
      <c r="AH231" s="69">
        <v>27</v>
      </c>
      <c r="AI231" s="69">
        <v>9</v>
      </c>
      <c r="AJ231" s="69">
        <v>0</v>
      </c>
      <c r="AK231" s="69">
        <v>0</v>
      </c>
      <c r="AL231" s="80">
        <v>0</v>
      </c>
      <c r="AM231" s="80">
        <v>0</v>
      </c>
      <c r="AN231" s="69">
        <v>0</v>
      </c>
      <c r="AO231" s="69">
        <v>0</v>
      </c>
      <c r="AP231" s="80">
        <v>19342</v>
      </c>
      <c r="AQ231" s="80">
        <v>0</v>
      </c>
      <c r="AR231" s="69">
        <v>0</v>
      </c>
      <c r="AS231" s="69">
        <v>0</v>
      </c>
      <c r="AT231" s="80">
        <v>0</v>
      </c>
      <c r="AU231" s="80">
        <v>0</v>
      </c>
      <c r="AV231" s="69">
        <v>0</v>
      </c>
      <c r="AW231" s="69">
        <v>0</v>
      </c>
      <c r="AX231" s="80">
        <v>0</v>
      </c>
      <c r="AY231" s="80">
        <v>0</v>
      </c>
      <c r="AZ231" s="69">
        <v>0</v>
      </c>
      <c r="BA231" s="69">
        <v>0</v>
      </c>
      <c r="BB231" s="80">
        <v>0</v>
      </c>
      <c r="BC231" s="80">
        <v>0</v>
      </c>
      <c r="BD231" s="69">
        <v>0</v>
      </c>
      <c r="BE231" s="69">
        <v>0</v>
      </c>
      <c r="BF231" s="80">
        <v>0</v>
      </c>
      <c r="BG231" s="80">
        <v>0</v>
      </c>
      <c r="BH231" s="69">
        <v>0</v>
      </c>
      <c r="BI231" s="69">
        <v>0</v>
      </c>
      <c r="BJ231" s="80">
        <v>0</v>
      </c>
      <c r="BK231" s="80">
        <v>0</v>
      </c>
      <c r="BL231" s="69">
        <v>0</v>
      </c>
      <c r="BM231" s="69">
        <v>0</v>
      </c>
      <c r="BN231" s="80">
        <v>0</v>
      </c>
      <c r="BO231" s="80">
        <v>0</v>
      </c>
      <c r="BP231" s="69">
        <v>0</v>
      </c>
      <c r="BQ231" s="69">
        <v>0</v>
      </c>
      <c r="BR231" s="80">
        <v>0</v>
      </c>
      <c r="BS231" s="80">
        <v>0</v>
      </c>
      <c r="BT231" s="69">
        <v>0</v>
      </c>
      <c r="BU231" s="69">
        <v>0</v>
      </c>
      <c r="BV231" s="80">
        <v>0</v>
      </c>
      <c r="BW231" s="80">
        <v>0</v>
      </c>
      <c r="BX231" s="69">
        <v>0</v>
      </c>
      <c r="BY231" s="69">
        <v>0</v>
      </c>
      <c r="BZ231" s="80">
        <v>0</v>
      </c>
      <c r="CA231" s="80">
        <v>0</v>
      </c>
      <c r="CB231" s="69">
        <v>0</v>
      </c>
      <c r="CC231" s="69">
        <v>0</v>
      </c>
      <c r="CD231" s="80">
        <v>0</v>
      </c>
      <c r="CE231" s="80">
        <v>0</v>
      </c>
      <c r="CF231" s="69">
        <v>0</v>
      </c>
      <c r="CG231" s="69">
        <v>0</v>
      </c>
      <c r="CH231" s="80">
        <v>0</v>
      </c>
      <c r="CI231" s="80">
        <v>0</v>
      </c>
      <c r="CJ231" s="69">
        <v>0</v>
      </c>
      <c r="CK231" s="69">
        <v>0</v>
      </c>
      <c r="CL231" s="80">
        <v>19342</v>
      </c>
      <c r="CM231" s="80">
        <v>0</v>
      </c>
      <c r="CN231" s="67" t="s">
        <v>768</v>
      </c>
      <c r="CO231" s="67" t="s">
        <v>769</v>
      </c>
      <c r="CP231" s="67" t="s">
        <v>701</v>
      </c>
      <c r="CQ231" s="67" t="s">
        <v>701</v>
      </c>
      <c r="CR231" s="67" t="s">
        <v>701</v>
      </c>
      <c r="CS231" s="67" t="s">
        <v>701</v>
      </c>
      <c r="CT231" s="68">
        <v>45373</v>
      </c>
      <c r="CU231" s="67" t="s">
        <v>1003</v>
      </c>
      <c r="CV231" s="67" t="s">
        <v>1004</v>
      </c>
      <c r="CW231" s="68" t="s">
        <v>168</v>
      </c>
      <c r="CX231" s="68">
        <v>45195</v>
      </c>
      <c r="CY231" s="67" t="s">
        <v>1005</v>
      </c>
      <c r="CZ231" s="67" t="s">
        <v>1004</v>
      </c>
      <c r="DA231" s="67" t="s">
        <v>1063</v>
      </c>
      <c r="DB231" s="81">
        <v>5132264.8</v>
      </c>
      <c r="DC231" s="67"/>
      <c r="DD231" s="67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  <c r="AWT231"/>
      <c r="AWU231"/>
      <c r="AWV231"/>
      <c r="AWW231"/>
      <c r="AWX231"/>
      <c r="AWY231"/>
      <c r="AWZ231"/>
      <c r="AXA231"/>
      <c r="AXB231"/>
      <c r="AXC231"/>
      <c r="AXD231"/>
      <c r="AXE231"/>
      <c r="AXF231"/>
      <c r="AXG231"/>
      <c r="AXH231"/>
      <c r="AXI231"/>
      <c r="AXJ231"/>
      <c r="AXK231"/>
      <c r="AXL231"/>
      <c r="AXM231"/>
      <c r="AXN231"/>
      <c r="AXO231"/>
      <c r="AXP231"/>
      <c r="AXQ231"/>
      <c r="AXR231"/>
      <c r="AXS231"/>
      <c r="AXT231"/>
      <c r="AXU231"/>
      <c r="AXV231"/>
      <c r="AXW231"/>
      <c r="AXX231"/>
      <c r="AXY231"/>
      <c r="AXZ231"/>
      <c r="AYA231"/>
      <c r="AYB231"/>
      <c r="AYC231"/>
      <c r="AYD231"/>
      <c r="AYE231"/>
      <c r="AYF231"/>
      <c r="AYG231"/>
      <c r="AYH231"/>
      <c r="AYI231"/>
      <c r="AYJ231"/>
      <c r="AYK231"/>
      <c r="AYL231"/>
      <c r="AYM231"/>
      <c r="AYN231"/>
      <c r="AYO231"/>
      <c r="AYP231"/>
      <c r="AYQ231"/>
      <c r="AYR231"/>
      <c r="AYS231"/>
      <c r="AYT231"/>
      <c r="AYU231"/>
      <c r="AYV231"/>
      <c r="AYW231"/>
      <c r="AYX231"/>
      <c r="AYY231"/>
      <c r="AYZ231"/>
      <c r="AZA231"/>
      <c r="AZB231"/>
      <c r="AZC231"/>
      <c r="AZD231"/>
      <c r="AZE231"/>
      <c r="AZF231"/>
      <c r="AZG231"/>
      <c r="AZH231"/>
      <c r="AZI231"/>
      <c r="AZJ231"/>
      <c r="AZK231"/>
      <c r="AZL231"/>
      <c r="AZM231"/>
      <c r="AZN231"/>
      <c r="AZO231"/>
      <c r="AZP231"/>
      <c r="AZQ231"/>
      <c r="AZR231"/>
      <c r="AZS231"/>
      <c r="AZT231"/>
      <c r="AZU231"/>
      <c r="AZV231"/>
      <c r="AZW231"/>
      <c r="AZX231"/>
      <c r="AZY231"/>
      <c r="AZZ231"/>
      <c r="BAA231"/>
      <c r="BAB231"/>
      <c r="BAC231"/>
      <c r="BAD231"/>
      <c r="BAE231"/>
      <c r="BAF231"/>
      <c r="BAG231"/>
      <c r="BAH231"/>
      <c r="BAI231"/>
      <c r="BAJ231"/>
      <c r="BAK231"/>
      <c r="BAL231"/>
      <c r="BAM231"/>
      <c r="BAN231"/>
      <c r="BAO231"/>
      <c r="BAP231"/>
      <c r="BAQ231"/>
      <c r="BAR231"/>
      <c r="BAS231"/>
      <c r="BAT231"/>
      <c r="BAU231"/>
      <c r="BAV231"/>
      <c r="BAW231"/>
      <c r="BAX231"/>
      <c r="BAY231"/>
      <c r="BAZ231"/>
      <c r="BBA231"/>
      <c r="BBB231"/>
      <c r="BBC231"/>
      <c r="BBD231"/>
      <c r="BBE231"/>
      <c r="BBF231"/>
      <c r="BBG231"/>
      <c r="BBH231"/>
      <c r="BBI231"/>
      <c r="BBJ231"/>
      <c r="BBK231"/>
      <c r="BBL231"/>
      <c r="BBM231"/>
      <c r="BBN231"/>
      <c r="BBO231"/>
      <c r="BBP231"/>
      <c r="BBQ231"/>
      <c r="BBR231"/>
      <c r="BBS231"/>
      <c r="BBT231"/>
      <c r="BBU231"/>
      <c r="BBV231"/>
      <c r="BBW231"/>
      <c r="BBX231"/>
      <c r="BBY231"/>
      <c r="BBZ231"/>
      <c r="BCA231"/>
      <c r="BCB231"/>
      <c r="BCC231"/>
      <c r="BCD231"/>
      <c r="BCE231"/>
      <c r="BCF231"/>
      <c r="BCG231"/>
      <c r="BCH231"/>
      <c r="BCI231"/>
      <c r="BCJ231"/>
      <c r="BCK231"/>
      <c r="BCL231"/>
      <c r="BCM231"/>
      <c r="BCN231"/>
      <c r="BCO231"/>
      <c r="BCP231"/>
      <c r="BCQ231"/>
      <c r="BCR231"/>
      <c r="BCS231"/>
      <c r="BCT231"/>
      <c r="BCU231"/>
      <c r="BCV231"/>
      <c r="BCW231"/>
      <c r="BCX231"/>
      <c r="BCY231"/>
      <c r="BCZ231"/>
      <c r="BDA231"/>
      <c r="BDB231"/>
      <c r="BDC231"/>
      <c r="BDD231"/>
      <c r="BDE231"/>
      <c r="BDF231"/>
      <c r="BDG231"/>
      <c r="BDH231"/>
      <c r="BDI231"/>
      <c r="BDJ231"/>
      <c r="BDK231"/>
      <c r="BDL231"/>
      <c r="BDM231"/>
      <c r="BDN231"/>
      <c r="BDO231"/>
      <c r="BDP231"/>
      <c r="BDQ231"/>
      <c r="BDR231"/>
      <c r="BDS231"/>
      <c r="BDT231"/>
      <c r="BDU231"/>
    </row>
    <row r="232" spans="1:1477" s="69" customFormat="1">
      <c r="B232" s="67" t="s">
        <v>4</v>
      </c>
      <c r="C232" s="67" t="s">
        <v>941</v>
      </c>
      <c r="D232" s="67" t="s">
        <v>1065</v>
      </c>
      <c r="E232" s="68">
        <v>44902</v>
      </c>
      <c r="F232" s="67" t="s">
        <v>1007</v>
      </c>
      <c r="G232" s="67" t="s">
        <v>1009</v>
      </c>
      <c r="H232" s="187">
        <v>2</v>
      </c>
      <c r="I232" s="69">
        <v>1</v>
      </c>
      <c r="J232" s="69">
        <v>160</v>
      </c>
      <c r="K232" s="69">
        <v>193</v>
      </c>
      <c r="L232" s="69">
        <v>192</v>
      </c>
      <c r="M232" s="186">
        <f t="shared" si="64"/>
        <v>0.99375000000000002</v>
      </c>
      <c r="N232" s="69">
        <f t="shared" si="65"/>
        <v>1</v>
      </c>
      <c r="O232" s="69">
        <v>1</v>
      </c>
      <c r="P232" s="69">
        <v>0</v>
      </c>
      <c r="Q232" s="69">
        <v>0</v>
      </c>
      <c r="R232" s="69">
        <v>33</v>
      </c>
      <c r="S232" s="69">
        <v>0</v>
      </c>
      <c r="T232" s="190">
        <v>662662</v>
      </c>
      <c r="U232" s="190">
        <v>40500</v>
      </c>
      <c r="V232" s="190">
        <v>622162</v>
      </c>
      <c r="W232" s="190">
        <v>662941</v>
      </c>
      <c r="X232" s="190">
        <v>634436</v>
      </c>
      <c r="Y232" s="190">
        <v>0</v>
      </c>
      <c r="Z232" s="190">
        <v>0</v>
      </c>
      <c r="AA232" s="190">
        <v>0</v>
      </c>
      <c r="AB232" s="190">
        <v>634436</v>
      </c>
      <c r="AC232" s="190">
        <v>634157</v>
      </c>
      <c r="AD232" s="186">
        <f t="shared" si="66"/>
        <v>1.0192795445559195</v>
      </c>
      <c r="AE232" s="69">
        <f t="shared" si="67"/>
        <v>1</v>
      </c>
      <c r="AF232" s="190">
        <v>0</v>
      </c>
      <c r="AG232" s="190">
        <v>279</v>
      </c>
      <c r="AH232" s="69">
        <v>22</v>
      </c>
      <c r="AI232" s="69">
        <v>11</v>
      </c>
      <c r="AJ232" s="69">
        <v>0</v>
      </c>
      <c r="AK232" s="69">
        <v>0</v>
      </c>
      <c r="AL232" s="80">
        <v>0</v>
      </c>
      <c r="AM232" s="80">
        <v>0</v>
      </c>
      <c r="AN232" s="69">
        <v>0</v>
      </c>
      <c r="AO232" s="69">
        <v>0</v>
      </c>
      <c r="AP232" s="80">
        <v>0</v>
      </c>
      <c r="AQ232" s="80">
        <v>0</v>
      </c>
      <c r="AR232" s="69">
        <v>0</v>
      </c>
      <c r="AS232" s="69">
        <v>0</v>
      </c>
      <c r="AT232" s="80">
        <v>0</v>
      </c>
      <c r="AU232" s="80">
        <v>0</v>
      </c>
      <c r="AV232" s="69">
        <v>0</v>
      </c>
      <c r="AW232" s="69">
        <v>0</v>
      </c>
      <c r="AX232" s="80">
        <v>0</v>
      </c>
      <c r="AY232" s="80">
        <v>0</v>
      </c>
      <c r="AZ232" s="69">
        <v>0</v>
      </c>
      <c r="BA232" s="69">
        <v>0</v>
      </c>
      <c r="BB232" s="80">
        <v>0</v>
      </c>
      <c r="BC232" s="80">
        <v>0</v>
      </c>
      <c r="BD232" s="69">
        <v>0</v>
      </c>
      <c r="BE232" s="69">
        <v>0</v>
      </c>
      <c r="BF232" s="80">
        <v>0</v>
      </c>
      <c r="BG232" s="80">
        <v>0</v>
      </c>
      <c r="BH232" s="69">
        <v>0</v>
      </c>
      <c r="BI232" s="69">
        <v>0</v>
      </c>
      <c r="BJ232" s="80">
        <v>0</v>
      </c>
      <c r="BK232" s="80">
        <v>0</v>
      </c>
      <c r="BL232" s="69">
        <v>0</v>
      </c>
      <c r="BM232" s="69">
        <v>0</v>
      </c>
      <c r="BN232" s="80">
        <v>0</v>
      </c>
      <c r="BO232" s="80">
        <v>0</v>
      </c>
      <c r="BP232" s="69">
        <v>0</v>
      </c>
      <c r="BQ232" s="69">
        <v>0</v>
      </c>
      <c r="BR232" s="80">
        <v>0</v>
      </c>
      <c r="BS232" s="80">
        <v>0</v>
      </c>
      <c r="BT232" s="69">
        <v>0</v>
      </c>
      <c r="BU232" s="69">
        <v>0</v>
      </c>
      <c r="BV232" s="80">
        <v>0</v>
      </c>
      <c r="BW232" s="80">
        <v>0</v>
      </c>
      <c r="BX232" s="69">
        <v>0</v>
      </c>
      <c r="BY232" s="69">
        <v>0</v>
      </c>
      <c r="BZ232" s="80">
        <v>0</v>
      </c>
      <c r="CA232" s="80">
        <v>0</v>
      </c>
      <c r="CB232" s="69">
        <v>0</v>
      </c>
      <c r="CC232" s="69">
        <v>0</v>
      </c>
      <c r="CD232" s="80">
        <v>0</v>
      </c>
      <c r="CE232" s="80">
        <v>0</v>
      </c>
      <c r="CF232" s="69">
        <v>0</v>
      </c>
      <c r="CG232" s="69">
        <v>0</v>
      </c>
      <c r="CH232" s="80">
        <v>0</v>
      </c>
      <c r="CI232" s="80">
        <v>0</v>
      </c>
      <c r="CJ232" s="69">
        <v>0</v>
      </c>
      <c r="CK232" s="69">
        <v>0</v>
      </c>
      <c r="CL232" s="80">
        <v>0</v>
      </c>
      <c r="CM232" s="80">
        <v>0</v>
      </c>
      <c r="CN232" s="67" t="s">
        <v>755</v>
      </c>
      <c r="CO232" s="67" t="s">
        <v>756</v>
      </c>
      <c r="CP232" s="67" t="s">
        <v>701</v>
      </c>
      <c r="CQ232" s="67" t="s">
        <v>701</v>
      </c>
      <c r="CR232" s="67" t="s">
        <v>701</v>
      </c>
      <c r="CS232" s="67" t="s">
        <v>701</v>
      </c>
      <c r="CT232" s="68">
        <v>45393</v>
      </c>
      <c r="CU232" s="67" t="s">
        <v>1001</v>
      </c>
      <c r="CV232" s="67" t="s">
        <v>1004</v>
      </c>
      <c r="CW232" s="68" t="s">
        <v>168</v>
      </c>
      <c r="CX232" s="68">
        <v>45277</v>
      </c>
      <c r="CY232" s="67" t="s">
        <v>1007</v>
      </c>
      <c r="CZ232" s="67" t="s">
        <v>1004</v>
      </c>
      <c r="DA232" s="67" t="s">
        <v>1060</v>
      </c>
      <c r="DB232" s="81">
        <v>863381</v>
      </c>
      <c r="DC232" s="67"/>
      <c r="DD232" s="67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  <c r="ATJ232"/>
      <c r="ATK232"/>
      <c r="ATL232"/>
      <c r="ATM232"/>
      <c r="ATN232"/>
      <c r="ATO232"/>
      <c r="ATP232"/>
      <c r="ATQ232"/>
      <c r="ATR232"/>
      <c r="ATS232"/>
      <c r="ATT232"/>
      <c r="ATU232"/>
      <c r="ATV232"/>
      <c r="ATW232"/>
      <c r="ATX232"/>
      <c r="ATY232"/>
      <c r="ATZ232"/>
      <c r="AUA232"/>
      <c r="AUB232"/>
      <c r="AUC232"/>
      <c r="AUD232"/>
      <c r="AUE232"/>
      <c r="AUF232"/>
      <c r="AUG232"/>
      <c r="AUH232"/>
      <c r="AUI232"/>
      <c r="AUJ232"/>
      <c r="AUK232"/>
      <c r="AUL232"/>
      <c r="AUM232"/>
      <c r="AUN232"/>
      <c r="AUO232"/>
      <c r="AUP232"/>
      <c r="AUQ232"/>
      <c r="AUR232"/>
      <c r="AUS232"/>
      <c r="AUT232"/>
      <c r="AUU232"/>
      <c r="AUV232"/>
      <c r="AUW232"/>
      <c r="AUX232"/>
      <c r="AUY232"/>
      <c r="AUZ232"/>
      <c r="AVA232"/>
      <c r="AVB232"/>
      <c r="AVC232"/>
      <c r="AVD232"/>
      <c r="AVE232"/>
      <c r="AVF232"/>
      <c r="AVG232"/>
      <c r="AVH232"/>
      <c r="AVI232"/>
      <c r="AVJ232"/>
      <c r="AVK232"/>
      <c r="AVL232"/>
      <c r="AVM232"/>
      <c r="AVN232"/>
      <c r="AVO232"/>
      <c r="AVP232"/>
      <c r="AVQ232"/>
      <c r="AVR232"/>
      <c r="AVS232"/>
      <c r="AVT232"/>
      <c r="AVU232"/>
      <c r="AVV232"/>
      <c r="AVW232"/>
      <c r="AVX232"/>
      <c r="AVY232"/>
      <c r="AVZ232"/>
      <c r="AWA232"/>
      <c r="AWB232"/>
      <c r="AWC232"/>
      <c r="AWD232"/>
      <c r="AWE232"/>
      <c r="AWF232"/>
      <c r="AWG232"/>
      <c r="AWH232"/>
      <c r="AWI232"/>
      <c r="AWJ232"/>
      <c r="AWK232"/>
      <c r="AWL232"/>
      <c r="AWM232"/>
      <c r="AWN232"/>
      <c r="AWO232"/>
      <c r="AWP232"/>
      <c r="AWQ232"/>
      <c r="AWR232"/>
      <c r="AWS232"/>
      <c r="AWT232"/>
      <c r="AWU232"/>
      <c r="AWV232"/>
      <c r="AWW232"/>
      <c r="AWX232"/>
      <c r="AWY232"/>
      <c r="AWZ232"/>
      <c r="AXA232"/>
      <c r="AXB232"/>
      <c r="AXC232"/>
      <c r="AXD232"/>
      <c r="AXE232"/>
      <c r="AXF232"/>
      <c r="AXG232"/>
      <c r="AXH232"/>
      <c r="AXI232"/>
      <c r="AXJ232"/>
      <c r="AXK232"/>
      <c r="AXL232"/>
      <c r="AXM232"/>
      <c r="AXN232"/>
      <c r="AXO232"/>
      <c r="AXP232"/>
      <c r="AXQ232"/>
      <c r="AXR232"/>
      <c r="AXS232"/>
      <c r="AXT232"/>
      <c r="AXU232"/>
      <c r="AXV232"/>
      <c r="AXW232"/>
      <c r="AXX232"/>
      <c r="AXY232"/>
      <c r="AXZ232"/>
      <c r="AYA232"/>
      <c r="AYB232"/>
      <c r="AYC232"/>
      <c r="AYD232"/>
      <c r="AYE232"/>
      <c r="AYF232"/>
      <c r="AYG232"/>
      <c r="AYH232"/>
      <c r="AYI232"/>
      <c r="AYJ232"/>
      <c r="AYK232"/>
      <c r="AYL232"/>
      <c r="AYM232"/>
      <c r="AYN232"/>
      <c r="AYO232"/>
      <c r="AYP232"/>
      <c r="AYQ232"/>
      <c r="AYR232"/>
      <c r="AYS232"/>
      <c r="AYT232"/>
      <c r="AYU232"/>
      <c r="AYV232"/>
      <c r="AYW232"/>
      <c r="AYX232"/>
      <c r="AYY232"/>
      <c r="AYZ232"/>
      <c r="AZA232"/>
      <c r="AZB232"/>
      <c r="AZC232"/>
      <c r="AZD232"/>
      <c r="AZE232"/>
      <c r="AZF232"/>
      <c r="AZG232"/>
      <c r="AZH232"/>
      <c r="AZI232"/>
      <c r="AZJ232"/>
      <c r="AZK232"/>
      <c r="AZL232"/>
      <c r="AZM232"/>
      <c r="AZN232"/>
      <c r="AZO232"/>
      <c r="AZP232"/>
      <c r="AZQ232"/>
      <c r="AZR232"/>
      <c r="AZS232"/>
      <c r="AZT232"/>
      <c r="AZU232"/>
      <c r="AZV232"/>
      <c r="AZW232"/>
      <c r="AZX232"/>
      <c r="AZY232"/>
      <c r="AZZ232"/>
      <c r="BAA232"/>
      <c r="BAB232"/>
      <c r="BAC232"/>
      <c r="BAD232"/>
      <c r="BAE232"/>
      <c r="BAF232"/>
      <c r="BAG232"/>
      <c r="BAH232"/>
      <c r="BAI232"/>
      <c r="BAJ232"/>
      <c r="BAK232"/>
      <c r="BAL232"/>
      <c r="BAM232"/>
      <c r="BAN232"/>
      <c r="BAO232"/>
      <c r="BAP232"/>
      <c r="BAQ232"/>
      <c r="BAR232"/>
      <c r="BAS232"/>
      <c r="BAT232"/>
      <c r="BAU232"/>
      <c r="BAV232"/>
      <c r="BAW232"/>
      <c r="BAX232"/>
      <c r="BAY232"/>
      <c r="BAZ232"/>
      <c r="BBA232"/>
      <c r="BBB232"/>
      <c r="BBC232"/>
      <c r="BBD232"/>
      <c r="BBE232"/>
      <c r="BBF232"/>
      <c r="BBG232"/>
      <c r="BBH232"/>
      <c r="BBI232"/>
      <c r="BBJ232"/>
      <c r="BBK232"/>
      <c r="BBL232"/>
      <c r="BBM232"/>
      <c r="BBN232"/>
      <c r="BBO232"/>
      <c r="BBP232"/>
      <c r="BBQ232"/>
      <c r="BBR232"/>
      <c r="BBS232"/>
      <c r="BBT232"/>
      <c r="BBU232"/>
      <c r="BBV232"/>
      <c r="BBW232"/>
      <c r="BBX232"/>
      <c r="BBY232"/>
      <c r="BBZ232"/>
      <c r="BCA232"/>
      <c r="BCB232"/>
      <c r="BCC232"/>
      <c r="BCD232"/>
      <c r="BCE232"/>
      <c r="BCF232"/>
      <c r="BCG232"/>
      <c r="BCH232"/>
      <c r="BCI232"/>
      <c r="BCJ232"/>
      <c r="BCK232"/>
      <c r="BCL232"/>
      <c r="BCM232"/>
      <c r="BCN232"/>
      <c r="BCO232"/>
      <c r="BCP232"/>
      <c r="BCQ232"/>
      <c r="BCR232"/>
      <c r="BCS232"/>
      <c r="BCT232"/>
      <c r="BCU232"/>
      <c r="BCV232"/>
      <c r="BCW232"/>
      <c r="BCX232"/>
      <c r="BCY232"/>
      <c r="BCZ232"/>
      <c r="BDA232"/>
      <c r="BDB232"/>
      <c r="BDC232"/>
      <c r="BDD232"/>
      <c r="BDE232"/>
      <c r="BDF232"/>
      <c r="BDG232"/>
      <c r="BDH232"/>
      <c r="BDI232"/>
      <c r="BDJ232"/>
      <c r="BDK232"/>
      <c r="BDL232"/>
      <c r="BDM232"/>
      <c r="BDN232"/>
      <c r="BDO232"/>
      <c r="BDP232"/>
      <c r="BDQ232"/>
      <c r="BDR232"/>
      <c r="BDS232"/>
      <c r="BDT232"/>
      <c r="BDU232"/>
    </row>
    <row r="233" spans="1:1477" s="69" customFormat="1">
      <c r="B233" s="67" t="s">
        <v>4</v>
      </c>
      <c r="C233" s="67" t="s">
        <v>942</v>
      </c>
      <c r="D233" s="67" t="s">
        <v>1066</v>
      </c>
      <c r="E233" s="68">
        <v>44930</v>
      </c>
      <c r="F233" s="67" t="s">
        <v>1003</v>
      </c>
      <c r="G233" s="67" t="s">
        <v>1009</v>
      </c>
      <c r="H233" s="187">
        <v>1</v>
      </c>
      <c r="I233" s="69">
        <v>0</v>
      </c>
      <c r="J233" s="69">
        <v>210</v>
      </c>
      <c r="K233" s="69">
        <v>243</v>
      </c>
      <c r="L233" s="69">
        <v>240</v>
      </c>
      <c r="M233" s="186">
        <f t="shared" si="64"/>
        <v>0.98571428571428577</v>
      </c>
      <c r="N233" s="69">
        <f t="shared" si="65"/>
        <v>1</v>
      </c>
      <c r="O233" s="69">
        <v>3</v>
      </c>
      <c r="P233" s="69">
        <v>0</v>
      </c>
      <c r="Q233" s="69">
        <v>0</v>
      </c>
      <c r="R233" s="69">
        <v>33</v>
      </c>
      <c r="S233" s="69">
        <v>0</v>
      </c>
      <c r="T233" s="190">
        <v>1654943</v>
      </c>
      <c r="U233" s="190">
        <v>50000</v>
      </c>
      <c r="V233" s="190">
        <v>1604943</v>
      </c>
      <c r="W233" s="190">
        <v>1654943</v>
      </c>
      <c r="X233" s="190">
        <v>1622200</v>
      </c>
      <c r="Y233" s="190">
        <v>0</v>
      </c>
      <c r="Z233" s="190">
        <v>0</v>
      </c>
      <c r="AA233" s="190">
        <v>0</v>
      </c>
      <c r="AB233" s="190">
        <v>1622200</v>
      </c>
      <c r="AC233" s="190">
        <v>1622200</v>
      </c>
      <c r="AD233" s="186">
        <f t="shared" si="66"/>
        <v>1.0107524067832938</v>
      </c>
      <c r="AE233" s="69">
        <f t="shared" si="67"/>
        <v>1</v>
      </c>
      <c r="AF233" s="190">
        <v>0</v>
      </c>
      <c r="AG233" s="190">
        <v>0</v>
      </c>
      <c r="AH233" s="69">
        <v>16</v>
      </c>
      <c r="AI233" s="69">
        <v>17</v>
      </c>
      <c r="AJ233" s="69">
        <v>0</v>
      </c>
      <c r="AK233" s="69">
        <v>0</v>
      </c>
      <c r="AL233" s="80">
        <v>0</v>
      </c>
      <c r="AM233" s="80">
        <v>0</v>
      </c>
      <c r="AN233" s="69">
        <v>0</v>
      </c>
      <c r="AO233" s="69">
        <v>0</v>
      </c>
      <c r="AP233" s="80">
        <v>0</v>
      </c>
      <c r="AQ233" s="80">
        <v>0</v>
      </c>
      <c r="AR233" s="69">
        <v>0</v>
      </c>
      <c r="AS233" s="69">
        <v>0</v>
      </c>
      <c r="AT233" s="80">
        <v>0</v>
      </c>
      <c r="AU233" s="80">
        <v>0</v>
      </c>
      <c r="AV233" s="69">
        <v>0</v>
      </c>
      <c r="AW233" s="69">
        <v>0</v>
      </c>
      <c r="AX233" s="80">
        <v>0</v>
      </c>
      <c r="AY233" s="80">
        <v>0</v>
      </c>
      <c r="AZ233" s="69">
        <v>0</v>
      </c>
      <c r="BA233" s="69">
        <v>0</v>
      </c>
      <c r="BB233" s="80">
        <v>0</v>
      </c>
      <c r="BC233" s="80">
        <v>0</v>
      </c>
      <c r="BD233" s="69">
        <v>0</v>
      </c>
      <c r="BE233" s="69">
        <v>0</v>
      </c>
      <c r="BF233" s="80">
        <v>0</v>
      </c>
      <c r="BG233" s="80">
        <v>0</v>
      </c>
      <c r="BH233" s="69">
        <v>0</v>
      </c>
      <c r="BI233" s="69">
        <v>0</v>
      </c>
      <c r="BJ233" s="80">
        <v>0</v>
      </c>
      <c r="BK233" s="80">
        <v>0</v>
      </c>
      <c r="BL233" s="69">
        <v>0</v>
      </c>
      <c r="BM233" s="69">
        <v>0</v>
      </c>
      <c r="BN233" s="80">
        <v>0</v>
      </c>
      <c r="BO233" s="80">
        <v>0</v>
      </c>
      <c r="BP233" s="69">
        <v>0</v>
      </c>
      <c r="BQ233" s="69">
        <v>0</v>
      </c>
      <c r="BR233" s="80">
        <v>0</v>
      </c>
      <c r="BS233" s="80">
        <v>0</v>
      </c>
      <c r="BT233" s="69">
        <v>0</v>
      </c>
      <c r="BU233" s="69">
        <v>0</v>
      </c>
      <c r="BV233" s="80">
        <v>0</v>
      </c>
      <c r="BW233" s="80">
        <v>0</v>
      </c>
      <c r="BX233" s="69">
        <v>0</v>
      </c>
      <c r="BY233" s="69">
        <v>0</v>
      </c>
      <c r="BZ233" s="80">
        <v>0</v>
      </c>
      <c r="CA233" s="80">
        <v>0</v>
      </c>
      <c r="CB233" s="69">
        <v>0</v>
      </c>
      <c r="CC233" s="69">
        <v>0</v>
      </c>
      <c r="CD233" s="80">
        <v>0</v>
      </c>
      <c r="CE233" s="80">
        <v>0</v>
      </c>
      <c r="CF233" s="69">
        <v>0</v>
      </c>
      <c r="CG233" s="69">
        <v>0</v>
      </c>
      <c r="CH233" s="80">
        <v>0</v>
      </c>
      <c r="CI233" s="80">
        <v>0</v>
      </c>
      <c r="CJ233" s="69">
        <v>0</v>
      </c>
      <c r="CK233" s="69">
        <v>0</v>
      </c>
      <c r="CL233" s="80">
        <v>0</v>
      </c>
      <c r="CM233" s="80">
        <v>0</v>
      </c>
      <c r="CN233" s="67" t="s">
        <v>797</v>
      </c>
      <c r="CO233" s="67" t="s">
        <v>798</v>
      </c>
      <c r="CP233" s="67" t="s">
        <v>701</v>
      </c>
      <c r="CQ233" s="67" t="s">
        <v>701</v>
      </c>
      <c r="CR233" s="67" t="s">
        <v>701</v>
      </c>
      <c r="CS233" s="67" t="s">
        <v>701</v>
      </c>
      <c r="CT233" s="68">
        <v>45457</v>
      </c>
      <c r="CU233" s="67" t="s">
        <v>1001</v>
      </c>
      <c r="CV233" s="67" t="s">
        <v>1004</v>
      </c>
      <c r="CW233" s="68" t="s">
        <v>168</v>
      </c>
      <c r="CX233" s="68">
        <v>45426</v>
      </c>
      <c r="CY233" s="67" t="s">
        <v>1001</v>
      </c>
      <c r="CZ233" s="67" t="s">
        <v>1004</v>
      </c>
      <c r="DA233" s="67" t="s">
        <v>1061</v>
      </c>
      <c r="DB233" s="81">
        <v>1788242.1</v>
      </c>
      <c r="DC233" s="67"/>
      <c r="DD233" s="67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  <c r="AMN233"/>
      <c r="AMO233"/>
      <c r="AMP233"/>
      <c r="AMQ233"/>
      <c r="AMR233"/>
      <c r="AMS233"/>
      <c r="AMT233"/>
      <c r="AMU233"/>
      <c r="AMV233"/>
      <c r="AMW233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  <c r="ATC233"/>
      <c r="ATD233"/>
      <c r="ATE233"/>
      <c r="ATF233"/>
      <c r="ATG233"/>
      <c r="ATH233"/>
      <c r="ATI233"/>
      <c r="ATJ233"/>
      <c r="ATK233"/>
      <c r="ATL233"/>
      <c r="ATM233"/>
      <c r="ATN233"/>
      <c r="ATO233"/>
      <c r="ATP233"/>
      <c r="ATQ233"/>
      <c r="ATR233"/>
      <c r="ATS233"/>
      <c r="ATT233"/>
      <c r="ATU233"/>
      <c r="ATV233"/>
      <c r="ATW233"/>
      <c r="ATX233"/>
      <c r="ATY233"/>
      <c r="ATZ233"/>
      <c r="AUA233"/>
      <c r="AUB233"/>
      <c r="AUC233"/>
      <c r="AUD233"/>
      <c r="AUE233"/>
      <c r="AUF233"/>
      <c r="AUG233"/>
      <c r="AUH233"/>
      <c r="AUI233"/>
      <c r="AUJ233"/>
      <c r="AUK233"/>
      <c r="AUL233"/>
      <c r="AUM233"/>
      <c r="AUN233"/>
      <c r="AUO233"/>
      <c r="AUP233"/>
      <c r="AUQ233"/>
      <c r="AUR233"/>
      <c r="AUS233"/>
      <c r="AUT233"/>
      <c r="AUU233"/>
      <c r="AUV233"/>
      <c r="AUW233"/>
      <c r="AUX233"/>
      <c r="AUY233"/>
      <c r="AUZ233"/>
      <c r="AVA233"/>
      <c r="AVB233"/>
      <c r="AVC233"/>
      <c r="AVD233"/>
      <c r="AVE233"/>
      <c r="AVF233"/>
      <c r="AVG233"/>
      <c r="AVH233"/>
      <c r="AVI233"/>
      <c r="AVJ233"/>
      <c r="AVK233"/>
      <c r="AVL233"/>
      <c r="AVM233"/>
      <c r="AVN233"/>
      <c r="AVO233"/>
      <c r="AVP233"/>
      <c r="AVQ233"/>
      <c r="AVR233"/>
      <c r="AVS233"/>
      <c r="AVT233"/>
      <c r="AVU233"/>
      <c r="AVV233"/>
      <c r="AVW233"/>
      <c r="AVX233"/>
      <c r="AVY233"/>
      <c r="AVZ233"/>
      <c r="AWA233"/>
      <c r="AWB233"/>
      <c r="AWC233"/>
      <c r="AWD233"/>
      <c r="AWE233"/>
      <c r="AWF233"/>
      <c r="AWG233"/>
      <c r="AWH233"/>
      <c r="AWI233"/>
      <c r="AWJ233"/>
      <c r="AWK233"/>
      <c r="AWL233"/>
      <c r="AWM233"/>
      <c r="AWN233"/>
      <c r="AWO233"/>
      <c r="AWP233"/>
      <c r="AWQ233"/>
      <c r="AWR233"/>
      <c r="AWS233"/>
      <c r="AWT233"/>
      <c r="AWU233"/>
      <c r="AWV233"/>
      <c r="AWW233"/>
      <c r="AWX233"/>
      <c r="AWY233"/>
      <c r="AWZ233"/>
      <c r="AXA233"/>
      <c r="AXB233"/>
      <c r="AXC233"/>
      <c r="AXD233"/>
      <c r="AXE233"/>
      <c r="AXF233"/>
      <c r="AXG233"/>
      <c r="AXH233"/>
      <c r="AXI233"/>
      <c r="AXJ233"/>
      <c r="AXK233"/>
      <c r="AXL233"/>
      <c r="AXM233"/>
      <c r="AXN233"/>
      <c r="AXO233"/>
      <c r="AXP233"/>
      <c r="AXQ233"/>
      <c r="AXR233"/>
      <c r="AXS233"/>
      <c r="AXT233"/>
      <c r="AXU233"/>
      <c r="AXV233"/>
      <c r="AXW233"/>
      <c r="AXX233"/>
      <c r="AXY233"/>
      <c r="AXZ233"/>
      <c r="AYA233"/>
      <c r="AYB233"/>
      <c r="AYC233"/>
      <c r="AYD233"/>
      <c r="AYE233"/>
      <c r="AYF233"/>
      <c r="AYG233"/>
      <c r="AYH233"/>
      <c r="AYI233"/>
      <c r="AYJ233"/>
      <c r="AYK233"/>
      <c r="AYL233"/>
      <c r="AYM233"/>
      <c r="AYN233"/>
      <c r="AYO233"/>
      <c r="AYP233"/>
      <c r="AYQ233"/>
      <c r="AYR233"/>
      <c r="AYS233"/>
      <c r="AYT233"/>
      <c r="AYU233"/>
      <c r="AYV233"/>
      <c r="AYW233"/>
      <c r="AYX233"/>
      <c r="AYY233"/>
      <c r="AYZ233"/>
      <c r="AZA233"/>
      <c r="AZB233"/>
      <c r="AZC233"/>
      <c r="AZD233"/>
      <c r="AZE233"/>
      <c r="AZF233"/>
      <c r="AZG233"/>
      <c r="AZH233"/>
      <c r="AZI233"/>
      <c r="AZJ233"/>
      <c r="AZK233"/>
      <c r="AZL233"/>
      <c r="AZM233"/>
      <c r="AZN233"/>
      <c r="AZO233"/>
      <c r="AZP233"/>
      <c r="AZQ233"/>
      <c r="AZR233"/>
      <c r="AZS233"/>
      <c r="AZT233"/>
      <c r="AZU233"/>
      <c r="AZV233"/>
      <c r="AZW233"/>
      <c r="AZX233"/>
      <c r="AZY233"/>
      <c r="AZZ233"/>
      <c r="BAA233"/>
      <c r="BAB233"/>
      <c r="BAC233"/>
      <c r="BAD233"/>
      <c r="BAE233"/>
      <c r="BAF233"/>
      <c r="BAG233"/>
      <c r="BAH233"/>
      <c r="BAI233"/>
      <c r="BAJ233"/>
      <c r="BAK233"/>
      <c r="BAL233"/>
      <c r="BAM233"/>
      <c r="BAN233"/>
      <c r="BAO233"/>
      <c r="BAP233"/>
      <c r="BAQ233"/>
      <c r="BAR233"/>
      <c r="BAS233"/>
      <c r="BAT233"/>
      <c r="BAU233"/>
      <c r="BAV233"/>
      <c r="BAW233"/>
      <c r="BAX233"/>
      <c r="BAY233"/>
      <c r="BAZ233"/>
      <c r="BBA233"/>
      <c r="BBB233"/>
      <c r="BBC233"/>
      <c r="BBD233"/>
      <c r="BBE233"/>
      <c r="BBF233"/>
      <c r="BBG233"/>
      <c r="BBH233"/>
      <c r="BBI233"/>
      <c r="BBJ233"/>
      <c r="BBK233"/>
      <c r="BBL233"/>
      <c r="BBM233"/>
      <c r="BBN233"/>
      <c r="BBO233"/>
      <c r="BBP233"/>
      <c r="BBQ233"/>
      <c r="BBR233"/>
      <c r="BBS233"/>
      <c r="BBT233"/>
      <c r="BBU233"/>
      <c r="BBV233"/>
      <c r="BBW233"/>
      <c r="BBX233"/>
      <c r="BBY233"/>
      <c r="BBZ233"/>
      <c r="BCA233"/>
      <c r="BCB233"/>
      <c r="BCC233"/>
      <c r="BCD233"/>
      <c r="BCE233"/>
      <c r="BCF233"/>
      <c r="BCG233"/>
      <c r="BCH233"/>
      <c r="BCI233"/>
      <c r="BCJ233"/>
      <c r="BCK233"/>
      <c r="BCL233"/>
      <c r="BCM233"/>
      <c r="BCN233"/>
      <c r="BCO233"/>
      <c r="BCP233"/>
      <c r="BCQ233"/>
      <c r="BCR233"/>
      <c r="BCS233"/>
      <c r="BCT233"/>
      <c r="BCU233"/>
      <c r="BCV233"/>
      <c r="BCW233"/>
      <c r="BCX233"/>
      <c r="BCY233"/>
      <c r="BCZ233"/>
      <c r="BDA233"/>
      <c r="BDB233"/>
      <c r="BDC233"/>
      <c r="BDD233"/>
      <c r="BDE233"/>
      <c r="BDF233"/>
      <c r="BDG233"/>
      <c r="BDH233"/>
      <c r="BDI233"/>
      <c r="BDJ233"/>
      <c r="BDK233"/>
      <c r="BDL233"/>
      <c r="BDM233"/>
      <c r="BDN233"/>
      <c r="BDO233"/>
      <c r="BDP233"/>
      <c r="BDQ233"/>
      <c r="BDR233"/>
      <c r="BDS233"/>
      <c r="BDT233"/>
      <c r="BDU233"/>
    </row>
    <row r="234" spans="1:1477" s="69" customFormat="1">
      <c r="B234" s="67" t="s">
        <v>4</v>
      </c>
      <c r="C234" s="67" t="s">
        <v>943</v>
      </c>
      <c r="D234" s="67" t="s">
        <v>1067</v>
      </c>
      <c r="E234" s="68">
        <v>44951</v>
      </c>
      <c r="F234" s="67" t="s">
        <v>1003</v>
      </c>
      <c r="G234" s="67" t="s">
        <v>1009</v>
      </c>
      <c r="H234" s="187">
        <v>3</v>
      </c>
      <c r="I234" s="69">
        <v>2</v>
      </c>
      <c r="J234" s="69">
        <v>180</v>
      </c>
      <c r="K234" s="69">
        <v>241</v>
      </c>
      <c r="L234" s="69">
        <v>241</v>
      </c>
      <c r="M234" s="186">
        <f t="shared" si="64"/>
        <v>1</v>
      </c>
      <c r="N234" s="69">
        <f t="shared" si="65"/>
        <v>1</v>
      </c>
      <c r="O234" s="69">
        <v>0</v>
      </c>
      <c r="P234" s="69">
        <v>0</v>
      </c>
      <c r="Q234" s="69">
        <v>0</v>
      </c>
      <c r="R234" s="69">
        <v>61</v>
      </c>
      <c r="S234" s="69">
        <v>0</v>
      </c>
      <c r="T234" s="190">
        <v>1838831</v>
      </c>
      <c r="U234" s="190">
        <v>53750</v>
      </c>
      <c r="V234" s="190">
        <v>1785081</v>
      </c>
      <c r="W234" s="190">
        <v>1848822</v>
      </c>
      <c r="X234" s="190">
        <v>1683358</v>
      </c>
      <c r="Y234" s="190">
        <v>0</v>
      </c>
      <c r="Z234" s="190">
        <v>0</v>
      </c>
      <c r="AA234" s="190">
        <v>0</v>
      </c>
      <c r="AB234" s="190">
        <v>1683358</v>
      </c>
      <c r="AC234" s="190">
        <v>1678146</v>
      </c>
      <c r="AD234" s="186">
        <f t="shared" si="66"/>
        <v>0.94009515534589183</v>
      </c>
      <c r="AE234" s="69">
        <f t="shared" si="67"/>
        <v>1</v>
      </c>
      <c r="AF234" s="190">
        <v>-5213</v>
      </c>
      <c r="AG234" s="190">
        <v>9991</v>
      </c>
      <c r="AH234" s="69">
        <v>31</v>
      </c>
      <c r="AI234" s="69">
        <v>30</v>
      </c>
      <c r="AJ234" s="69">
        <v>0</v>
      </c>
      <c r="AK234" s="69">
        <v>0</v>
      </c>
      <c r="AL234" s="80">
        <v>0</v>
      </c>
      <c r="AM234" s="80">
        <v>0</v>
      </c>
      <c r="AN234" s="69">
        <v>0</v>
      </c>
      <c r="AO234" s="69">
        <v>0</v>
      </c>
      <c r="AP234" s="80">
        <v>0</v>
      </c>
      <c r="AQ234" s="80">
        <v>0</v>
      </c>
      <c r="AR234" s="69">
        <v>0</v>
      </c>
      <c r="AS234" s="69">
        <v>0</v>
      </c>
      <c r="AT234" s="80">
        <v>0</v>
      </c>
      <c r="AU234" s="80">
        <v>0</v>
      </c>
      <c r="AV234" s="69">
        <v>0</v>
      </c>
      <c r="AW234" s="69">
        <v>0</v>
      </c>
      <c r="AX234" s="80">
        <v>0</v>
      </c>
      <c r="AY234" s="80">
        <v>0</v>
      </c>
      <c r="AZ234" s="69">
        <v>0</v>
      </c>
      <c r="BA234" s="69">
        <v>0</v>
      </c>
      <c r="BB234" s="80">
        <v>0</v>
      </c>
      <c r="BC234" s="80">
        <v>0</v>
      </c>
      <c r="BD234" s="69">
        <v>0</v>
      </c>
      <c r="BE234" s="69">
        <v>0</v>
      </c>
      <c r="BF234" s="80">
        <v>0</v>
      </c>
      <c r="BG234" s="80">
        <v>0</v>
      </c>
      <c r="BH234" s="69">
        <v>0</v>
      </c>
      <c r="BI234" s="69">
        <v>0</v>
      </c>
      <c r="BJ234" s="80">
        <v>0</v>
      </c>
      <c r="BK234" s="80">
        <v>0</v>
      </c>
      <c r="BL234" s="69">
        <v>0</v>
      </c>
      <c r="BM234" s="69">
        <v>0</v>
      </c>
      <c r="BN234" s="80">
        <v>0</v>
      </c>
      <c r="BO234" s="80">
        <v>0</v>
      </c>
      <c r="BP234" s="69">
        <v>0</v>
      </c>
      <c r="BQ234" s="69">
        <v>0</v>
      </c>
      <c r="BR234" s="80">
        <v>0</v>
      </c>
      <c r="BS234" s="80">
        <v>0</v>
      </c>
      <c r="BT234" s="69">
        <v>0</v>
      </c>
      <c r="BU234" s="69">
        <v>0</v>
      </c>
      <c r="BV234" s="80">
        <v>0</v>
      </c>
      <c r="BW234" s="80">
        <v>0</v>
      </c>
      <c r="BX234" s="69">
        <v>0</v>
      </c>
      <c r="BY234" s="69">
        <v>0</v>
      </c>
      <c r="BZ234" s="80">
        <v>0</v>
      </c>
      <c r="CA234" s="80">
        <v>0</v>
      </c>
      <c r="CB234" s="69">
        <v>0</v>
      </c>
      <c r="CC234" s="69">
        <v>0</v>
      </c>
      <c r="CD234" s="80">
        <v>0</v>
      </c>
      <c r="CE234" s="80">
        <v>0</v>
      </c>
      <c r="CF234" s="69">
        <v>0</v>
      </c>
      <c r="CG234" s="69">
        <v>0</v>
      </c>
      <c r="CH234" s="80">
        <v>0</v>
      </c>
      <c r="CI234" s="80">
        <v>0</v>
      </c>
      <c r="CJ234" s="69">
        <v>0</v>
      </c>
      <c r="CK234" s="69">
        <v>0</v>
      </c>
      <c r="CL234" s="80">
        <v>0</v>
      </c>
      <c r="CM234" s="80">
        <v>0</v>
      </c>
      <c r="CN234" s="67" t="s">
        <v>799</v>
      </c>
      <c r="CO234" s="67" t="s">
        <v>800</v>
      </c>
      <c r="CP234" s="67" t="s">
        <v>701</v>
      </c>
      <c r="CQ234" s="67" t="s">
        <v>701</v>
      </c>
      <c r="CR234" s="67" t="s">
        <v>701</v>
      </c>
      <c r="CS234" s="67" t="s">
        <v>701</v>
      </c>
      <c r="CT234" s="68">
        <v>45406</v>
      </c>
      <c r="CU234" s="67" t="s">
        <v>1001</v>
      </c>
      <c r="CV234" s="67" t="s">
        <v>1004</v>
      </c>
      <c r="CW234" s="68" t="s">
        <v>168</v>
      </c>
      <c r="CX234" s="68">
        <v>45338</v>
      </c>
      <c r="CY234" s="67" t="s">
        <v>1003</v>
      </c>
      <c r="CZ234" s="67" t="s">
        <v>1004</v>
      </c>
      <c r="DA234" s="67" t="s">
        <v>1062</v>
      </c>
      <c r="DB234" s="81">
        <v>2056817.59</v>
      </c>
      <c r="DC234" s="67"/>
      <c r="DD234" s="67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  <c r="AZI234"/>
      <c r="AZJ234"/>
      <c r="AZK234"/>
      <c r="AZL234"/>
      <c r="AZM234"/>
      <c r="AZN234"/>
      <c r="AZO234"/>
      <c r="AZP234"/>
      <c r="AZQ234"/>
      <c r="AZR234"/>
      <c r="AZS234"/>
      <c r="AZT234"/>
      <c r="AZU234"/>
      <c r="AZV234"/>
      <c r="AZW234"/>
      <c r="AZX234"/>
      <c r="AZY234"/>
      <c r="AZZ234"/>
      <c r="BAA234"/>
      <c r="BAB234"/>
      <c r="BAC234"/>
      <c r="BAD234"/>
      <c r="BAE234"/>
      <c r="BAF234"/>
      <c r="BAG234"/>
      <c r="BAH234"/>
      <c r="BAI234"/>
      <c r="BAJ234"/>
      <c r="BAK234"/>
      <c r="BAL234"/>
      <c r="BAM234"/>
      <c r="BAN234"/>
      <c r="BAO234"/>
      <c r="BAP234"/>
      <c r="BAQ234"/>
      <c r="BAR234"/>
      <c r="BAS234"/>
      <c r="BAT234"/>
      <c r="BAU234"/>
      <c r="BAV234"/>
      <c r="BAW234"/>
      <c r="BAX234"/>
      <c r="BAY234"/>
      <c r="BAZ234"/>
      <c r="BBA234"/>
      <c r="BBB234"/>
      <c r="BBC234"/>
      <c r="BBD234"/>
      <c r="BBE234"/>
      <c r="BBF234"/>
      <c r="BBG234"/>
      <c r="BBH234"/>
      <c r="BBI234"/>
      <c r="BBJ234"/>
      <c r="BBK234"/>
      <c r="BBL234"/>
      <c r="BBM234"/>
      <c r="BBN234"/>
      <c r="BBO234"/>
      <c r="BBP234"/>
      <c r="BBQ234"/>
      <c r="BBR234"/>
      <c r="BBS234"/>
      <c r="BBT234"/>
      <c r="BBU234"/>
      <c r="BBV234"/>
      <c r="BBW234"/>
      <c r="BBX234"/>
      <c r="BBY234"/>
      <c r="BBZ234"/>
      <c r="BCA234"/>
      <c r="BCB234"/>
      <c r="BCC234"/>
      <c r="BCD234"/>
      <c r="BCE234"/>
      <c r="BCF234"/>
      <c r="BCG234"/>
      <c r="BCH234"/>
      <c r="BCI234"/>
      <c r="BCJ234"/>
      <c r="BCK234"/>
      <c r="BCL234"/>
      <c r="BCM234"/>
      <c r="BCN234"/>
      <c r="BCO234"/>
      <c r="BCP234"/>
      <c r="BCQ234"/>
      <c r="BCR234"/>
      <c r="BCS234"/>
      <c r="BCT234"/>
      <c r="BCU234"/>
      <c r="BCV234"/>
      <c r="BCW234"/>
      <c r="BCX234"/>
      <c r="BCY234"/>
      <c r="BCZ234"/>
      <c r="BDA234"/>
      <c r="BDB234"/>
      <c r="BDC234"/>
      <c r="BDD234"/>
      <c r="BDE234"/>
      <c r="BDF234"/>
      <c r="BDG234"/>
      <c r="BDH234"/>
      <c r="BDI234"/>
      <c r="BDJ234"/>
      <c r="BDK234"/>
      <c r="BDL234"/>
      <c r="BDM234"/>
      <c r="BDN234"/>
      <c r="BDO234"/>
      <c r="BDP234"/>
      <c r="BDQ234"/>
      <c r="BDR234"/>
      <c r="BDS234"/>
      <c r="BDT234"/>
      <c r="BDU234"/>
    </row>
    <row r="235" spans="1:1477" s="69" customFormat="1">
      <c r="B235" s="67" t="s">
        <v>4</v>
      </c>
      <c r="C235" s="67" t="s">
        <v>645</v>
      </c>
      <c r="D235" s="67" t="s">
        <v>646</v>
      </c>
      <c r="E235" s="68">
        <v>45014</v>
      </c>
      <c r="F235" s="67" t="s">
        <v>1003</v>
      </c>
      <c r="G235" s="67" t="s">
        <v>1009</v>
      </c>
      <c r="H235" s="187">
        <v>1</v>
      </c>
      <c r="I235" s="69">
        <v>0</v>
      </c>
      <c r="J235" s="69">
        <v>150</v>
      </c>
      <c r="K235" s="69">
        <v>203</v>
      </c>
      <c r="L235" s="69">
        <v>203</v>
      </c>
      <c r="M235" s="186">
        <f t="shared" si="64"/>
        <v>1</v>
      </c>
      <c r="N235" s="69">
        <f t="shared" si="65"/>
        <v>1</v>
      </c>
      <c r="O235" s="69">
        <v>0</v>
      </c>
      <c r="P235" s="69">
        <v>0</v>
      </c>
      <c r="Q235" s="69">
        <v>0</v>
      </c>
      <c r="R235" s="69">
        <v>53</v>
      </c>
      <c r="S235" s="69">
        <v>0</v>
      </c>
      <c r="T235" s="190">
        <v>527418</v>
      </c>
      <c r="U235" s="190">
        <v>32500</v>
      </c>
      <c r="V235" s="190">
        <v>494918</v>
      </c>
      <c r="W235" s="190">
        <v>527418</v>
      </c>
      <c r="X235" s="190">
        <v>510407</v>
      </c>
      <c r="Y235" s="190">
        <v>0</v>
      </c>
      <c r="Z235" s="190">
        <v>0</v>
      </c>
      <c r="AA235" s="190">
        <v>0</v>
      </c>
      <c r="AB235" s="190">
        <v>510407</v>
      </c>
      <c r="AC235" s="190">
        <v>510407</v>
      </c>
      <c r="AD235" s="186">
        <f t="shared" si="66"/>
        <v>1.0312960934942759</v>
      </c>
      <c r="AE235" s="69">
        <f t="shared" si="67"/>
        <v>1</v>
      </c>
      <c r="AF235" s="190">
        <v>0</v>
      </c>
      <c r="AG235" s="190">
        <v>0</v>
      </c>
      <c r="AH235" s="69">
        <v>3</v>
      </c>
      <c r="AI235" s="69">
        <v>50</v>
      </c>
      <c r="AJ235" s="69">
        <v>0</v>
      </c>
      <c r="AK235" s="69">
        <v>0</v>
      </c>
      <c r="AL235" s="80">
        <v>0</v>
      </c>
      <c r="AM235" s="80">
        <v>0</v>
      </c>
      <c r="AN235" s="69">
        <v>0</v>
      </c>
      <c r="AO235" s="69">
        <v>0</v>
      </c>
      <c r="AP235" s="80">
        <v>4659</v>
      </c>
      <c r="AQ235" s="80">
        <v>0</v>
      </c>
      <c r="AR235" s="69">
        <v>0</v>
      </c>
      <c r="AS235" s="69">
        <v>0</v>
      </c>
      <c r="AT235" s="80">
        <v>0</v>
      </c>
      <c r="AU235" s="80">
        <v>0</v>
      </c>
      <c r="AV235" s="69">
        <v>0</v>
      </c>
      <c r="AW235" s="69">
        <v>0</v>
      </c>
      <c r="AX235" s="80">
        <v>0</v>
      </c>
      <c r="AY235" s="80">
        <v>0</v>
      </c>
      <c r="AZ235" s="69">
        <v>0</v>
      </c>
      <c r="BA235" s="69">
        <v>0</v>
      </c>
      <c r="BB235" s="80">
        <v>0</v>
      </c>
      <c r="BC235" s="80">
        <v>0</v>
      </c>
      <c r="BD235" s="69">
        <v>0</v>
      </c>
      <c r="BE235" s="69">
        <v>0</v>
      </c>
      <c r="BF235" s="80">
        <v>7141</v>
      </c>
      <c r="BG235" s="80">
        <v>0</v>
      </c>
      <c r="BH235" s="69">
        <v>0</v>
      </c>
      <c r="BI235" s="69">
        <v>0</v>
      </c>
      <c r="BJ235" s="80">
        <v>0</v>
      </c>
      <c r="BK235" s="80">
        <v>0</v>
      </c>
      <c r="BL235" s="69">
        <v>0</v>
      </c>
      <c r="BM235" s="69">
        <v>0</v>
      </c>
      <c r="BN235" s="80">
        <v>0</v>
      </c>
      <c r="BO235" s="80">
        <v>0</v>
      </c>
      <c r="BP235" s="69">
        <v>0</v>
      </c>
      <c r="BQ235" s="69">
        <v>0</v>
      </c>
      <c r="BR235" s="80">
        <v>0</v>
      </c>
      <c r="BS235" s="80">
        <v>0</v>
      </c>
      <c r="BT235" s="69">
        <v>0</v>
      </c>
      <c r="BU235" s="69">
        <v>0</v>
      </c>
      <c r="BV235" s="80">
        <v>0</v>
      </c>
      <c r="BW235" s="80">
        <v>0</v>
      </c>
      <c r="BX235" s="69">
        <v>0</v>
      </c>
      <c r="BY235" s="69">
        <v>0</v>
      </c>
      <c r="BZ235" s="80">
        <v>0</v>
      </c>
      <c r="CA235" s="80">
        <v>0</v>
      </c>
      <c r="CB235" s="69">
        <v>0</v>
      </c>
      <c r="CC235" s="69">
        <v>0</v>
      </c>
      <c r="CD235" s="80">
        <v>0</v>
      </c>
      <c r="CE235" s="80">
        <v>0</v>
      </c>
      <c r="CF235" s="69">
        <v>0</v>
      </c>
      <c r="CG235" s="69">
        <v>0</v>
      </c>
      <c r="CH235" s="80">
        <v>0</v>
      </c>
      <c r="CI235" s="80">
        <v>0</v>
      </c>
      <c r="CJ235" s="69">
        <v>0</v>
      </c>
      <c r="CK235" s="69">
        <v>0</v>
      </c>
      <c r="CL235" s="80">
        <v>11800</v>
      </c>
      <c r="CM235" s="80">
        <v>0</v>
      </c>
      <c r="CN235" s="67" t="s">
        <v>797</v>
      </c>
      <c r="CO235" s="67" t="s">
        <v>798</v>
      </c>
      <c r="CP235" s="67" t="s">
        <v>701</v>
      </c>
      <c r="CQ235" s="67" t="s">
        <v>701</v>
      </c>
      <c r="CR235" s="67" t="s">
        <v>701</v>
      </c>
      <c r="CS235" s="67" t="s">
        <v>701</v>
      </c>
      <c r="CT235" s="68">
        <v>45414</v>
      </c>
      <c r="CU235" s="67" t="s">
        <v>1001</v>
      </c>
      <c r="CV235" s="67" t="s">
        <v>1004</v>
      </c>
      <c r="CW235" s="68" t="s">
        <v>168</v>
      </c>
      <c r="CX235" s="68">
        <v>45391</v>
      </c>
      <c r="CY235" s="67" t="s">
        <v>1001</v>
      </c>
      <c r="CZ235" s="67" t="s">
        <v>1004</v>
      </c>
      <c r="DA235" s="67" t="s">
        <v>1068</v>
      </c>
      <c r="DB235" s="81">
        <v>916063.6</v>
      </c>
      <c r="DC235" s="67"/>
      <c r="DD235" s="67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  <c r="AML235"/>
      <c r="AMM235"/>
      <c r="AMN235"/>
      <c r="AMO235"/>
      <c r="AMP235"/>
      <c r="AMQ235"/>
      <c r="AMR235"/>
      <c r="AMS235"/>
      <c r="AMT235"/>
      <c r="AMU235"/>
      <c r="AMV235"/>
      <c r="AMW235"/>
      <c r="AMX235"/>
      <c r="AMY235"/>
      <c r="AMZ235"/>
      <c r="ANA235"/>
      <c r="ANB235"/>
      <c r="ANC235"/>
      <c r="AND235"/>
      <c r="ANE235"/>
      <c r="ANF235"/>
      <c r="ANG235"/>
      <c r="ANH235"/>
      <c r="ANI235"/>
      <c r="ANJ235"/>
      <c r="ANK235"/>
      <c r="ANL235"/>
      <c r="ANM235"/>
      <c r="ANN235"/>
      <c r="ANO235"/>
      <c r="ANP235"/>
      <c r="ANQ235"/>
      <c r="ANR235"/>
      <c r="ANS235"/>
      <c r="ANT235"/>
      <c r="ANU235"/>
      <c r="ANV235"/>
      <c r="ANW235"/>
      <c r="ANX235"/>
      <c r="ANY235"/>
      <c r="ANZ235"/>
      <c r="AOA235"/>
      <c r="AOB235"/>
      <c r="AOC235"/>
      <c r="AOD235"/>
      <c r="AOE235"/>
      <c r="AOF235"/>
      <c r="AOG235"/>
      <c r="AOH235"/>
      <c r="AOI235"/>
      <c r="AOJ235"/>
      <c r="AOK235"/>
      <c r="AOL235"/>
      <c r="AOM235"/>
      <c r="AON235"/>
      <c r="AOO235"/>
      <c r="AOP235"/>
      <c r="AOQ235"/>
      <c r="AOR235"/>
      <c r="AOS235"/>
      <c r="AOT235"/>
      <c r="AOU235"/>
      <c r="AOV235"/>
      <c r="AOW235"/>
      <c r="AOX235"/>
      <c r="AOY235"/>
      <c r="AOZ235"/>
      <c r="APA235"/>
      <c r="APB235"/>
      <c r="APC235"/>
      <c r="APD235"/>
      <c r="APE235"/>
      <c r="APF235"/>
      <c r="APG235"/>
      <c r="APH235"/>
      <c r="API235"/>
      <c r="APJ235"/>
      <c r="APK235"/>
      <c r="APL235"/>
      <c r="APM235"/>
      <c r="APN235"/>
      <c r="APO235"/>
      <c r="APP235"/>
      <c r="APQ235"/>
      <c r="APR235"/>
      <c r="APS235"/>
      <c r="APT235"/>
      <c r="APU235"/>
      <c r="APV235"/>
      <c r="APW235"/>
      <c r="APX235"/>
      <c r="APY235"/>
      <c r="APZ235"/>
      <c r="AQA235"/>
      <c r="AQB235"/>
      <c r="AQC235"/>
      <c r="AQD235"/>
      <c r="AQE235"/>
      <c r="AQF235"/>
      <c r="AQG235"/>
      <c r="AQH235"/>
      <c r="AQI235"/>
      <c r="AQJ235"/>
      <c r="AQK235"/>
      <c r="AQL235"/>
      <c r="AQM235"/>
      <c r="AQN235"/>
      <c r="AQO235"/>
      <c r="AQP235"/>
      <c r="AQQ235"/>
      <c r="AQR235"/>
      <c r="AQS235"/>
      <c r="AQT235"/>
      <c r="AQU235"/>
      <c r="AQV235"/>
      <c r="AQW235"/>
      <c r="AQX235"/>
      <c r="AQY235"/>
      <c r="AQZ235"/>
      <c r="ARA235"/>
      <c r="ARB235"/>
      <c r="ARC235"/>
      <c r="ARD235"/>
      <c r="ARE235"/>
      <c r="ARF235"/>
      <c r="ARG235"/>
      <c r="ARH235"/>
      <c r="ARI235"/>
      <c r="ARJ235"/>
      <c r="ARK235"/>
      <c r="ARL235"/>
      <c r="ARM235"/>
      <c r="ARN235"/>
      <c r="ARO235"/>
      <c r="ARP235"/>
      <c r="ARQ235"/>
      <c r="ARR235"/>
      <c r="ARS235"/>
      <c r="ART235"/>
      <c r="ARU235"/>
      <c r="ARV235"/>
      <c r="ARW235"/>
      <c r="ARX235"/>
      <c r="ARY235"/>
      <c r="ARZ235"/>
      <c r="ASA235"/>
      <c r="ASB235"/>
      <c r="ASC235"/>
      <c r="ASD235"/>
      <c r="ASE235"/>
      <c r="ASF235"/>
      <c r="ASG235"/>
      <c r="ASH235"/>
      <c r="ASI235"/>
      <c r="ASJ235"/>
      <c r="ASK235"/>
      <c r="ASL235"/>
      <c r="ASM235"/>
      <c r="ASN235"/>
      <c r="ASO235"/>
      <c r="ASP235"/>
      <c r="ASQ235"/>
      <c r="ASR235"/>
      <c r="ASS235"/>
      <c r="AST235"/>
      <c r="ASU235"/>
      <c r="ASV235"/>
      <c r="ASW235"/>
      <c r="ASX235"/>
      <c r="ASY235"/>
      <c r="ASZ235"/>
      <c r="ATA235"/>
      <c r="ATB235"/>
      <c r="ATC235"/>
      <c r="ATD235"/>
      <c r="ATE235"/>
      <c r="ATF235"/>
      <c r="ATG235"/>
      <c r="ATH235"/>
      <c r="ATI235"/>
      <c r="ATJ235"/>
      <c r="ATK235"/>
      <c r="ATL235"/>
      <c r="ATM235"/>
      <c r="ATN235"/>
      <c r="ATO235"/>
      <c r="ATP235"/>
      <c r="ATQ235"/>
      <c r="ATR235"/>
      <c r="ATS235"/>
      <c r="ATT235"/>
      <c r="ATU235"/>
      <c r="ATV235"/>
      <c r="ATW235"/>
      <c r="ATX235"/>
      <c r="ATY235"/>
      <c r="ATZ235"/>
      <c r="AUA235"/>
      <c r="AUB235"/>
      <c r="AUC235"/>
      <c r="AUD235"/>
      <c r="AUE235"/>
      <c r="AUF235"/>
      <c r="AUG235"/>
      <c r="AUH235"/>
      <c r="AUI235"/>
      <c r="AUJ235"/>
      <c r="AUK235"/>
      <c r="AUL235"/>
      <c r="AUM235"/>
      <c r="AUN235"/>
      <c r="AUO235"/>
      <c r="AUP235"/>
      <c r="AUQ235"/>
      <c r="AUR235"/>
      <c r="AUS235"/>
      <c r="AUT235"/>
      <c r="AUU235"/>
      <c r="AUV235"/>
      <c r="AUW235"/>
      <c r="AUX235"/>
      <c r="AUY235"/>
      <c r="AUZ235"/>
      <c r="AVA235"/>
      <c r="AVB235"/>
      <c r="AVC235"/>
      <c r="AVD235"/>
      <c r="AVE235"/>
      <c r="AVF235"/>
      <c r="AVG235"/>
      <c r="AVH235"/>
      <c r="AVI235"/>
      <c r="AVJ235"/>
      <c r="AVK235"/>
      <c r="AVL235"/>
      <c r="AVM235"/>
      <c r="AVN235"/>
      <c r="AVO235"/>
      <c r="AVP235"/>
      <c r="AVQ235"/>
      <c r="AVR235"/>
      <c r="AVS235"/>
      <c r="AVT235"/>
      <c r="AVU235"/>
      <c r="AVV235"/>
      <c r="AVW235"/>
      <c r="AVX235"/>
      <c r="AVY235"/>
      <c r="AVZ235"/>
      <c r="AWA235"/>
      <c r="AWB235"/>
      <c r="AWC235"/>
      <c r="AWD235"/>
      <c r="AWE235"/>
      <c r="AWF235"/>
      <c r="AWG235"/>
      <c r="AWH235"/>
      <c r="AWI235"/>
      <c r="AWJ235"/>
      <c r="AWK235"/>
      <c r="AWL235"/>
      <c r="AWM235"/>
      <c r="AWN235"/>
      <c r="AWO235"/>
      <c r="AWP235"/>
      <c r="AWQ235"/>
      <c r="AWR235"/>
      <c r="AWS235"/>
      <c r="AWT235"/>
      <c r="AWU235"/>
      <c r="AWV235"/>
      <c r="AWW235"/>
      <c r="AWX235"/>
      <c r="AWY235"/>
      <c r="AWZ235"/>
      <c r="AXA235"/>
      <c r="AXB235"/>
      <c r="AXC235"/>
      <c r="AXD235"/>
      <c r="AXE235"/>
      <c r="AXF235"/>
      <c r="AXG235"/>
      <c r="AXH235"/>
      <c r="AXI235"/>
      <c r="AXJ235"/>
      <c r="AXK235"/>
      <c r="AXL235"/>
      <c r="AXM235"/>
      <c r="AXN235"/>
      <c r="AXO235"/>
      <c r="AXP235"/>
      <c r="AXQ235"/>
      <c r="AXR235"/>
      <c r="AXS235"/>
      <c r="AXT235"/>
      <c r="AXU235"/>
      <c r="AXV235"/>
      <c r="AXW235"/>
      <c r="AXX235"/>
      <c r="AXY235"/>
      <c r="AXZ235"/>
      <c r="AYA235"/>
      <c r="AYB235"/>
      <c r="AYC235"/>
      <c r="AYD235"/>
      <c r="AYE235"/>
      <c r="AYF235"/>
      <c r="AYG235"/>
      <c r="AYH235"/>
      <c r="AYI235"/>
      <c r="AYJ235"/>
      <c r="AYK235"/>
      <c r="AYL235"/>
      <c r="AYM235"/>
      <c r="AYN235"/>
      <c r="AYO235"/>
      <c r="AYP235"/>
      <c r="AYQ235"/>
      <c r="AYR235"/>
      <c r="AYS235"/>
      <c r="AYT235"/>
      <c r="AYU235"/>
      <c r="AYV235"/>
      <c r="AYW235"/>
      <c r="AYX235"/>
      <c r="AYY235"/>
      <c r="AYZ235"/>
      <c r="AZA235"/>
      <c r="AZB235"/>
      <c r="AZC235"/>
      <c r="AZD235"/>
      <c r="AZE235"/>
      <c r="AZF235"/>
      <c r="AZG235"/>
      <c r="AZH235"/>
      <c r="AZI235"/>
      <c r="AZJ235"/>
      <c r="AZK235"/>
      <c r="AZL235"/>
      <c r="AZM235"/>
      <c r="AZN235"/>
      <c r="AZO235"/>
      <c r="AZP235"/>
      <c r="AZQ235"/>
      <c r="AZR235"/>
      <c r="AZS235"/>
      <c r="AZT235"/>
      <c r="AZU235"/>
      <c r="AZV235"/>
      <c r="AZW235"/>
      <c r="AZX235"/>
      <c r="AZY235"/>
      <c r="AZZ235"/>
      <c r="BAA235"/>
      <c r="BAB235"/>
      <c r="BAC235"/>
      <c r="BAD235"/>
      <c r="BAE235"/>
      <c r="BAF235"/>
      <c r="BAG235"/>
      <c r="BAH235"/>
      <c r="BAI235"/>
      <c r="BAJ235"/>
      <c r="BAK235"/>
      <c r="BAL235"/>
      <c r="BAM235"/>
      <c r="BAN235"/>
      <c r="BAO235"/>
      <c r="BAP235"/>
      <c r="BAQ235"/>
      <c r="BAR235"/>
      <c r="BAS235"/>
      <c r="BAT235"/>
      <c r="BAU235"/>
      <c r="BAV235"/>
      <c r="BAW235"/>
      <c r="BAX235"/>
      <c r="BAY235"/>
      <c r="BAZ235"/>
      <c r="BBA235"/>
      <c r="BBB235"/>
      <c r="BBC235"/>
      <c r="BBD235"/>
      <c r="BBE235"/>
      <c r="BBF235"/>
      <c r="BBG235"/>
      <c r="BBH235"/>
      <c r="BBI235"/>
      <c r="BBJ235"/>
      <c r="BBK235"/>
      <c r="BBL235"/>
      <c r="BBM235"/>
      <c r="BBN235"/>
      <c r="BBO235"/>
      <c r="BBP235"/>
      <c r="BBQ235"/>
      <c r="BBR235"/>
      <c r="BBS235"/>
      <c r="BBT235"/>
      <c r="BBU235"/>
      <c r="BBV235"/>
      <c r="BBW235"/>
      <c r="BBX235"/>
      <c r="BBY235"/>
      <c r="BBZ235"/>
      <c r="BCA235"/>
      <c r="BCB235"/>
      <c r="BCC235"/>
      <c r="BCD235"/>
      <c r="BCE235"/>
      <c r="BCF235"/>
      <c r="BCG235"/>
      <c r="BCH235"/>
      <c r="BCI235"/>
      <c r="BCJ235"/>
      <c r="BCK235"/>
      <c r="BCL235"/>
      <c r="BCM235"/>
      <c r="BCN235"/>
      <c r="BCO235"/>
      <c r="BCP235"/>
      <c r="BCQ235"/>
      <c r="BCR235"/>
      <c r="BCS235"/>
      <c r="BCT235"/>
      <c r="BCU235"/>
      <c r="BCV235"/>
      <c r="BCW235"/>
      <c r="BCX235"/>
      <c r="BCY235"/>
      <c r="BCZ235"/>
      <c r="BDA235"/>
      <c r="BDB235"/>
      <c r="BDC235"/>
      <c r="BDD235"/>
      <c r="BDE235"/>
      <c r="BDF235"/>
      <c r="BDG235"/>
      <c r="BDH235"/>
      <c r="BDI235"/>
      <c r="BDJ235"/>
      <c r="BDK235"/>
      <c r="BDL235"/>
      <c r="BDM235"/>
      <c r="BDN235"/>
      <c r="BDO235"/>
      <c r="BDP235"/>
      <c r="BDQ235"/>
      <c r="BDR235"/>
      <c r="BDS235"/>
      <c r="BDT235"/>
      <c r="BDU235"/>
    </row>
    <row r="236" spans="1:1477" s="69" customFormat="1">
      <c r="B236" s="67" t="s">
        <v>4</v>
      </c>
      <c r="C236" s="67" t="s">
        <v>647</v>
      </c>
      <c r="D236" s="67" t="s">
        <v>648</v>
      </c>
      <c r="E236" s="68">
        <v>44587</v>
      </c>
      <c r="F236" s="67" t="s">
        <v>1003</v>
      </c>
      <c r="G236" s="67" t="s">
        <v>1010</v>
      </c>
      <c r="H236" s="187">
        <v>2</v>
      </c>
      <c r="I236" s="69">
        <v>2</v>
      </c>
      <c r="J236" s="69">
        <v>250</v>
      </c>
      <c r="K236" s="69">
        <v>437</v>
      </c>
      <c r="L236" s="69">
        <v>437</v>
      </c>
      <c r="M236" s="186">
        <f t="shared" si="64"/>
        <v>1.528</v>
      </c>
      <c r="N236" s="69">
        <f t="shared" si="65"/>
        <v>0</v>
      </c>
      <c r="O236" s="69">
        <v>0</v>
      </c>
      <c r="P236" s="69">
        <v>0</v>
      </c>
      <c r="Q236" s="69">
        <v>0</v>
      </c>
      <c r="R236" s="69">
        <v>55</v>
      </c>
      <c r="S236" s="69">
        <v>132</v>
      </c>
      <c r="T236" s="190">
        <v>4468000</v>
      </c>
      <c r="U236" s="190">
        <v>50000</v>
      </c>
      <c r="V236" s="190">
        <v>4418000</v>
      </c>
      <c r="W236" s="190">
        <v>4785216</v>
      </c>
      <c r="X236" s="190">
        <v>5263219</v>
      </c>
      <c r="Y236" s="190">
        <v>0</v>
      </c>
      <c r="Z236" s="190">
        <v>0</v>
      </c>
      <c r="AA236" s="190">
        <v>0</v>
      </c>
      <c r="AB236" s="190">
        <v>5263219</v>
      </c>
      <c r="AC236" s="190">
        <v>5259180</v>
      </c>
      <c r="AD236" s="186">
        <f t="shared" si="66"/>
        <v>1.1903983703033048</v>
      </c>
      <c r="AE236" s="69">
        <f t="shared" si="67"/>
        <v>0</v>
      </c>
      <c r="AF236" s="190">
        <v>0</v>
      </c>
      <c r="AG236" s="190">
        <v>317216</v>
      </c>
      <c r="AH236" s="69">
        <v>21</v>
      </c>
      <c r="AI236" s="69">
        <v>34</v>
      </c>
      <c r="AJ236" s="69">
        <v>0</v>
      </c>
      <c r="AK236" s="69">
        <v>0</v>
      </c>
      <c r="AL236" s="80">
        <v>0</v>
      </c>
      <c r="AM236" s="80">
        <v>0</v>
      </c>
      <c r="AN236" s="69">
        <v>0</v>
      </c>
      <c r="AO236" s="69">
        <v>0</v>
      </c>
      <c r="AP236" s="80">
        <v>30874</v>
      </c>
      <c r="AQ236" s="80">
        <v>0</v>
      </c>
      <c r="AR236" s="69">
        <v>0</v>
      </c>
      <c r="AS236" s="69">
        <v>0</v>
      </c>
      <c r="AT236" s="80">
        <v>0</v>
      </c>
      <c r="AU236" s="80">
        <v>0</v>
      </c>
      <c r="AV236" s="69">
        <v>0</v>
      </c>
      <c r="AW236" s="69">
        <v>0</v>
      </c>
      <c r="AX236" s="80">
        <v>0</v>
      </c>
      <c r="AY236" s="80">
        <v>0</v>
      </c>
      <c r="AZ236" s="69">
        <v>0</v>
      </c>
      <c r="BA236" s="69">
        <v>0</v>
      </c>
      <c r="BB236" s="80">
        <v>0</v>
      </c>
      <c r="BC236" s="80">
        <v>0</v>
      </c>
      <c r="BD236" s="69">
        <v>0</v>
      </c>
      <c r="BE236" s="69">
        <v>0</v>
      </c>
      <c r="BF236" s="80">
        <v>0</v>
      </c>
      <c r="BG236" s="80">
        <v>0</v>
      </c>
      <c r="BH236" s="69">
        <v>0</v>
      </c>
      <c r="BI236" s="69">
        <v>0</v>
      </c>
      <c r="BJ236" s="80">
        <v>0</v>
      </c>
      <c r="BK236" s="80">
        <v>0</v>
      </c>
      <c r="BL236" s="69">
        <v>0</v>
      </c>
      <c r="BM236" s="69">
        <v>0</v>
      </c>
      <c r="BN236" s="80">
        <v>0</v>
      </c>
      <c r="BO236" s="80">
        <v>0</v>
      </c>
      <c r="BP236" s="69">
        <v>0</v>
      </c>
      <c r="BQ236" s="69">
        <v>0</v>
      </c>
      <c r="BR236" s="80">
        <v>0</v>
      </c>
      <c r="BS236" s="80">
        <v>0</v>
      </c>
      <c r="BT236" s="69">
        <v>0</v>
      </c>
      <c r="BU236" s="69">
        <v>0</v>
      </c>
      <c r="BV236" s="80">
        <v>0</v>
      </c>
      <c r="BW236" s="80">
        <v>0</v>
      </c>
      <c r="BX236" s="69">
        <v>0</v>
      </c>
      <c r="BY236" s="69">
        <v>0</v>
      </c>
      <c r="BZ236" s="80">
        <v>0</v>
      </c>
      <c r="CA236" s="80">
        <v>0</v>
      </c>
      <c r="CB236" s="69">
        <v>0</v>
      </c>
      <c r="CC236" s="69">
        <v>0</v>
      </c>
      <c r="CD236" s="80">
        <v>0</v>
      </c>
      <c r="CE236" s="80">
        <v>0</v>
      </c>
      <c r="CF236" s="69">
        <v>0</v>
      </c>
      <c r="CG236" s="69">
        <v>0</v>
      </c>
      <c r="CH236" s="80">
        <v>0</v>
      </c>
      <c r="CI236" s="80">
        <v>0</v>
      </c>
      <c r="CJ236" s="69">
        <v>0</v>
      </c>
      <c r="CK236" s="69">
        <v>0</v>
      </c>
      <c r="CL236" s="80">
        <v>30874</v>
      </c>
      <c r="CM236" s="80">
        <v>0</v>
      </c>
      <c r="CN236" s="67" t="s">
        <v>944</v>
      </c>
      <c r="CO236" s="67" t="s">
        <v>945</v>
      </c>
      <c r="CP236" s="67" t="s">
        <v>701</v>
      </c>
      <c r="CQ236" s="67" t="s">
        <v>701</v>
      </c>
      <c r="CR236" s="67" t="s">
        <v>701</v>
      </c>
      <c r="CS236" s="67" t="s">
        <v>701</v>
      </c>
      <c r="CT236" s="68">
        <v>45415</v>
      </c>
      <c r="CU236" s="67" t="s">
        <v>1001</v>
      </c>
      <c r="CV236" s="67" t="s">
        <v>1004</v>
      </c>
      <c r="CW236" s="68" t="s">
        <v>168</v>
      </c>
      <c r="CX236" s="68">
        <v>45329</v>
      </c>
      <c r="CY236" s="67" t="s">
        <v>1003</v>
      </c>
      <c r="CZ236" s="67" t="s">
        <v>1004</v>
      </c>
      <c r="DA236" s="67" t="s">
        <v>1060</v>
      </c>
      <c r="DB236" s="81">
        <v>3979533.39</v>
      </c>
      <c r="DC236" s="67"/>
      <c r="DD236" s="67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  <c r="AMN236"/>
      <c r="AMO236"/>
      <c r="AMP236"/>
      <c r="AMQ236"/>
      <c r="AMR236"/>
      <c r="AMS236"/>
      <c r="AMT236"/>
      <c r="AMU236"/>
      <c r="AMV236"/>
      <c r="AMW236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  <c r="ATC236"/>
      <c r="ATD236"/>
      <c r="ATE236"/>
      <c r="ATF236"/>
      <c r="ATG236"/>
      <c r="ATH236"/>
      <c r="ATI236"/>
      <c r="ATJ236"/>
      <c r="ATK236"/>
      <c r="ATL236"/>
      <c r="ATM236"/>
      <c r="ATN236"/>
      <c r="ATO236"/>
      <c r="ATP236"/>
      <c r="ATQ236"/>
      <c r="ATR236"/>
      <c r="ATS236"/>
      <c r="ATT236"/>
      <c r="ATU236"/>
      <c r="ATV236"/>
      <c r="ATW236"/>
      <c r="ATX236"/>
      <c r="ATY236"/>
      <c r="ATZ236"/>
      <c r="AUA236"/>
      <c r="AUB236"/>
      <c r="AUC236"/>
      <c r="AUD236"/>
      <c r="AUE236"/>
      <c r="AUF236"/>
      <c r="AUG236"/>
      <c r="AUH236"/>
      <c r="AUI236"/>
      <c r="AUJ236"/>
      <c r="AUK236"/>
      <c r="AUL236"/>
      <c r="AUM236"/>
      <c r="AUN236"/>
      <c r="AUO236"/>
      <c r="AUP236"/>
      <c r="AUQ236"/>
      <c r="AUR236"/>
      <c r="AUS236"/>
      <c r="AUT236"/>
      <c r="AUU236"/>
      <c r="AUV236"/>
      <c r="AUW236"/>
      <c r="AUX236"/>
      <c r="AUY236"/>
      <c r="AUZ236"/>
      <c r="AVA236"/>
      <c r="AVB236"/>
      <c r="AVC236"/>
      <c r="AVD236"/>
      <c r="AVE236"/>
      <c r="AVF236"/>
      <c r="AVG236"/>
      <c r="AVH236"/>
      <c r="AVI236"/>
      <c r="AVJ236"/>
      <c r="AVK236"/>
      <c r="AVL236"/>
      <c r="AVM236"/>
      <c r="AVN236"/>
      <c r="AVO236"/>
      <c r="AVP236"/>
      <c r="AVQ236"/>
      <c r="AVR236"/>
      <c r="AVS236"/>
      <c r="AVT236"/>
      <c r="AVU236"/>
      <c r="AVV236"/>
      <c r="AVW236"/>
      <c r="AVX236"/>
      <c r="AVY236"/>
      <c r="AVZ236"/>
      <c r="AWA236"/>
      <c r="AWB236"/>
      <c r="AWC236"/>
      <c r="AWD236"/>
      <c r="AWE236"/>
      <c r="AWF236"/>
      <c r="AWG236"/>
      <c r="AWH236"/>
      <c r="AWI236"/>
      <c r="AWJ236"/>
      <c r="AWK236"/>
      <c r="AWL236"/>
      <c r="AWM236"/>
      <c r="AWN236"/>
      <c r="AWO236"/>
      <c r="AWP236"/>
      <c r="AWQ236"/>
      <c r="AWR236"/>
      <c r="AWS236"/>
      <c r="AWT236"/>
      <c r="AWU236"/>
      <c r="AWV236"/>
      <c r="AWW236"/>
      <c r="AWX236"/>
      <c r="AWY236"/>
      <c r="AWZ236"/>
      <c r="AXA236"/>
      <c r="AXB236"/>
      <c r="AXC236"/>
      <c r="AXD236"/>
      <c r="AXE236"/>
      <c r="AXF236"/>
      <c r="AXG236"/>
      <c r="AXH236"/>
      <c r="AXI236"/>
      <c r="AXJ236"/>
      <c r="AXK236"/>
      <c r="AXL236"/>
      <c r="AXM236"/>
      <c r="AXN236"/>
      <c r="AXO236"/>
      <c r="AXP236"/>
      <c r="AXQ236"/>
      <c r="AXR236"/>
      <c r="AXS236"/>
      <c r="AXT236"/>
      <c r="AXU236"/>
      <c r="AXV236"/>
      <c r="AXW236"/>
      <c r="AXX236"/>
      <c r="AXY236"/>
      <c r="AXZ236"/>
      <c r="AYA236"/>
      <c r="AYB236"/>
      <c r="AYC236"/>
      <c r="AYD236"/>
      <c r="AYE236"/>
      <c r="AYF236"/>
      <c r="AYG236"/>
      <c r="AYH236"/>
      <c r="AYI236"/>
      <c r="AYJ236"/>
      <c r="AYK236"/>
      <c r="AYL236"/>
      <c r="AYM236"/>
      <c r="AYN236"/>
      <c r="AYO236"/>
      <c r="AYP236"/>
      <c r="AYQ236"/>
      <c r="AYR236"/>
      <c r="AYS236"/>
      <c r="AYT236"/>
      <c r="AYU236"/>
      <c r="AYV236"/>
      <c r="AYW236"/>
      <c r="AYX236"/>
      <c r="AYY236"/>
      <c r="AYZ236"/>
      <c r="AZA236"/>
      <c r="AZB236"/>
      <c r="AZC236"/>
      <c r="AZD236"/>
      <c r="AZE236"/>
      <c r="AZF236"/>
      <c r="AZG236"/>
      <c r="AZH236"/>
      <c r="AZI236"/>
      <c r="AZJ236"/>
      <c r="AZK236"/>
      <c r="AZL236"/>
      <c r="AZM236"/>
      <c r="AZN236"/>
      <c r="AZO236"/>
      <c r="AZP236"/>
      <c r="AZQ236"/>
      <c r="AZR236"/>
      <c r="AZS236"/>
      <c r="AZT236"/>
      <c r="AZU236"/>
      <c r="AZV236"/>
      <c r="AZW236"/>
      <c r="AZX236"/>
      <c r="AZY236"/>
      <c r="AZZ236"/>
      <c r="BAA236"/>
      <c r="BAB236"/>
      <c r="BAC236"/>
      <c r="BAD236"/>
      <c r="BAE236"/>
      <c r="BAF236"/>
      <c r="BAG236"/>
      <c r="BAH236"/>
      <c r="BAI236"/>
      <c r="BAJ236"/>
      <c r="BAK236"/>
      <c r="BAL236"/>
      <c r="BAM236"/>
      <c r="BAN236"/>
      <c r="BAO236"/>
      <c r="BAP236"/>
      <c r="BAQ236"/>
      <c r="BAR236"/>
      <c r="BAS236"/>
      <c r="BAT236"/>
      <c r="BAU236"/>
      <c r="BAV236"/>
      <c r="BAW236"/>
      <c r="BAX236"/>
      <c r="BAY236"/>
      <c r="BAZ236"/>
      <c r="BBA236"/>
      <c r="BBB236"/>
      <c r="BBC236"/>
      <c r="BBD236"/>
      <c r="BBE236"/>
      <c r="BBF236"/>
      <c r="BBG236"/>
      <c r="BBH236"/>
      <c r="BBI236"/>
      <c r="BBJ236"/>
      <c r="BBK236"/>
      <c r="BBL236"/>
      <c r="BBM236"/>
      <c r="BBN236"/>
      <c r="BBO236"/>
      <c r="BBP236"/>
      <c r="BBQ236"/>
      <c r="BBR236"/>
      <c r="BBS236"/>
      <c r="BBT236"/>
      <c r="BBU236"/>
      <c r="BBV236"/>
      <c r="BBW236"/>
      <c r="BBX236"/>
      <c r="BBY236"/>
      <c r="BBZ236"/>
      <c r="BCA236"/>
      <c r="BCB236"/>
      <c r="BCC236"/>
      <c r="BCD236"/>
      <c r="BCE236"/>
      <c r="BCF236"/>
      <c r="BCG236"/>
      <c r="BCH236"/>
      <c r="BCI236"/>
      <c r="BCJ236"/>
      <c r="BCK236"/>
      <c r="BCL236"/>
      <c r="BCM236"/>
      <c r="BCN236"/>
      <c r="BCO236"/>
      <c r="BCP236"/>
      <c r="BCQ236"/>
      <c r="BCR236"/>
      <c r="BCS236"/>
      <c r="BCT236"/>
      <c r="BCU236"/>
      <c r="BCV236"/>
      <c r="BCW236"/>
      <c r="BCX236"/>
      <c r="BCY236"/>
      <c r="BCZ236"/>
      <c r="BDA236"/>
      <c r="BDB236"/>
      <c r="BDC236"/>
      <c r="BDD236"/>
      <c r="BDE236"/>
      <c r="BDF236"/>
      <c r="BDG236"/>
      <c r="BDH236"/>
      <c r="BDI236"/>
      <c r="BDJ236"/>
      <c r="BDK236"/>
      <c r="BDL236"/>
      <c r="BDM236"/>
      <c r="BDN236"/>
      <c r="BDO236"/>
      <c r="BDP236"/>
      <c r="BDQ236"/>
      <c r="BDR236"/>
      <c r="BDS236"/>
      <c r="BDT236"/>
      <c r="BDU236"/>
    </row>
    <row r="237" spans="1:1477" s="103" customFormat="1" ht="12.75" thickBot="1">
      <c r="A237" s="130"/>
      <c r="B237" s="104"/>
      <c r="C237" s="104"/>
      <c r="D237" s="104"/>
      <c r="E237" s="197"/>
      <c r="F237" s="104"/>
      <c r="G237" s="104"/>
      <c r="H237" s="105"/>
      <c r="I237" s="105"/>
      <c r="J237" s="105"/>
      <c r="K237" s="105"/>
      <c r="L237" s="105"/>
      <c r="M237" s="236"/>
      <c r="N237" s="105"/>
      <c r="O237" s="105"/>
      <c r="P237" s="105"/>
      <c r="Q237" s="105"/>
      <c r="R237" s="105"/>
      <c r="S237" s="105"/>
      <c r="T237" s="106"/>
      <c r="U237" s="106"/>
      <c r="V237" s="106"/>
      <c r="W237" s="106"/>
      <c r="X237" s="106"/>
      <c r="Y237" s="193"/>
      <c r="Z237" s="193"/>
      <c r="AA237" s="193"/>
      <c r="AB237" s="193"/>
      <c r="AC237" s="193"/>
      <c r="AD237" s="140"/>
      <c r="AE237" s="105"/>
      <c r="AF237" s="193"/>
      <c r="AG237" s="193"/>
      <c r="AH237" s="105"/>
      <c r="AI237" s="105"/>
      <c r="AJ237" s="107"/>
      <c r="AK237" s="107"/>
      <c r="AL237" s="100"/>
      <c r="AM237" s="100"/>
      <c r="AN237" s="107"/>
      <c r="AO237" s="107"/>
      <c r="AP237" s="100"/>
      <c r="AQ237" s="100"/>
      <c r="AR237" s="107"/>
      <c r="AS237" s="107"/>
      <c r="AT237" s="80"/>
      <c r="AU237" s="80"/>
      <c r="AV237" s="107"/>
      <c r="AW237" s="107"/>
      <c r="AX237" s="80"/>
      <c r="AY237" s="80"/>
      <c r="AZ237" s="107"/>
      <c r="BA237" s="107"/>
      <c r="BB237" s="100"/>
      <c r="BC237" s="100"/>
      <c r="BD237" s="107"/>
      <c r="BE237" s="107"/>
      <c r="BF237" s="100"/>
      <c r="BG237" s="100"/>
      <c r="BH237" s="107"/>
      <c r="BI237" s="107"/>
      <c r="BJ237" s="100"/>
      <c r="BK237" s="100"/>
      <c r="BL237" s="107"/>
      <c r="BM237" s="107"/>
      <c r="BN237" s="100"/>
      <c r="BO237" s="100"/>
      <c r="BP237" s="107"/>
      <c r="BQ237" s="107"/>
      <c r="BR237" s="100"/>
      <c r="BS237" s="100"/>
      <c r="BT237" s="107"/>
      <c r="BU237" s="107"/>
      <c r="BV237" s="100"/>
      <c r="BW237" s="100"/>
      <c r="BX237" s="107"/>
      <c r="BY237" s="107"/>
      <c r="BZ237" s="100"/>
      <c r="CA237" s="100"/>
      <c r="CB237" s="107"/>
      <c r="CC237" s="107"/>
      <c r="CD237" s="100"/>
      <c r="CE237" s="100"/>
      <c r="CF237" s="107"/>
      <c r="CG237" s="107"/>
      <c r="CH237" s="100"/>
      <c r="CI237" s="100"/>
      <c r="CJ237" s="107"/>
      <c r="CK237" s="107"/>
      <c r="CL237" s="100"/>
      <c r="CM237" s="100"/>
      <c r="CN237" s="108"/>
      <c r="CO237" s="108"/>
      <c r="CP237" s="108"/>
      <c r="CQ237" s="108"/>
      <c r="CR237" s="108"/>
      <c r="CS237" s="108"/>
      <c r="CT237" s="197"/>
      <c r="CU237" s="104"/>
      <c r="CV237" s="104"/>
      <c r="CW237" s="197"/>
      <c r="CX237" s="197"/>
      <c r="CY237" s="104"/>
      <c r="CZ237" s="104"/>
      <c r="DA237" s="104"/>
      <c r="DB237" s="106"/>
      <c r="DC237" s="105"/>
      <c r="DD237" s="10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  <c r="OZ237" s="5"/>
      <c r="PA237" s="5"/>
      <c r="PB237" s="5"/>
      <c r="PC237" s="5"/>
      <c r="PD237" s="5"/>
      <c r="PE237" s="5"/>
      <c r="PF237" s="5"/>
      <c r="PG237" s="5"/>
      <c r="PH237" s="5"/>
      <c r="PI237" s="5"/>
      <c r="PJ237" s="5"/>
      <c r="PK237" s="5"/>
      <c r="PL237" s="5"/>
      <c r="PM237" s="5"/>
      <c r="PN237" s="5"/>
      <c r="PO237" s="5"/>
      <c r="PP237" s="5"/>
      <c r="PQ237" s="5"/>
      <c r="PR237" s="5"/>
      <c r="PS237" s="5"/>
      <c r="PT237" s="5"/>
      <c r="PU237" s="5"/>
      <c r="PV237" s="5"/>
      <c r="PW237" s="5"/>
      <c r="PX237" s="5"/>
      <c r="PY237" s="5"/>
      <c r="PZ237" s="5"/>
      <c r="QA237" s="5"/>
      <c r="QB237" s="5"/>
      <c r="QC237" s="5"/>
      <c r="QD237" s="5"/>
      <c r="QE237" s="5"/>
      <c r="QF237" s="5"/>
      <c r="QG237" s="5"/>
      <c r="QH237" s="5"/>
      <c r="QI237" s="5"/>
      <c r="QJ237" s="5"/>
      <c r="QK237" s="5"/>
      <c r="QL237" s="5"/>
      <c r="QM237" s="5"/>
      <c r="QN237" s="5"/>
      <c r="QO237" s="5"/>
      <c r="QP237" s="5"/>
      <c r="QQ237" s="5"/>
      <c r="QR237" s="5"/>
      <c r="QS237" s="5"/>
      <c r="QT237" s="5"/>
      <c r="QU237" s="5"/>
      <c r="QV237" s="5"/>
      <c r="QW237" s="5"/>
      <c r="QX237" s="5"/>
      <c r="QY237" s="5"/>
      <c r="QZ237" s="5"/>
      <c r="RA237" s="5"/>
      <c r="RB237" s="5"/>
      <c r="RC237" s="5"/>
      <c r="RD237" s="5"/>
      <c r="RE237" s="5"/>
      <c r="RF237" s="5"/>
      <c r="RG237" s="5"/>
      <c r="RH237" s="5"/>
      <c r="RI237" s="5"/>
      <c r="RJ237" s="5"/>
      <c r="RK237" s="5"/>
      <c r="RL237" s="5"/>
      <c r="RM237" s="5"/>
      <c r="RN237" s="5"/>
      <c r="RO237" s="5"/>
      <c r="RP237" s="5"/>
      <c r="RQ237" s="5"/>
      <c r="RR237" s="5"/>
      <c r="RS237" s="5"/>
      <c r="RT237" s="5"/>
      <c r="RU237" s="5"/>
      <c r="RV237" s="5"/>
      <c r="RW237" s="5"/>
      <c r="RX237" s="5"/>
      <c r="RY237" s="5"/>
      <c r="RZ237" s="5"/>
      <c r="SA237" s="5"/>
      <c r="SB237" s="5"/>
      <c r="SC237" s="5"/>
      <c r="SD237" s="5"/>
      <c r="SE237" s="5"/>
      <c r="SF237" s="5"/>
      <c r="SG237" s="5"/>
      <c r="SH237" s="5"/>
      <c r="SI237" s="5"/>
      <c r="SJ237" s="5"/>
      <c r="SK237" s="5"/>
      <c r="SL237" s="5"/>
      <c r="SM237" s="5"/>
      <c r="SN237" s="5"/>
      <c r="SO237" s="5"/>
      <c r="SP237" s="5"/>
      <c r="SQ237" s="5"/>
      <c r="SR237" s="5"/>
      <c r="SS237" s="5"/>
      <c r="ST237" s="5"/>
      <c r="SU237" s="5"/>
      <c r="SV237" s="5"/>
      <c r="SW237" s="5"/>
      <c r="SX237" s="5"/>
      <c r="SY237" s="5"/>
      <c r="SZ237" s="5"/>
      <c r="TA237" s="5"/>
      <c r="TB237" s="5"/>
      <c r="TC237" s="5"/>
      <c r="TD237" s="5"/>
      <c r="TE237" s="5"/>
      <c r="TF237" s="5"/>
      <c r="TG237" s="5"/>
      <c r="TH237" s="5"/>
      <c r="TI237" s="5"/>
      <c r="TJ237" s="5"/>
      <c r="TK237" s="5"/>
      <c r="TL237" s="5"/>
      <c r="TM237" s="5"/>
      <c r="TN237" s="5"/>
      <c r="TO237" s="5"/>
      <c r="TP237" s="5"/>
      <c r="TQ237" s="5"/>
      <c r="TR237" s="5"/>
      <c r="TS237" s="5"/>
      <c r="TT237" s="5"/>
      <c r="TU237" s="5"/>
      <c r="TV237" s="5"/>
      <c r="TW237" s="5"/>
      <c r="TX237" s="5"/>
      <c r="TY237" s="5"/>
      <c r="TZ237" s="5"/>
      <c r="UA237" s="5"/>
      <c r="UB237" s="5"/>
      <c r="UC237" s="5"/>
      <c r="UD237" s="5"/>
      <c r="UE237" s="5"/>
      <c r="UF237" s="5"/>
      <c r="UG237" s="5"/>
      <c r="UH237" s="5"/>
      <c r="UI237" s="5"/>
      <c r="UJ237" s="5"/>
      <c r="UK237" s="5"/>
      <c r="UL237" s="5"/>
      <c r="UM237" s="5"/>
      <c r="UN237" s="5"/>
      <c r="UO237" s="5"/>
      <c r="UP237" s="5"/>
      <c r="UQ237" s="5"/>
      <c r="UR237" s="5"/>
      <c r="US237" s="5"/>
      <c r="UT237" s="5"/>
      <c r="UU237" s="5"/>
      <c r="UV237" s="5"/>
      <c r="UW237" s="5"/>
      <c r="UX237" s="5"/>
      <c r="UY237" s="5"/>
      <c r="UZ237" s="5"/>
      <c r="VA237" s="5"/>
      <c r="VB237" s="5"/>
      <c r="VC237" s="5"/>
      <c r="VD237" s="5"/>
      <c r="VE237" s="5"/>
      <c r="VF237" s="5"/>
      <c r="VG237" s="5"/>
      <c r="VH237" s="5"/>
      <c r="VI237" s="5"/>
      <c r="VJ237" s="5"/>
      <c r="VK237" s="5"/>
      <c r="VL237" s="5"/>
      <c r="VM237" s="5"/>
      <c r="VN237" s="5"/>
      <c r="VO237" s="5"/>
      <c r="VP237" s="5"/>
      <c r="VQ237" s="5"/>
      <c r="VR237" s="5"/>
      <c r="VS237" s="5"/>
      <c r="VT237" s="5"/>
      <c r="VU237" s="5"/>
      <c r="VV237" s="5"/>
      <c r="VW237" s="5"/>
      <c r="VX237" s="5"/>
      <c r="VY237" s="5"/>
      <c r="VZ237" s="5"/>
      <c r="WA237" s="5"/>
      <c r="WB237" s="5"/>
      <c r="WC237" s="5"/>
      <c r="WD237" s="5"/>
      <c r="WE237" s="5"/>
      <c r="WF237" s="5"/>
      <c r="WG237" s="5"/>
      <c r="WH237" s="5"/>
      <c r="WI237" s="5"/>
      <c r="WJ237" s="5"/>
      <c r="WK237" s="5"/>
      <c r="WL237" s="5"/>
      <c r="WM237" s="5"/>
      <c r="WN237" s="5"/>
      <c r="WO237" s="5"/>
      <c r="WP237" s="5"/>
      <c r="WQ237" s="5"/>
      <c r="WR237" s="5"/>
      <c r="WS237" s="5"/>
      <c r="WT237" s="5"/>
      <c r="WU237" s="5"/>
      <c r="WV237" s="5"/>
      <c r="WW237" s="5"/>
      <c r="WX237" s="5"/>
      <c r="WY237" s="5"/>
      <c r="WZ237" s="5"/>
      <c r="XA237" s="5"/>
      <c r="XB237" s="5"/>
      <c r="XC237" s="5"/>
      <c r="XD237" s="5"/>
      <c r="XE237" s="5"/>
      <c r="XF237" s="5"/>
      <c r="XG237" s="5"/>
      <c r="XH237" s="5"/>
      <c r="XI237" s="5"/>
      <c r="XJ237" s="5"/>
      <c r="XK237" s="5"/>
      <c r="XL237" s="5"/>
      <c r="XM237" s="5"/>
      <c r="XN237" s="5"/>
      <c r="XO237" s="5"/>
      <c r="XP237" s="5"/>
      <c r="XQ237" s="5"/>
      <c r="XR237" s="5"/>
      <c r="XS237" s="5"/>
      <c r="XT237" s="5"/>
      <c r="XU237" s="5"/>
      <c r="XV237" s="5"/>
      <c r="XW237" s="5"/>
      <c r="XX237" s="5"/>
      <c r="XY237" s="5"/>
      <c r="XZ237" s="5"/>
      <c r="YA237" s="5"/>
      <c r="YB237" s="5"/>
      <c r="YC237" s="5"/>
      <c r="YD237" s="5"/>
      <c r="YE237" s="5"/>
      <c r="YF237" s="5"/>
      <c r="YG237" s="5"/>
      <c r="YH237" s="5"/>
      <c r="YI237" s="5"/>
      <c r="YJ237" s="5"/>
      <c r="YK237" s="5"/>
      <c r="YL237" s="5"/>
      <c r="YM237" s="5"/>
      <c r="YN237" s="5"/>
      <c r="YO237" s="5"/>
      <c r="YP237" s="5"/>
      <c r="YQ237" s="5"/>
      <c r="YR237" s="5"/>
      <c r="YS237" s="5"/>
      <c r="YT237" s="5"/>
      <c r="YU237" s="5"/>
      <c r="YV237" s="5"/>
      <c r="YW237" s="5"/>
      <c r="YX237" s="5"/>
      <c r="YY237" s="5"/>
      <c r="YZ237" s="5"/>
      <c r="ZA237" s="5"/>
      <c r="ZB237" s="5"/>
      <c r="ZC237" s="5"/>
      <c r="ZD237" s="5"/>
      <c r="ZE237" s="5"/>
      <c r="ZF237" s="5"/>
      <c r="ZG237" s="5"/>
      <c r="ZH237" s="5"/>
      <c r="ZI237" s="5"/>
      <c r="ZJ237" s="5"/>
      <c r="ZK237" s="5"/>
      <c r="ZL237" s="5"/>
      <c r="ZM237" s="5"/>
      <c r="ZN237" s="5"/>
      <c r="ZO237" s="5"/>
      <c r="ZP237" s="5"/>
      <c r="ZQ237" s="5"/>
      <c r="ZR237" s="5"/>
      <c r="ZS237" s="5"/>
      <c r="ZT237" s="5"/>
      <c r="ZU237" s="5"/>
      <c r="ZV237" s="5"/>
      <c r="ZW237" s="5"/>
      <c r="ZX237" s="5"/>
      <c r="ZY237" s="5"/>
      <c r="ZZ237" s="5"/>
      <c r="AAA237" s="5"/>
      <c r="AAB237" s="5"/>
      <c r="AAC237" s="5"/>
      <c r="AAD237" s="5"/>
      <c r="AAE237" s="5"/>
      <c r="AAF237" s="5"/>
      <c r="AAG237" s="5"/>
      <c r="AAH237" s="5"/>
      <c r="AAI237" s="5"/>
      <c r="AAJ237" s="5"/>
      <c r="AAK237" s="5"/>
      <c r="AAL237" s="5"/>
      <c r="AAM237" s="5"/>
      <c r="AAN237" s="5"/>
      <c r="AAO237" s="5"/>
      <c r="AAP237" s="5"/>
      <c r="AAQ237" s="5"/>
      <c r="AAR237" s="5"/>
      <c r="AAS237" s="5"/>
      <c r="AAT237" s="5"/>
      <c r="AAU237" s="5"/>
      <c r="AAV237" s="5"/>
      <c r="AAW237" s="5"/>
      <c r="AAX237" s="5"/>
      <c r="AAY237" s="5"/>
      <c r="AAZ237" s="5"/>
      <c r="ABA237" s="5"/>
      <c r="ABB237" s="5"/>
      <c r="ABC237" s="5"/>
      <c r="ABD237" s="5"/>
      <c r="ABE237" s="5"/>
      <c r="ABF237" s="5"/>
      <c r="ABG237" s="5"/>
      <c r="ABH237" s="5"/>
      <c r="ABI237" s="5"/>
      <c r="ABJ237" s="5"/>
      <c r="ABK237" s="5"/>
      <c r="ABL237" s="5"/>
      <c r="ABM237" s="5"/>
      <c r="ABN237" s="5"/>
      <c r="ABO237" s="5"/>
      <c r="ABP237" s="5"/>
      <c r="ABQ237" s="5"/>
      <c r="ABR237" s="5"/>
      <c r="ABS237" s="5"/>
      <c r="ABT237" s="5"/>
      <c r="ABU237" s="5"/>
      <c r="ABV237" s="5"/>
      <c r="ABW237" s="5"/>
      <c r="ABX237" s="5"/>
      <c r="ABY237" s="5"/>
      <c r="ABZ237" s="5"/>
      <c r="ACA237" s="5"/>
      <c r="ACB237" s="5"/>
      <c r="ACC237" s="5"/>
      <c r="ACD237" s="5"/>
      <c r="ACE237" s="5"/>
      <c r="ACF237" s="5"/>
      <c r="ACG237" s="5"/>
      <c r="ACH237" s="5"/>
      <c r="ACI237" s="5"/>
      <c r="ACJ237" s="5"/>
      <c r="ACK237" s="5"/>
      <c r="ACL237" s="5"/>
      <c r="ACM237" s="5"/>
      <c r="ACN237" s="5"/>
      <c r="ACO237" s="5"/>
      <c r="ACP237" s="5"/>
      <c r="ACQ237" s="5"/>
      <c r="ACR237" s="5"/>
      <c r="ACS237" s="5"/>
      <c r="ACT237" s="5"/>
      <c r="ACU237" s="5"/>
      <c r="ACV237" s="5"/>
      <c r="ACW237" s="5"/>
      <c r="ACX237" s="5"/>
      <c r="ACY237" s="5"/>
      <c r="ACZ237" s="5"/>
      <c r="ADA237" s="5"/>
      <c r="ADB237" s="5"/>
      <c r="ADC237" s="5"/>
      <c r="ADD237" s="5"/>
      <c r="ADE237" s="5"/>
      <c r="ADF237" s="5"/>
      <c r="ADG237" s="5"/>
      <c r="ADH237" s="5"/>
      <c r="ADI237" s="5"/>
      <c r="ADJ237" s="5"/>
      <c r="ADK237" s="5"/>
      <c r="ADL237" s="5"/>
      <c r="ADM237" s="5"/>
      <c r="ADN237" s="5"/>
      <c r="ADO237" s="5"/>
      <c r="ADP237" s="5"/>
      <c r="ADQ237" s="5"/>
      <c r="ADR237" s="5"/>
      <c r="ADS237" s="5"/>
      <c r="ADT237" s="5"/>
      <c r="ADU237" s="5"/>
      <c r="ADV237" s="5"/>
      <c r="ADW237" s="5"/>
      <c r="ADX237" s="5"/>
      <c r="ADY237" s="5"/>
      <c r="ADZ237" s="5"/>
      <c r="AEA237" s="5"/>
      <c r="AEB237" s="5"/>
      <c r="AEC237" s="5"/>
      <c r="AED237" s="5"/>
      <c r="AEE237" s="5"/>
      <c r="AEF237" s="5"/>
      <c r="AEG237" s="5"/>
      <c r="AEH237" s="5"/>
      <c r="AEI237" s="5"/>
      <c r="AEJ237" s="5"/>
      <c r="AEK237" s="5"/>
      <c r="AEL237" s="5"/>
      <c r="AEM237" s="5"/>
      <c r="AEN237" s="5"/>
      <c r="AEO237" s="5"/>
      <c r="AEP237" s="5"/>
      <c r="AEQ237" s="5"/>
      <c r="AER237" s="5"/>
      <c r="AES237" s="5"/>
      <c r="AET237" s="5"/>
      <c r="AEU237" s="5"/>
      <c r="AEV237" s="5"/>
      <c r="AEW237" s="5"/>
      <c r="AEX237" s="5"/>
      <c r="AEY237" s="5"/>
      <c r="AEZ237" s="5"/>
      <c r="AFA237" s="5"/>
      <c r="AFB237" s="5"/>
      <c r="AFC237" s="5"/>
      <c r="AFD237" s="5"/>
      <c r="AFE237" s="5"/>
      <c r="AFF237" s="5"/>
      <c r="AFG237" s="5"/>
      <c r="AFH237" s="5"/>
      <c r="AFI237" s="5"/>
      <c r="AFJ237" s="5"/>
      <c r="AFK237" s="5"/>
      <c r="AFL237" s="5"/>
      <c r="AFM237" s="5"/>
      <c r="AFN237" s="5"/>
      <c r="AFO237" s="5"/>
      <c r="AFP237" s="5"/>
      <c r="AFQ237" s="5"/>
      <c r="AFR237" s="5"/>
      <c r="AFS237" s="5"/>
      <c r="AFT237" s="5"/>
      <c r="AFU237" s="5"/>
      <c r="AFV237" s="5"/>
      <c r="AFW237" s="5"/>
      <c r="AFX237" s="5"/>
      <c r="AFY237" s="5"/>
      <c r="AFZ237" s="5"/>
      <c r="AGA237" s="5"/>
      <c r="AGB237" s="5"/>
      <c r="AGC237" s="5"/>
      <c r="AGD237" s="5"/>
      <c r="AGE237" s="5"/>
      <c r="AGF237" s="5"/>
      <c r="AGG237" s="5"/>
      <c r="AGH237" s="5"/>
      <c r="AGI237" s="5"/>
      <c r="AGJ237" s="5"/>
      <c r="AGK237" s="5"/>
      <c r="AGL237" s="5"/>
      <c r="AGM237" s="5"/>
      <c r="AGN237" s="5"/>
      <c r="AGO237" s="5"/>
      <c r="AGP237" s="5"/>
      <c r="AGQ237" s="5"/>
      <c r="AGR237" s="5"/>
      <c r="AGS237" s="5"/>
      <c r="AGT237" s="5"/>
      <c r="AGU237" s="5"/>
      <c r="AGV237" s="5"/>
      <c r="AGW237" s="5"/>
      <c r="AGX237" s="5"/>
      <c r="AGY237" s="5"/>
      <c r="AGZ237" s="5"/>
      <c r="AHA237" s="5"/>
      <c r="AHB237" s="5"/>
      <c r="AHC237" s="5"/>
      <c r="AHD237" s="5"/>
      <c r="AHE237" s="5"/>
      <c r="AHF237" s="5"/>
      <c r="AHG237" s="5"/>
      <c r="AHH237" s="5"/>
      <c r="AHI237" s="5"/>
      <c r="AHJ237" s="5"/>
      <c r="AHK237" s="5"/>
      <c r="AHL237" s="5"/>
      <c r="AHM237" s="5"/>
      <c r="AHN237" s="5"/>
      <c r="AHO237" s="5"/>
      <c r="AHP237" s="5"/>
      <c r="AHQ237" s="5"/>
      <c r="AHR237" s="5"/>
      <c r="AHS237" s="5"/>
      <c r="AHT237" s="5"/>
      <c r="AHU237" s="5"/>
      <c r="AHV237" s="5"/>
      <c r="AHW237" s="5"/>
      <c r="AHX237" s="5"/>
      <c r="AHY237" s="5"/>
      <c r="AHZ237" s="5"/>
      <c r="AIA237" s="5"/>
      <c r="AIB237" s="5"/>
      <c r="AIC237" s="5"/>
      <c r="AID237" s="5"/>
      <c r="AIE237" s="5"/>
      <c r="AIF237" s="5"/>
      <c r="AIG237" s="5"/>
      <c r="AIH237" s="5"/>
      <c r="AII237" s="5"/>
      <c r="AIJ237" s="5"/>
      <c r="AIK237" s="5"/>
      <c r="AIL237" s="5"/>
      <c r="AIM237" s="5"/>
      <c r="AIN237" s="5"/>
      <c r="AIO237" s="5"/>
      <c r="AIP237" s="5"/>
      <c r="AIQ237" s="5"/>
      <c r="AIR237" s="5"/>
      <c r="AIS237" s="5"/>
      <c r="AIT237" s="5"/>
      <c r="AIU237" s="5"/>
      <c r="AIV237" s="5"/>
      <c r="AIW237" s="5"/>
      <c r="AIX237" s="5"/>
      <c r="AIY237" s="5"/>
      <c r="AIZ237" s="5"/>
      <c r="AJA237" s="5"/>
      <c r="AJB237" s="5"/>
      <c r="AJC237" s="5"/>
      <c r="AJD237" s="5"/>
      <c r="AJE237" s="5"/>
      <c r="AJF237" s="5"/>
      <c r="AJG237" s="5"/>
      <c r="AJH237" s="5"/>
      <c r="AJI237" s="5"/>
      <c r="AJJ237" s="5"/>
      <c r="AJK237" s="5"/>
      <c r="AJL237" s="5"/>
      <c r="AJM237" s="5"/>
      <c r="AJN237" s="5"/>
      <c r="AJO237" s="5"/>
      <c r="AJP237" s="5"/>
      <c r="AJQ237" s="5"/>
      <c r="AJR237" s="5"/>
      <c r="AJS237" s="5"/>
      <c r="AJT237" s="5"/>
      <c r="AJU237" s="5"/>
      <c r="AJV237" s="5"/>
      <c r="AJW237" s="5"/>
      <c r="AJX237" s="5"/>
      <c r="AJY237" s="5"/>
      <c r="AJZ237" s="5"/>
      <c r="AKA237" s="5"/>
      <c r="AKB237" s="5"/>
      <c r="AKC237" s="5"/>
      <c r="AKD237" s="5"/>
      <c r="AKE237" s="5"/>
      <c r="AKF237" s="5"/>
      <c r="AKG237" s="5"/>
      <c r="AKH237" s="5"/>
      <c r="AKI237" s="5"/>
      <c r="AKJ237" s="5"/>
      <c r="AKK237" s="5"/>
      <c r="AKL237" s="5"/>
      <c r="AKM237" s="5"/>
      <c r="AKN237" s="5"/>
      <c r="AKO237" s="5"/>
      <c r="AKP237" s="5"/>
      <c r="AKQ237" s="5"/>
      <c r="AKR237" s="5"/>
      <c r="AKS237" s="5"/>
      <c r="AKT237" s="5"/>
      <c r="AKU237" s="5"/>
      <c r="AKV237" s="5"/>
      <c r="AKW237" s="5"/>
      <c r="AKX237" s="5"/>
      <c r="AKY237" s="5"/>
      <c r="AKZ237" s="5"/>
      <c r="ALA237" s="5"/>
      <c r="ALB237" s="5"/>
      <c r="ALC237" s="5"/>
      <c r="ALD237" s="5"/>
      <c r="ALE237" s="5"/>
      <c r="ALF237" s="5"/>
      <c r="ALG237" s="5"/>
      <c r="ALH237" s="5"/>
      <c r="ALI237" s="5"/>
      <c r="ALJ237" s="5"/>
      <c r="ALK237" s="5"/>
      <c r="ALL237" s="5"/>
      <c r="ALM237" s="5"/>
      <c r="ALN237" s="5"/>
      <c r="ALO237" s="5"/>
      <c r="ALP237" s="5"/>
      <c r="ALQ237" s="5"/>
      <c r="ALR237" s="5"/>
      <c r="ALS237" s="5"/>
      <c r="ALT237" s="5"/>
      <c r="ALU237" s="5"/>
      <c r="ALV237" s="5"/>
      <c r="ALW237" s="5"/>
      <c r="ALX237" s="5"/>
      <c r="ALY237" s="5"/>
      <c r="ALZ237" s="5"/>
      <c r="AMA237" s="5"/>
      <c r="AMB237" s="5"/>
      <c r="AMC237" s="5"/>
      <c r="AMD237" s="5"/>
      <c r="AME237" s="5"/>
      <c r="AMF237" s="5"/>
      <c r="AMG237" s="5"/>
      <c r="AMH237" s="5"/>
      <c r="AMI237" s="5"/>
      <c r="AMJ237" s="5"/>
      <c r="AMK237" s="5"/>
      <c r="AML237" s="5"/>
      <c r="AMM237" s="5"/>
      <c r="AMN237" s="5"/>
      <c r="AMO237" s="5"/>
      <c r="AMP237" s="5"/>
      <c r="AMQ237" s="5"/>
      <c r="AMR237" s="5"/>
      <c r="AMS237" s="5"/>
      <c r="AMT237" s="5"/>
      <c r="AMU237" s="5"/>
      <c r="AMV237" s="5"/>
      <c r="AMW237" s="5"/>
      <c r="AMX237" s="5"/>
      <c r="AMY237" s="5"/>
      <c r="AMZ237" s="5"/>
      <c r="ANA237" s="5"/>
      <c r="ANB237" s="5"/>
      <c r="ANC237" s="5"/>
      <c r="AND237" s="5"/>
      <c r="ANE237" s="5"/>
      <c r="ANF237" s="5"/>
      <c r="ANG237" s="5"/>
      <c r="ANH237" s="5"/>
      <c r="ANI237" s="5"/>
      <c r="ANJ237" s="5"/>
      <c r="ANK237" s="5"/>
      <c r="ANL237" s="5"/>
      <c r="ANM237" s="5"/>
      <c r="ANN237" s="5"/>
      <c r="ANO237" s="5"/>
      <c r="ANP237" s="5"/>
      <c r="ANQ237" s="5"/>
      <c r="ANR237" s="5"/>
      <c r="ANS237" s="5"/>
      <c r="ANT237" s="5"/>
      <c r="ANU237" s="5"/>
      <c r="ANV237" s="5"/>
      <c r="ANW237" s="5"/>
      <c r="ANX237" s="5"/>
      <c r="ANY237" s="5"/>
      <c r="ANZ237" s="5"/>
      <c r="AOA237" s="5"/>
      <c r="AOB237" s="5"/>
      <c r="AOC237" s="5"/>
      <c r="AOD237" s="5"/>
      <c r="AOE237" s="5"/>
      <c r="AOF237" s="5"/>
      <c r="AOG237" s="5"/>
      <c r="AOH237" s="5"/>
      <c r="AOI237" s="5"/>
      <c r="AOJ237" s="5"/>
      <c r="AOK237" s="5"/>
      <c r="AOL237" s="5"/>
      <c r="AOM237" s="5"/>
      <c r="AON237" s="5"/>
      <c r="AOO237" s="5"/>
      <c r="AOP237" s="5"/>
      <c r="AOQ237" s="5"/>
      <c r="AOR237" s="5"/>
      <c r="AOS237" s="5"/>
      <c r="AOT237" s="5"/>
      <c r="AOU237" s="5"/>
      <c r="AOV237" s="5"/>
      <c r="AOW237" s="5"/>
      <c r="AOX237" s="5"/>
      <c r="AOY237" s="5"/>
      <c r="AOZ237" s="5"/>
      <c r="APA237" s="5"/>
      <c r="APB237" s="5"/>
      <c r="APC237" s="5"/>
      <c r="APD237" s="5"/>
      <c r="APE237" s="5"/>
      <c r="APF237" s="5"/>
      <c r="APG237" s="5"/>
      <c r="APH237" s="5"/>
      <c r="API237" s="5"/>
      <c r="APJ237" s="5"/>
      <c r="APK237" s="5"/>
      <c r="APL237" s="5"/>
      <c r="APM237" s="5"/>
      <c r="APN237" s="5"/>
      <c r="APO237" s="5"/>
      <c r="APP237" s="5"/>
      <c r="APQ237" s="5"/>
      <c r="APR237" s="5"/>
      <c r="APS237" s="5"/>
      <c r="APT237" s="5"/>
      <c r="APU237" s="5"/>
      <c r="APV237" s="5"/>
      <c r="APW237" s="5"/>
      <c r="APX237" s="5"/>
      <c r="APY237" s="5"/>
      <c r="APZ237" s="5"/>
      <c r="AQA237" s="5"/>
      <c r="AQB237" s="5"/>
      <c r="AQC237" s="5"/>
      <c r="AQD237" s="5"/>
      <c r="AQE237" s="5"/>
      <c r="AQF237" s="5"/>
      <c r="AQG237" s="5"/>
      <c r="AQH237" s="5"/>
      <c r="AQI237" s="5"/>
      <c r="AQJ237" s="5"/>
      <c r="AQK237" s="5"/>
      <c r="AQL237" s="5"/>
      <c r="AQM237" s="5"/>
      <c r="AQN237" s="5"/>
      <c r="AQO237" s="5"/>
      <c r="AQP237" s="5"/>
      <c r="AQQ237" s="5"/>
      <c r="AQR237" s="5"/>
      <c r="AQS237" s="5"/>
      <c r="AQT237" s="5"/>
      <c r="AQU237" s="5"/>
      <c r="AQV237" s="5"/>
      <c r="AQW237" s="5"/>
      <c r="AQX237" s="5"/>
      <c r="AQY237" s="5"/>
      <c r="AQZ237" s="5"/>
      <c r="ARA237" s="5"/>
      <c r="ARB237" s="5"/>
      <c r="ARC237" s="5"/>
      <c r="ARD237" s="5"/>
      <c r="ARE237" s="5"/>
      <c r="ARF237" s="5"/>
      <c r="ARG237" s="5"/>
      <c r="ARH237" s="5"/>
      <c r="ARI237" s="5"/>
      <c r="ARJ237" s="5"/>
      <c r="ARK237" s="5"/>
      <c r="ARL237" s="5"/>
      <c r="ARM237" s="5"/>
      <c r="ARN237" s="5"/>
      <c r="ARO237" s="5"/>
      <c r="ARP237" s="5"/>
      <c r="ARQ237" s="5"/>
      <c r="ARR237" s="5"/>
      <c r="ARS237" s="5"/>
      <c r="ART237" s="5"/>
      <c r="ARU237" s="5"/>
      <c r="ARV237" s="5"/>
      <c r="ARW237" s="5"/>
      <c r="ARX237" s="5"/>
      <c r="ARY237" s="5"/>
      <c r="ARZ237" s="5"/>
      <c r="ASA237" s="5"/>
      <c r="ASB237" s="5"/>
      <c r="ASC237" s="5"/>
      <c r="ASD237" s="5"/>
      <c r="ASE237" s="5"/>
      <c r="ASF237" s="5"/>
      <c r="ASG237" s="5"/>
      <c r="ASH237" s="5"/>
      <c r="ASI237" s="5"/>
      <c r="ASJ237" s="5"/>
      <c r="ASK237" s="5"/>
      <c r="ASL237" s="5"/>
      <c r="ASM237" s="5"/>
      <c r="ASN237" s="5"/>
      <c r="ASO237" s="5"/>
      <c r="ASP237" s="5"/>
      <c r="ASQ237" s="5"/>
      <c r="ASR237" s="5"/>
      <c r="ASS237" s="5"/>
      <c r="AST237" s="5"/>
      <c r="ASU237" s="5"/>
      <c r="ASV237" s="5"/>
      <c r="ASW237" s="5"/>
      <c r="ASX237" s="5"/>
      <c r="ASY237" s="5"/>
      <c r="ASZ237" s="5"/>
      <c r="ATA237" s="5"/>
      <c r="ATB237" s="5"/>
      <c r="ATC237" s="5"/>
      <c r="ATD237" s="5"/>
      <c r="ATE237" s="5"/>
      <c r="ATF237" s="5"/>
      <c r="ATG237" s="5"/>
      <c r="ATH237" s="5"/>
      <c r="ATI237" s="5"/>
      <c r="ATJ237" s="5"/>
      <c r="ATK237" s="5"/>
      <c r="ATL237" s="5"/>
      <c r="ATM237" s="5"/>
      <c r="ATN237" s="5"/>
      <c r="ATO237" s="5"/>
      <c r="ATP237" s="5"/>
      <c r="ATQ237" s="5"/>
      <c r="ATR237" s="5"/>
      <c r="ATS237" s="5"/>
      <c r="ATT237" s="5"/>
      <c r="ATU237" s="5"/>
      <c r="ATV237" s="5"/>
      <c r="ATW237" s="5"/>
      <c r="ATX237" s="5"/>
      <c r="ATY237" s="5"/>
      <c r="ATZ237" s="5"/>
      <c r="AUA237" s="5"/>
      <c r="AUB237" s="5"/>
      <c r="AUC237" s="5"/>
      <c r="AUD237" s="5"/>
      <c r="AUE237" s="5"/>
      <c r="AUF237" s="5"/>
      <c r="AUG237" s="5"/>
      <c r="AUH237" s="5"/>
      <c r="AUI237" s="5"/>
      <c r="AUJ237" s="5"/>
      <c r="AUK237" s="5"/>
      <c r="AUL237" s="5"/>
      <c r="AUM237" s="5"/>
      <c r="AUN237" s="5"/>
      <c r="AUO237" s="5"/>
      <c r="AUP237" s="5"/>
      <c r="AUQ237" s="5"/>
      <c r="AUR237" s="5"/>
      <c r="AUS237" s="5"/>
      <c r="AUT237" s="5"/>
      <c r="AUU237" s="5"/>
      <c r="AUV237" s="5"/>
      <c r="AUW237" s="5"/>
      <c r="AUX237" s="5"/>
      <c r="AUY237" s="5"/>
      <c r="AUZ237" s="5"/>
      <c r="AVA237" s="5"/>
      <c r="AVB237" s="5"/>
      <c r="AVC237" s="5"/>
      <c r="AVD237" s="5"/>
      <c r="AVE237" s="5"/>
      <c r="AVF237" s="5"/>
      <c r="AVG237" s="5"/>
      <c r="AVH237" s="5"/>
      <c r="AVI237" s="5"/>
      <c r="AVJ237" s="5"/>
      <c r="AVK237" s="5"/>
      <c r="AVL237" s="5"/>
      <c r="AVM237" s="5"/>
      <c r="AVN237" s="5"/>
      <c r="AVO237" s="5"/>
      <c r="AVP237" s="5"/>
      <c r="AVQ237" s="5"/>
      <c r="AVR237" s="5"/>
      <c r="AVS237" s="5"/>
      <c r="AVT237" s="5"/>
      <c r="AVU237" s="5"/>
      <c r="AVV237" s="5"/>
      <c r="AVW237" s="5"/>
      <c r="AVX237" s="5"/>
      <c r="AVY237" s="5"/>
      <c r="AVZ237" s="5"/>
      <c r="AWA237" s="5"/>
      <c r="AWB237" s="5"/>
      <c r="AWC237" s="5"/>
      <c r="AWD237" s="5"/>
      <c r="AWE237" s="5"/>
      <c r="AWF237" s="5"/>
      <c r="AWG237" s="5"/>
      <c r="AWH237" s="5"/>
      <c r="AWI237" s="5"/>
      <c r="AWJ237" s="5"/>
      <c r="AWK237" s="5"/>
      <c r="AWL237" s="5"/>
      <c r="AWM237" s="5"/>
      <c r="AWN237" s="5"/>
      <c r="AWO237" s="5"/>
      <c r="AWP237" s="5"/>
      <c r="AWQ237" s="5"/>
      <c r="AWR237" s="5"/>
      <c r="AWS237" s="5"/>
      <c r="AWT237" s="5"/>
      <c r="AWU237" s="5"/>
      <c r="AWV237" s="5"/>
      <c r="AWW237" s="5"/>
      <c r="AWX237" s="5"/>
      <c r="AWY237" s="5"/>
      <c r="AWZ237" s="5"/>
      <c r="AXA237" s="5"/>
      <c r="AXB237" s="5"/>
      <c r="AXC237" s="5"/>
      <c r="AXD237" s="5"/>
      <c r="AXE237" s="5"/>
      <c r="AXF237" s="5"/>
      <c r="AXG237" s="5"/>
      <c r="AXH237" s="5"/>
      <c r="AXI237" s="5"/>
      <c r="AXJ237" s="5"/>
      <c r="AXK237" s="5"/>
      <c r="AXL237" s="5"/>
      <c r="AXM237" s="5"/>
      <c r="AXN237" s="5"/>
      <c r="AXO237" s="5"/>
      <c r="AXP237" s="5"/>
      <c r="AXQ237" s="5"/>
      <c r="AXR237" s="5"/>
      <c r="AXS237" s="5"/>
      <c r="AXT237" s="5"/>
      <c r="AXU237" s="5"/>
      <c r="AXV237" s="5"/>
      <c r="AXW237" s="5"/>
      <c r="AXX237" s="5"/>
      <c r="AXY237" s="5"/>
      <c r="AXZ237" s="5"/>
      <c r="AYA237" s="5"/>
      <c r="AYB237" s="5"/>
      <c r="AYC237" s="5"/>
      <c r="AYD237" s="5"/>
      <c r="AYE237" s="5"/>
      <c r="AYF237" s="5"/>
      <c r="AYG237" s="5"/>
      <c r="AYH237" s="5"/>
      <c r="AYI237" s="5"/>
      <c r="AYJ237" s="5"/>
      <c r="AYK237" s="5"/>
      <c r="AYL237" s="5"/>
      <c r="AYM237" s="5"/>
      <c r="AYN237" s="5"/>
      <c r="AYO237" s="5"/>
      <c r="AYP237" s="5"/>
      <c r="AYQ237" s="5"/>
      <c r="AYR237" s="5"/>
      <c r="AYS237" s="5"/>
      <c r="AYT237" s="5"/>
      <c r="AYU237" s="5"/>
      <c r="AYV237" s="5"/>
      <c r="AYW237" s="5"/>
      <c r="AYX237" s="5"/>
      <c r="AYY237" s="5"/>
      <c r="AYZ237" s="5"/>
      <c r="AZA237" s="5"/>
      <c r="AZB237" s="5"/>
      <c r="AZC237" s="5"/>
      <c r="AZD237" s="5"/>
      <c r="AZE237" s="5"/>
      <c r="AZF237" s="5"/>
      <c r="AZG237" s="5"/>
      <c r="AZH237" s="5"/>
      <c r="AZI237" s="5"/>
      <c r="AZJ237" s="5"/>
      <c r="AZK237" s="5"/>
      <c r="AZL237" s="5"/>
      <c r="AZM237" s="5"/>
      <c r="AZN237" s="5"/>
      <c r="AZO237" s="5"/>
      <c r="AZP237" s="5"/>
      <c r="AZQ237" s="5"/>
      <c r="AZR237" s="5"/>
      <c r="AZS237" s="5"/>
      <c r="AZT237" s="5"/>
      <c r="AZU237" s="5"/>
      <c r="AZV237" s="5"/>
      <c r="AZW237" s="5"/>
      <c r="AZX237" s="5"/>
      <c r="AZY237" s="5"/>
      <c r="AZZ237" s="5"/>
      <c r="BAA237" s="5"/>
      <c r="BAB237" s="5"/>
      <c r="BAC237" s="5"/>
      <c r="BAD237" s="5"/>
      <c r="BAE237" s="5"/>
      <c r="BAF237" s="5"/>
      <c r="BAG237" s="5"/>
      <c r="BAH237" s="5"/>
      <c r="BAI237" s="5"/>
      <c r="BAJ237" s="5"/>
      <c r="BAK237" s="5"/>
      <c r="BAL237" s="5"/>
      <c r="BAM237" s="5"/>
      <c r="BAN237" s="5"/>
      <c r="BAO237" s="5"/>
      <c r="BAP237" s="5"/>
      <c r="BAQ237" s="5"/>
      <c r="BAR237" s="5"/>
      <c r="BAS237" s="5"/>
      <c r="BAT237" s="5"/>
      <c r="BAU237" s="5"/>
      <c r="BAV237" s="5"/>
      <c r="BAW237" s="5"/>
      <c r="BAX237" s="5"/>
      <c r="BAY237" s="5"/>
      <c r="BAZ237" s="5"/>
      <c r="BBA237" s="5"/>
      <c r="BBB237" s="5"/>
      <c r="BBC237" s="5"/>
      <c r="BBD237" s="5"/>
      <c r="BBE237" s="5"/>
      <c r="BBF237" s="5"/>
      <c r="BBG237" s="5"/>
      <c r="BBH237" s="5"/>
      <c r="BBI237" s="5"/>
      <c r="BBJ237" s="5"/>
      <c r="BBK237" s="5"/>
      <c r="BBL237" s="5"/>
      <c r="BBM237" s="5"/>
      <c r="BBN237" s="5"/>
      <c r="BBO237" s="5"/>
      <c r="BBP237" s="5"/>
      <c r="BBQ237" s="5"/>
      <c r="BBR237" s="5"/>
      <c r="BBS237" s="5"/>
      <c r="BBT237" s="5"/>
      <c r="BBU237" s="5"/>
      <c r="BBV237" s="5"/>
      <c r="BBW237" s="5"/>
      <c r="BBX237" s="5"/>
      <c r="BBY237" s="5"/>
      <c r="BBZ237" s="5"/>
      <c r="BCA237" s="5"/>
      <c r="BCB237" s="5"/>
      <c r="BCC237" s="5"/>
      <c r="BCD237" s="5"/>
      <c r="BCE237" s="5"/>
      <c r="BCF237" s="5"/>
      <c r="BCG237" s="5"/>
      <c r="BCH237" s="5"/>
      <c r="BCI237" s="5"/>
      <c r="BCJ237" s="5"/>
      <c r="BCK237" s="5"/>
      <c r="BCL237" s="5"/>
      <c r="BCM237" s="5"/>
      <c r="BCN237" s="5"/>
      <c r="BCO237" s="5"/>
      <c r="BCP237" s="5"/>
      <c r="BCQ237" s="5"/>
      <c r="BCR237" s="5"/>
      <c r="BCS237" s="5"/>
      <c r="BCT237" s="5"/>
      <c r="BCU237" s="5"/>
      <c r="BCV237" s="5"/>
      <c r="BCW237" s="5"/>
      <c r="BCX237" s="5"/>
      <c r="BCY237" s="5"/>
      <c r="BCZ237" s="5"/>
      <c r="BDA237" s="5"/>
      <c r="BDB237" s="5"/>
      <c r="BDC237" s="5"/>
      <c r="BDD237" s="5"/>
      <c r="BDE237" s="5"/>
      <c r="BDF237" s="5"/>
      <c r="BDG237" s="5"/>
      <c r="BDH237" s="5"/>
      <c r="BDI237" s="5"/>
      <c r="BDJ237" s="5"/>
      <c r="BDK237" s="5"/>
      <c r="BDL237" s="5"/>
      <c r="BDM237" s="5"/>
      <c r="BDN237" s="5"/>
      <c r="BDO237" s="5"/>
      <c r="BDP237" s="5"/>
      <c r="BDQ237" s="5"/>
      <c r="BDR237" s="5"/>
      <c r="BDS237" s="5"/>
      <c r="BDT237" s="5"/>
      <c r="BDU237" s="5"/>
    </row>
    <row r="238" spans="1:1477" s="117" customFormat="1" ht="24" customHeight="1" thickTop="1" thickBot="1">
      <c r="A238" s="131"/>
      <c r="B238" s="272" t="s">
        <v>1097</v>
      </c>
      <c r="C238" s="273"/>
      <c r="D238" s="274"/>
      <c r="E238" s="199"/>
      <c r="F238" s="118"/>
      <c r="G238" s="159">
        <f>IF(B218="","",ROWS(B218:B236)-1)</f>
        <v>18</v>
      </c>
      <c r="H238" s="230">
        <f>SUM(H218:H235)</f>
        <v>56</v>
      </c>
      <c r="I238" s="117">
        <f>SUM(I218:I235)</f>
        <v>81</v>
      </c>
      <c r="J238" s="117">
        <f>SUM(J218:J235)</f>
        <v>5603</v>
      </c>
      <c r="K238" s="117">
        <f>SUM(K218:K235)</f>
        <v>8658</v>
      </c>
      <c r="L238" s="117">
        <f>SUM(L218:L235)</f>
        <v>8631</v>
      </c>
      <c r="M238" s="237">
        <f>IF(G238="",0,N238/G238)</f>
        <v>0.94444444444444442</v>
      </c>
      <c r="N238" s="117">
        <f t="shared" ref="N238:W238" si="68">SUM(N218:N235)</f>
        <v>17</v>
      </c>
      <c r="O238" s="117">
        <f t="shared" si="68"/>
        <v>27</v>
      </c>
      <c r="P238" s="120">
        <f t="shared" si="68"/>
        <v>3</v>
      </c>
      <c r="Q238" s="120">
        <f t="shared" si="68"/>
        <v>0</v>
      </c>
      <c r="R238" s="117">
        <f t="shared" si="68"/>
        <v>2222</v>
      </c>
      <c r="S238" s="117">
        <f t="shared" si="68"/>
        <v>833</v>
      </c>
      <c r="T238" s="121">
        <f t="shared" si="68"/>
        <v>238963453</v>
      </c>
      <c r="U238" s="121">
        <f t="shared" si="68"/>
        <v>1227708</v>
      </c>
      <c r="V238" s="121">
        <f t="shared" si="68"/>
        <v>237735745</v>
      </c>
      <c r="W238" s="121">
        <f t="shared" si="68"/>
        <v>258484305</v>
      </c>
      <c r="X238" s="121">
        <f t="shared" ref="X238" si="69">SUM(X218:X237)</f>
        <v>267296725</v>
      </c>
      <c r="Y238" s="121">
        <f>SUM(Y218:Y235)</f>
        <v>0</v>
      </c>
      <c r="Z238" s="121">
        <f>SUM(Z218:Z235)</f>
        <v>0</v>
      </c>
      <c r="AA238" s="121">
        <f>SUM(AA218:AA235)</f>
        <v>0</v>
      </c>
      <c r="AB238" s="121">
        <f>SUM(AB218:AB235)</f>
        <v>262033506</v>
      </c>
      <c r="AC238" s="121">
        <f>SUM(AC218:AC235)</f>
        <v>266217103</v>
      </c>
      <c r="AD238" s="142">
        <f>IF(G238="",0,AE238/G238)</f>
        <v>0.83333333333333337</v>
      </c>
      <c r="AE238" s="242">
        <f t="shared" ref="AE238:BJ238" si="70">SUM(AE218:AE235)</f>
        <v>15</v>
      </c>
      <c r="AF238" s="121">
        <f t="shared" si="70"/>
        <v>5182625</v>
      </c>
      <c r="AG238" s="121">
        <f t="shared" si="70"/>
        <v>19130758</v>
      </c>
      <c r="AH238" s="122">
        <f t="shared" si="70"/>
        <v>1249</v>
      </c>
      <c r="AI238" s="122">
        <f t="shared" si="70"/>
        <v>970</v>
      </c>
      <c r="AJ238" s="122">
        <f t="shared" si="70"/>
        <v>0</v>
      </c>
      <c r="AK238" s="122">
        <f t="shared" si="70"/>
        <v>342</v>
      </c>
      <c r="AL238" s="121">
        <f t="shared" si="70"/>
        <v>5755854</v>
      </c>
      <c r="AM238" s="121">
        <f t="shared" si="70"/>
        <v>90436</v>
      </c>
      <c r="AN238" s="122">
        <f t="shared" si="70"/>
        <v>0</v>
      </c>
      <c r="AO238" s="122">
        <f t="shared" si="70"/>
        <v>159</v>
      </c>
      <c r="AP238" s="121">
        <f t="shared" si="70"/>
        <v>6032316</v>
      </c>
      <c r="AQ238" s="121">
        <f t="shared" si="70"/>
        <v>1582379</v>
      </c>
      <c r="AR238" s="122">
        <f t="shared" si="70"/>
        <v>0</v>
      </c>
      <c r="AS238" s="122">
        <f t="shared" si="70"/>
        <v>0</v>
      </c>
      <c r="AT238" s="121">
        <f t="shared" si="70"/>
        <v>0</v>
      </c>
      <c r="AU238" s="121">
        <f t="shared" si="70"/>
        <v>0</v>
      </c>
      <c r="AV238" s="122">
        <f t="shared" si="70"/>
        <v>0</v>
      </c>
      <c r="AW238" s="122">
        <f t="shared" si="70"/>
        <v>0</v>
      </c>
      <c r="AX238" s="121">
        <f t="shared" si="70"/>
        <v>0</v>
      </c>
      <c r="AY238" s="121">
        <f t="shared" si="70"/>
        <v>0</v>
      </c>
      <c r="AZ238" s="122">
        <f t="shared" si="70"/>
        <v>0</v>
      </c>
      <c r="BA238" s="122">
        <f t="shared" si="70"/>
        <v>0</v>
      </c>
      <c r="BB238" s="121">
        <f t="shared" si="70"/>
        <v>0</v>
      </c>
      <c r="BC238" s="121">
        <f t="shared" si="70"/>
        <v>0</v>
      </c>
      <c r="BD238" s="122">
        <f t="shared" si="70"/>
        <v>0</v>
      </c>
      <c r="BE238" s="122">
        <f t="shared" si="70"/>
        <v>296</v>
      </c>
      <c r="BF238" s="121">
        <f t="shared" si="70"/>
        <v>381727</v>
      </c>
      <c r="BG238" s="121">
        <f t="shared" si="70"/>
        <v>0</v>
      </c>
      <c r="BH238" s="122">
        <f t="shared" si="70"/>
        <v>0</v>
      </c>
      <c r="BI238" s="122">
        <f t="shared" si="70"/>
        <v>42</v>
      </c>
      <c r="BJ238" s="121">
        <f t="shared" si="70"/>
        <v>174452</v>
      </c>
      <c r="BK238" s="121">
        <f t="shared" ref="BK238:CM238" si="71">SUM(BK218:BK235)</f>
        <v>0</v>
      </c>
      <c r="BL238" s="122">
        <f t="shared" si="71"/>
        <v>0</v>
      </c>
      <c r="BM238" s="122">
        <f t="shared" si="71"/>
        <v>0</v>
      </c>
      <c r="BN238" s="121">
        <f t="shared" si="71"/>
        <v>0</v>
      </c>
      <c r="BO238" s="121">
        <f t="shared" si="71"/>
        <v>0</v>
      </c>
      <c r="BP238" s="122">
        <f t="shared" si="71"/>
        <v>0</v>
      </c>
      <c r="BQ238" s="122">
        <f t="shared" si="71"/>
        <v>0</v>
      </c>
      <c r="BR238" s="121">
        <f t="shared" si="71"/>
        <v>299618</v>
      </c>
      <c r="BS238" s="121">
        <f t="shared" si="71"/>
        <v>0</v>
      </c>
      <c r="BT238" s="122">
        <f t="shared" si="71"/>
        <v>0</v>
      </c>
      <c r="BU238" s="122">
        <f t="shared" si="71"/>
        <v>0</v>
      </c>
      <c r="BV238" s="121">
        <f t="shared" si="71"/>
        <v>6200000</v>
      </c>
      <c r="BW238" s="121">
        <f t="shared" si="71"/>
        <v>0</v>
      </c>
      <c r="BX238" s="122">
        <f t="shared" si="71"/>
        <v>0</v>
      </c>
      <c r="BY238" s="122">
        <f t="shared" si="71"/>
        <v>36</v>
      </c>
      <c r="BZ238" s="121">
        <f t="shared" si="71"/>
        <v>207976</v>
      </c>
      <c r="CA238" s="121">
        <f t="shared" si="71"/>
        <v>207976</v>
      </c>
      <c r="CB238" s="122">
        <f t="shared" si="71"/>
        <v>0</v>
      </c>
      <c r="CC238" s="122">
        <f t="shared" si="71"/>
        <v>0</v>
      </c>
      <c r="CD238" s="121">
        <f t="shared" si="71"/>
        <v>0</v>
      </c>
      <c r="CE238" s="121">
        <f t="shared" si="71"/>
        <v>0</v>
      </c>
      <c r="CF238" s="122">
        <f t="shared" si="71"/>
        <v>0</v>
      </c>
      <c r="CG238" s="122">
        <f t="shared" si="71"/>
        <v>0</v>
      </c>
      <c r="CH238" s="121">
        <f t="shared" si="71"/>
        <v>-106929</v>
      </c>
      <c r="CI238" s="121">
        <f t="shared" si="71"/>
        <v>0</v>
      </c>
      <c r="CJ238" s="122">
        <f t="shared" si="71"/>
        <v>0</v>
      </c>
      <c r="CK238" s="122">
        <f t="shared" si="71"/>
        <v>875</v>
      </c>
      <c r="CL238" s="121">
        <f t="shared" si="71"/>
        <v>18945012</v>
      </c>
      <c r="CM238" s="121">
        <f t="shared" si="71"/>
        <v>1880790</v>
      </c>
      <c r="CN238" s="123"/>
      <c r="CO238" s="123"/>
      <c r="CP238" s="123"/>
      <c r="CQ238" s="123"/>
      <c r="CR238" s="123"/>
      <c r="CS238" s="123"/>
      <c r="CT238" s="119"/>
      <c r="CU238" s="118"/>
      <c r="CV238" s="118"/>
      <c r="CW238" s="119"/>
      <c r="CX238" s="119"/>
      <c r="CY238" s="118"/>
      <c r="CZ238" s="118"/>
      <c r="DA238" s="118"/>
      <c r="DB238" s="121"/>
      <c r="DC238" s="123"/>
      <c r="DD238" s="210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6"/>
      <c r="JE238" s="6"/>
      <c r="JF238" s="6"/>
      <c r="JG238" s="6"/>
      <c r="JH238" s="6"/>
      <c r="JI238" s="6"/>
      <c r="JJ238" s="6"/>
      <c r="JK238" s="6"/>
      <c r="JL238" s="6"/>
      <c r="JM238" s="6"/>
      <c r="JN238" s="6"/>
      <c r="JO238" s="6"/>
      <c r="JP238" s="6"/>
      <c r="JQ238" s="6"/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/>
      <c r="KD238" s="6"/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/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/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/>
      <c r="OP238" s="6"/>
      <c r="OQ238" s="6"/>
      <c r="OR238" s="6"/>
      <c r="OS238" s="6"/>
      <c r="OT238" s="6"/>
      <c r="OU238" s="6"/>
      <c r="OV238" s="6"/>
      <c r="OW238" s="6"/>
      <c r="OX238" s="6"/>
      <c r="OY238" s="6"/>
      <c r="OZ238" s="6"/>
      <c r="PA238" s="6"/>
      <c r="PB238" s="6"/>
      <c r="PC238" s="6"/>
      <c r="PD238" s="6"/>
      <c r="PE238" s="6"/>
      <c r="PF238" s="6"/>
      <c r="PG238" s="6"/>
      <c r="PH238" s="6"/>
      <c r="PI238" s="6"/>
      <c r="PJ238" s="6"/>
      <c r="PK238" s="6"/>
      <c r="PL238" s="6"/>
      <c r="PM238" s="6"/>
      <c r="PN238" s="6"/>
      <c r="PO238" s="6"/>
      <c r="PP238" s="6"/>
      <c r="PQ238" s="6"/>
      <c r="PR238" s="6"/>
      <c r="PS238" s="6"/>
      <c r="PT238" s="6"/>
      <c r="PU238" s="6"/>
      <c r="PV238" s="6"/>
      <c r="PW238" s="6"/>
      <c r="PX238" s="6"/>
      <c r="PY238" s="6"/>
      <c r="PZ238" s="6"/>
      <c r="QA238" s="6"/>
      <c r="QB238" s="6"/>
      <c r="QC238" s="6"/>
      <c r="QD238" s="6"/>
      <c r="QE238" s="6"/>
      <c r="QF238" s="6"/>
      <c r="QG238" s="6"/>
      <c r="QH238" s="6"/>
      <c r="QI238" s="6"/>
      <c r="QJ238" s="6"/>
      <c r="QK238" s="6"/>
      <c r="QL238" s="6"/>
      <c r="QM238" s="6"/>
      <c r="QN238" s="6"/>
      <c r="QO238" s="6"/>
      <c r="QP238" s="6"/>
      <c r="QQ238" s="6"/>
      <c r="QR238" s="6"/>
      <c r="QS238" s="6"/>
      <c r="QT238" s="6"/>
      <c r="QU238" s="6"/>
      <c r="QV238" s="6"/>
      <c r="QW238" s="6"/>
      <c r="QX238" s="6"/>
      <c r="QY238" s="6"/>
      <c r="QZ238" s="6"/>
      <c r="RA238" s="6"/>
      <c r="RB238" s="6"/>
      <c r="RC238" s="6"/>
      <c r="RD238" s="6"/>
      <c r="RE238" s="6"/>
      <c r="RF238" s="6"/>
      <c r="RG238" s="6"/>
      <c r="RH238" s="6"/>
      <c r="RI238" s="6"/>
      <c r="RJ238" s="6"/>
      <c r="RK238" s="6"/>
      <c r="RL238" s="6"/>
      <c r="RM238" s="6"/>
      <c r="RN238" s="6"/>
      <c r="RO238" s="6"/>
      <c r="RP238" s="6"/>
      <c r="RQ238" s="6"/>
      <c r="RR238" s="6"/>
      <c r="RS238" s="6"/>
      <c r="RT238" s="6"/>
      <c r="RU238" s="6"/>
      <c r="RV238" s="6"/>
      <c r="RW238" s="6"/>
      <c r="RX238" s="6"/>
      <c r="RY238" s="6"/>
      <c r="RZ238" s="6"/>
      <c r="SA238" s="6"/>
      <c r="SB238" s="6"/>
      <c r="SC238" s="6"/>
      <c r="SD238" s="6"/>
      <c r="SE238" s="6"/>
      <c r="SF238" s="6"/>
      <c r="SG238" s="6"/>
      <c r="SH238" s="6"/>
      <c r="SI238" s="6"/>
      <c r="SJ238" s="6"/>
      <c r="SK238" s="6"/>
      <c r="SL238" s="6"/>
      <c r="SM238" s="6"/>
      <c r="SN238" s="6"/>
      <c r="SO238" s="6"/>
      <c r="SP238" s="6"/>
      <c r="SQ238" s="6"/>
      <c r="SR238" s="6"/>
      <c r="SS238" s="6"/>
      <c r="ST238" s="6"/>
      <c r="SU238" s="6"/>
      <c r="SV238" s="6"/>
      <c r="SW238" s="6"/>
      <c r="SX238" s="6"/>
      <c r="SY238" s="6"/>
      <c r="SZ238" s="6"/>
      <c r="TA238" s="6"/>
      <c r="TB238" s="6"/>
      <c r="TC238" s="6"/>
      <c r="TD238" s="6"/>
      <c r="TE238" s="6"/>
      <c r="TF238" s="6"/>
      <c r="TG238" s="6"/>
      <c r="TH238" s="6"/>
      <c r="TI238" s="6"/>
      <c r="TJ238" s="6"/>
      <c r="TK238" s="6"/>
      <c r="TL238" s="6"/>
      <c r="TM238" s="6"/>
      <c r="TN238" s="6"/>
      <c r="TO238" s="6"/>
      <c r="TP238" s="6"/>
      <c r="TQ238" s="6"/>
      <c r="TR238" s="6"/>
      <c r="TS238" s="6"/>
      <c r="TT238" s="6"/>
      <c r="TU238" s="6"/>
      <c r="TV238" s="6"/>
      <c r="TW238" s="6"/>
      <c r="TX238" s="6"/>
      <c r="TY238" s="6"/>
      <c r="TZ238" s="6"/>
      <c r="UA238" s="6"/>
      <c r="UB238" s="6"/>
      <c r="UC238" s="6"/>
      <c r="UD238" s="6"/>
      <c r="UE238" s="6"/>
      <c r="UF238" s="6"/>
      <c r="UG238" s="6"/>
      <c r="UH238" s="6"/>
      <c r="UI238" s="6"/>
      <c r="UJ238" s="6"/>
      <c r="UK238" s="6"/>
      <c r="UL238" s="6"/>
      <c r="UM238" s="6"/>
      <c r="UN238" s="6"/>
      <c r="UO238" s="6"/>
      <c r="UP238" s="6"/>
      <c r="UQ238" s="6"/>
      <c r="UR238" s="6"/>
      <c r="US238" s="6"/>
      <c r="UT238" s="6"/>
      <c r="UU238" s="6"/>
      <c r="UV238" s="6"/>
      <c r="UW238" s="6"/>
      <c r="UX238" s="6"/>
      <c r="UY238" s="6"/>
      <c r="UZ238" s="6"/>
      <c r="VA238" s="6"/>
      <c r="VB238" s="6"/>
      <c r="VC238" s="6"/>
      <c r="VD238" s="6"/>
      <c r="VE238" s="6"/>
      <c r="VF238" s="6"/>
      <c r="VG238" s="6"/>
      <c r="VH238" s="6"/>
      <c r="VI238" s="6"/>
      <c r="VJ238" s="6"/>
      <c r="VK238" s="6"/>
      <c r="VL238" s="6"/>
      <c r="VM238" s="6"/>
      <c r="VN238" s="6"/>
      <c r="VO238" s="6"/>
      <c r="VP238" s="6"/>
      <c r="VQ238" s="6"/>
      <c r="VR238" s="6"/>
      <c r="VS238" s="6"/>
      <c r="VT238" s="6"/>
      <c r="VU238" s="6"/>
      <c r="VV238" s="6"/>
      <c r="VW238" s="6"/>
      <c r="VX238" s="6"/>
      <c r="VY238" s="6"/>
      <c r="VZ238" s="6"/>
      <c r="WA238" s="6"/>
      <c r="WB238" s="6"/>
      <c r="WC238" s="6"/>
      <c r="WD238" s="6"/>
      <c r="WE238" s="6"/>
      <c r="WF238" s="6"/>
      <c r="WG238" s="6"/>
      <c r="WH238" s="6"/>
      <c r="WI238" s="6"/>
      <c r="WJ238" s="6"/>
      <c r="WK238" s="6"/>
      <c r="WL238" s="6"/>
      <c r="WM238" s="6"/>
      <c r="WN238" s="6"/>
      <c r="WO238" s="6"/>
      <c r="WP238" s="6"/>
      <c r="WQ238" s="6"/>
      <c r="WR238" s="6"/>
      <c r="WS238" s="6"/>
      <c r="WT238" s="6"/>
      <c r="WU238" s="6"/>
      <c r="WV238" s="6"/>
      <c r="WW238" s="6"/>
      <c r="WX238" s="6"/>
      <c r="WY238" s="6"/>
      <c r="WZ238" s="6"/>
      <c r="XA238" s="6"/>
      <c r="XB238" s="6"/>
      <c r="XC238" s="6"/>
      <c r="XD238" s="6"/>
      <c r="XE238" s="6"/>
      <c r="XF238" s="6"/>
      <c r="XG238" s="6"/>
      <c r="XH238" s="6"/>
      <c r="XI238" s="6"/>
      <c r="XJ238" s="6"/>
      <c r="XK238" s="6"/>
      <c r="XL238" s="6"/>
      <c r="XM238" s="6"/>
      <c r="XN238" s="6"/>
      <c r="XO238" s="6"/>
      <c r="XP238" s="6"/>
      <c r="XQ238" s="6"/>
      <c r="XR238" s="6"/>
      <c r="XS238" s="6"/>
      <c r="XT238" s="6"/>
      <c r="XU238" s="6"/>
      <c r="XV238" s="6"/>
      <c r="XW238" s="6"/>
      <c r="XX238" s="6"/>
      <c r="XY238" s="6"/>
      <c r="XZ238" s="6"/>
      <c r="YA238" s="6"/>
      <c r="YB238" s="6"/>
      <c r="YC238" s="6"/>
      <c r="YD238" s="6"/>
      <c r="YE238" s="6"/>
      <c r="YF238" s="6"/>
      <c r="YG238" s="6"/>
      <c r="YH238" s="6"/>
      <c r="YI238" s="6"/>
      <c r="YJ238" s="6"/>
      <c r="YK238" s="6"/>
      <c r="YL238" s="6"/>
      <c r="YM238" s="6"/>
      <c r="YN238" s="6"/>
      <c r="YO238" s="6"/>
      <c r="YP238" s="6"/>
      <c r="YQ238" s="6"/>
      <c r="YR238" s="6"/>
      <c r="YS238" s="6"/>
      <c r="YT238" s="6"/>
      <c r="YU238" s="6"/>
      <c r="YV238" s="6"/>
      <c r="YW238" s="6"/>
      <c r="YX238" s="6"/>
      <c r="YY238" s="6"/>
      <c r="YZ238" s="6"/>
      <c r="ZA238" s="6"/>
      <c r="ZB238" s="6"/>
      <c r="ZC238" s="6"/>
      <c r="ZD238" s="6"/>
      <c r="ZE238" s="6"/>
      <c r="ZF238" s="6"/>
      <c r="ZG238" s="6"/>
      <c r="ZH238" s="6"/>
      <c r="ZI238" s="6"/>
      <c r="ZJ238" s="6"/>
      <c r="ZK238" s="6"/>
      <c r="ZL238" s="6"/>
      <c r="ZM238" s="6"/>
      <c r="ZN238" s="6"/>
      <c r="ZO238" s="6"/>
      <c r="ZP238" s="6"/>
      <c r="ZQ238" s="6"/>
      <c r="ZR238" s="6"/>
      <c r="ZS238" s="6"/>
      <c r="ZT238" s="6"/>
      <c r="ZU238" s="6"/>
      <c r="ZV238" s="6"/>
      <c r="ZW238" s="6"/>
      <c r="ZX238" s="6"/>
      <c r="ZY238" s="6"/>
      <c r="ZZ238" s="6"/>
      <c r="AAA238" s="6"/>
      <c r="AAB238" s="6"/>
      <c r="AAC238" s="6"/>
      <c r="AAD238" s="6"/>
      <c r="AAE238" s="6"/>
      <c r="AAF238" s="6"/>
      <c r="AAG238" s="6"/>
      <c r="AAH238" s="6"/>
      <c r="AAI238" s="6"/>
      <c r="AAJ238" s="6"/>
      <c r="AAK238" s="6"/>
      <c r="AAL238" s="6"/>
      <c r="AAM238" s="6"/>
      <c r="AAN238" s="6"/>
      <c r="AAO238" s="6"/>
      <c r="AAP238" s="6"/>
      <c r="AAQ238" s="6"/>
      <c r="AAR238" s="6"/>
      <c r="AAS238" s="6"/>
      <c r="AAT238" s="6"/>
      <c r="AAU238" s="6"/>
      <c r="AAV238" s="6"/>
      <c r="AAW238" s="6"/>
      <c r="AAX238" s="6"/>
      <c r="AAY238" s="6"/>
      <c r="AAZ238" s="6"/>
      <c r="ABA238" s="6"/>
      <c r="ABB238" s="6"/>
      <c r="ABC238" s="6"/>
      <c r="ABD238" s="6"/>
      <c r="ABE238" s="6"/>
      <c r="ABF238" s="6"/>
      <c r="ABG238" s="6"/>
      <c r="ABH238" s="6"/>
      <c r="ABI238" s="6"/>
      <c r="ABJ238" s="6"/>
      <c r="ABK238" s="6"/>
      <c r="ABL238" s="6"/>
      <c r="ABM238" s="6"/>
      <c r="ABN238" s="6"/>
      <c r="ABO238" s="6"/>
      <c r="ABP238" s="6"/>
      <c r="ABQ238" s="6"/>
      <c r="ABR238" s="6"/>
      <c r="ABS238" s="6"/>
      <c r="ABT238" s="6"/>
      <c r="ABU238" s="6"/>
      <c r="ABV238" s="6"/>
      <c r="ABW238" s="6"/>
      <c r="ABX238" s="6"/>
      <c r="ABY238" s="6"/>
      <c r="ABZ238" s="6"/>
      <c r="ACA238" s="6"/>
      <c r="ACB238" s="6"/>
      <c r="ACC238" s="6"/>
      <c r="ACD238" s="6"/>
      <c r="ACE238" s="6"/>
      <c r="ACF238" s="6"/>
      <c r="ACG238" s="6"/>
      <c r="ACH238" s="6"/>
      <c r="ACI238" s="6"/>
      <c r="ACJ238" s="6"/>
      <c r="ACK238" s="6"/>
      <c r="ACL238" s="6"/>
      <c r="ACM238" s="6"/>
      <c r="ACN238" s="6"/>
      <c r="ACO238" s="6"/>
      <c r="ACP238" s="6"/>
      <c r="ACQ238" s="6"/>
      <c r="ACR238" s="6"/>
      <c r="ACS238" s="6"/>
      <c r="ACT238" s="6"/>
      <c r="ACU238" s="6"/>
      <c r="ACV238" s="6"/>
      <c r="ACW238" s="6"/>
      <c r="ACX238" s="6"/>
      <c r="ACY238" s="6"/>
      <c r="ACZ238" s="6"/>
      <c r="ADA238" s="6"/>
      <c r="ADB238" s="6"/>
      <c r="ADC238" s="6"/>
      <c r="ADD238" s="6"/>
      <c r="ADE238" s="6"/>
      <c r="ADF238" s="6"/>
      <c r="ADG238" s="6"/>
      <c r="ADH238" s="6"/>
      <c r="ADI238" s="6"/>
      <c r="ADJ238" s="6"/>
      <c r="ADK238" s="6"/>
      <c r="ADL238" s="6"/>
      <c r="ADM238" s="6"/>
      <c r="ADN238" s="6"/>
      <c r="ADO238" s="6"/>
      <c r="ADP238" s="6"/>
      <c r="ADQ238" s="6"/>
      <c r="ADR238" s="6"/>
      <c r="ADS238" s="6"/>
      <c r="ADT238" s="6"/>
      <c r="ADU238" s="6"/>
      <c r="ADV238" s="6"/>
      <c r="ADW238" s="6"/>
      <c r="ADX238" s="6"/>
      <c r="ADY238" s="6"/>
      <c r="ADZ238" s="6"/>
      <c r="AEA238" s="6"/>
      <c r="AEB238" s="6"/>
      <c r="AEC238" s="6"/>
      <c r="AED238" s="6"/>
      <c r="AEE238" s="6"/>
      <c r="AEF238" s="6"/>
      <c r="AEG238" s="6"/>
      <c r="AEH238" s="6"/>
      <c r="AEI238" s="6"/>
      <c r="AEJ238" s="6"/>
      <c r="AEK238" s="6"/>
      <c r="AEL238" s="6"/>
      <c r="AEM238" s="6"/>
      <c r="AEN238" s="6"/>
      <c r="AEO238" s="6"/>
      <c r="AEP238" s="6"/>
      <c r="AEQ238" s="6"/>
      <c r="AER238" s="6"/>
      <c r="AES238" s="6"/>
      <c r="AET238" s="6"/>
      <c r="AEU238" s="6"/>
      <c r="AEV238" s="6"/>
      <c r="AEW238" s="6"/>
      <c r="AEX238" s="6"/>
      <c r="AEY238" s="6"/>
      <c r="AEZ238" s="6"/>
      <c r="AFA238" s="6"/>
      <c r="AFB238" s="6"/>
      <c r="AFC238" s="6"/>
      <c r="AFD238" s="6"/>
      <c r="AFE238" s="6"/>
      <c r="AFF238" s="6"/>
      <c r="AFG238" s="6"/>
      <c r="AFH238" s="6"/>
      <c r="AFI238" s="6"/>
      <c r="AFJ238" s="6"/>
      <c r="AFK238" s="6"/>
      <c r="AFL238" s="6"/>
      <c r="AFM238" s="6"/>
      <c r="AFN238" s="6"/>
      <c r="AFO238" s="6"/>
      <c r="AFP238" s="6"/>
      <c r="AFQ238" s="6"/>
      <c r="AFR238" s="6"/>
      <c r="AFS238" s="6"/>
      <c r="AFT238" s="6"/>
      <c r="AFU238" s="6"/>
      <c r="AFV238" s="6"/>
      <c r="AFW238" s="6"/>
      <c r="AFX238" s="6"/>
      <c r="AFY238" s="6"/>
      <c r="AFZ238" s="6"/>
      <c r="AGA238" s="6"/>
      <c r="AGB238" s="6"/>
      <c r="AGC238" s="6"/>
      <c r="AGD238" s="6"/>
      <c r="AGE238" s="6"/>
      <c r="AGF238" s="6"/>
      <c r="AGG238" s="6"/>
      <c r="AGH238" s="6"/>
      <c r="AGI238" s="6"/>
      <c r="AGJ238" s="6"/>
      <c r="AGK238" s="6"/>
      <c r="AGL238" s="6"/>
      <c r="AGM238" s="6"/>
      <c r="AGN238" s="6"/>
      <c r="AGO238" s="6"/>
      <c r="AGP238" s="6"/>
      <c r="AGQ238" s="6"/>
      <c r="AGR238" s="6"/>
      <c r="AGS238" s="6"/>
      <c r="AGT238" s="6"/>
      <c r="AGU238" s="6"/>
      <c r="AGV238" s="6"/>
      <c r="AGW238" s="6"/>
      <c r="AGX238" s="6"/>
      <c r="AGY238" s="6"/>
      <c r="AGZ238" s="6"/>
      <c r="AHA238" s="6"/>
      <c r="AHB238" s="6"/>
      <c r="AHC238" s="6"/>
      <c r="AHD238" s="6"/>
      <c r="AHE238" s="6"/>
      <c r="AHF238" s="6"/>
      <c r="AHG238" s="6"/>
      <c r="AHH238" s="6"/>
      <c r="AHI238" s="6"/>
      <c r="AHJ238" s="6"/>
      <c r="AHK238" s="6"/>
      <c r="AHL238" s="6"/>
      <c r="AHM238" s="6"/>
      <c r="AHN238" s="6"/>
      <c r="AHO238" s="6"/>
      <c r="AHP238" s="6"/>
      <c r="AHQ238" s="6"/>
      <c r="AHR238" s="6"/>
      <c r="AHS238" s="6"/>
      <c r="AHT238" s="6"/>
      <c r="AHU238" s="6"/>
      <c r="AHV238" s="6"/>
      <c r="AHW238" s="6"/>
      <c r="AHX238" s="6"/>
      <c r="AHY238" s="6"/>
      <c r="AHZ238" s="6"/>
      <c r="AIA238" s="6"/>
      <c r="AIB238" s="6"/>
      <c r="AIC238" s="6"/>
      <c r="AID238" s="6"/>
      <c r="AIE238" s="6"/>
      <c r="AIF238" s="6"/>
      <c r="AIG238" s="6"/>
      <c r="AIH238" s="6"/>
      <c r="AII238" s="6"/>
      <c r="AIJ238" s="6"/>
      <c r="AIK238" s="6"/>
      <c r="AIL238" s="6"/>
      <c r="AIM238" s="6"/>
      <c r="AIN238" s="6"/>
      <c r="AIO238" s="6"/>
      <c r="AIP238" s="6"/>
      <c r="AIQ238" s="6"/>
      <c r="AIR238" s="6"/>
      <c r="AIS238" s="6"/>
      <c r="AIT238" s="6"/>
      <c r="AIU238" s="6"/>
      <c r="AIV238" s="6"/>
      <c r="AIW238" s="6"/>
      <c r="AIX238" s="6"/>
      <c r="AIY238" s="6"/>
      <c r="AIZ238" s="6"/>
      <c r="AJA238" s="6"/>
      <c r="AJB238" s="6"/>
      <c r="AJC238" s="6"/>
      <c r="AJD238" s="6"/>
      <c r="AJE238" s="6"/>
      <c r="AJF238" s="6"/>
      <c r="AJG238" s="6"/>
      <c r="AJH238" s="6"/>
      <c r="AJI238" s="6"/>
      <c r="AJJ238" s="6"/>
      <c r="AJK238" s="6"/>
      <c r="AJL238" s="6"/>
      <c r="AJM238" s="6"/>
      <c r="AJN238" s="6"/>
      <c r="AJO238" s="6"/>
      <c r="AJP238" s="6"/>
      <c r="AJQ238" s="6"/>
      <c r="AJR238" s="6"/>
      <c r="AJS238" s="6"/>
      <c r="AJT238" s="6"/>
      <c r="AJU238" s="6"/>
      <c r="AJV238" s="6"/>
      <c r="AJW238" s="6"/>
      <c r="AJX238" s="6"/>
      <c r="AJY238" s="6"/>
      <c r="AJZ238" s="6"/>
      <c r="AKA238" s="6"/>
      <c r="AKB238" s="6"/>
      <c r="AKC238" s="6"/>
      <c r="AKD238" s="6"/>
      <c r="AKE238" s="6"/>
      <c r="AKF238" s="6"/>
      <c r="AKG238" s="6"/>
      <c r="AKH238" s="6"/>
      <c r="AKI238" s="6"/>
      <c r="AKJ238" s="6"/>
      <c r="AKK238" s="6"/>
      <c r="AKL238" s="6"/>
      <c r="AKM238" s="6"/>
      <c r="AKN238" s="6"/>
      <c r="AKO238" s="6"/>
      <c r="AKP238" s="6"/>
      <c r="AKQ238" s="6"/>
      <c r="AKR238" s="6"/>
      <c r="AKS238" s="6"/>
      <c r="AKT238" s="6"/>
      <c r="AKU238" s="6"/>
      <c r="AKV238" s="6"/>
      <c r="AKW238" s="6"/>
      <c r="AKX238" s="6"/>
      <c r="AKY238" s="6"/>
      <c r="AKZ238" s="6"/>
      <c r="ALA238" s="6"/>
      <c r="ALB238" s="6"/>
      <c r="ALC238" s="6"/>
      <c r="ALD238" s="6"/>
      <c r="ALE238" s="6"/>
      <c r="ALF238" s="6"/>
      <c r="ALG238" s="6"/>
      <c r="ALH238" s="6"/>
      <c r="ALI238" s="6"/>
      <c r="ALJ238" s="6"/>
      <c r="ALK238" s="6"/>
      <c r="ALL238" s="6"/>
      <c r="ALM238" s="6"/>
      <c r="ALN238" s="6"/>
      <c r="ALO238" s="6"/>
      <c r="ALP238" s="6"/>
      <c r="ALQ238" s="6"/>
      <c r="ALR238" s="6"/>
      <c r="ALS238" s="6"/>
      <c r="ALT238" s="6"/>
      <c r="ALU238" s="6"/>
      <c r="ALV238" s="6"/>
      <c r="ALW238" s="6"/>
      <c r="ALX238" s="6"/>
      <c r="ALY238" s="6"/>
      <c r="ALZ238" s="6"/>
      <c r="AMA238" s="6"/>
      <c r="AMB238" s="6"/>
      <c r="AMC238" s="6"/>
      <c r="AMD238" s="6"/>
      <c r="AME238" s="6"/>
      <c r="AMF238" s="6"/>
      <c r="AMG238" s="6"/>
      <c r="AMH238" s="6"/>
      <c r="AMI238" s="6"/>
      <c r="AMJ238" s="6"/>
      <c r="AMK238" s="6"/>
      <c r="AML238" s="6"/>
      <c r="AMM238" s="6"/>
      <c r="AMN238" s="6"/>
      <c r="AMO238" s="6"/>
      <c r="AMP238" s="6"/>
      <c r="AMQ238" s="6"/>
      <c r="AMR238" s="6"/>
      <c r="AMS238" s="6"/>
      <c r="AMT238" s="6"/>
      <c r="AMU238" s="6"/>
      <c r="AMV238" s="6"/>
      <c r="AMW238" s="6"/>
      <c r="AMX238" s="6"/>
      <c r="AMY238" s="6"/>
      <c r="AMZ238" s="6"/>
      <c r="ANA238" s="6"/>
      <c r="ANB238" s="6"/>
      <c r="ANC238" s="6"/>
      <c r="AND238" s="6"/>
      <c r="ANE238" s="6"/>
      <c r="ANF238" s="6"/>
      <c r="ANG238" s="6"/>
      <c r="ANH238" s="6"/>
      <c r="ANI238" s="6"/>
      <c r="ANJ238" s="6"/>
      <c r="ANK238" s="6"/>
      <c r="ANL238" s="6"/>
      <c r="ANM238" s="6"/>
      <c r="ANN238" s="6"/>
      <c r="ANO238" s="6"/>
      <c r="ANP238" s="6"/>
      <c r="ANQ238" s="6"/>
      <c r="ANR238" s="6"/>
      <c r="ANS238" s="6"/>
      <c r="ANT238" s="6"/>
      <c r="ANU238" s="6"/>
      <c r="ANV238" s="6"/>
      <c r="ANW238" s="6"/>
      <c r="ANX238" s="6"/>
      <c r="ANY238" s="6"/>
      <c r="ANZ238" s="6"/>
      <c r="AOA238" s="6"/>
      <c r="AOB238" s="6"/>
      <c r="AOC238" s="6"/>
      <c r="AOD238" s="6"/>
      <c r="AOE238" s="6"/>
      <c r="AOF238" s="6"/>
      <c r="AOG238" s="6"/>
      <c r="AOH238" s="6"/>
      <c r="AOI238" s="6"/>
      <c r="AOJ238" s="6"/>
      <c r="AOK238" s="6"/>
      <c r="AOL238" s="6"/>
      <c r="AOM238" s="6"/>
      <c r="AON238" s="6"/>
      <c r="AOO238" s="6"/>
      <c r="AOP238" s="6"/>
      <c r="AOQ238" s="6"/>
      <c r="AOR238" s="6"/>
      <c r="AOS238" s="6"/>
      <c r="AOT238" s="6"/>
      <c r="AOU238" s="6"/>
      <c r="AOV238" s="6"/>
      <c r="AOW238" s="6"/>
      <c r="AOX238" s="6"/>
      <c r="AOY238" s="6"/>
      <c r="AOZ238" s="6"/>
      <c r="APA238" s="6"/>
      <c r="APB238" s="6"/>
      <c r="APC238" s="6"/>
      <c r="APD238" s="6"/>
      <c r="APE238" s="6"/>
      <c r="APF238" s="6"/>
      <c r="APG238" s="6"/>
      <c r="APH238" s="6"/>
      <c r="API238" s="6"/>
      <c r="APJ238" s="6"/>
      <c r="APK238" s="6"/>
      <c r="APL238" s="6"/>
      <c r="APM238" s="6"/>
      <c r="APN238" s="6"/>
      <c r="APO238" s="6"/>
      <c r="APP238" s="6"/>
      <c r="APQ238" s="6"/>
      <c r="APR238" s="6"/>
      <c r="APS238" s="6"/>
      <c r="APT238" s="6"/>
      <c r="APU238" s="6"/>
      <c r="APV238" s="6"/>
      <c r="APW238" s="6"/>
      <c r="APX238" s="6"/>
      <c r="APY238" s="6"/>
      <c r="APZ238" s="6"/>
      <c r="AQA238" s="6"/>
      <c r="AQB238" s="6"/>
      <c r="AQC238" s="6"/>
      <c r="AQD238" s="6"/>
      <c r="AQE238" s="6"/>
      <c r="AQF238" s="6"/>
      <c r="AQG238" s="6"/>
      <c r="AQH238" s="6"/>
      <c r="AQI238" s="6"/>
      <c r="AQJ238" s="6"/>
      <c r="AQK238" s="6"/>
      <c r="AQL238" s="6"/>
      <c r="AQM238" s="6"/>
      <c r="AQN238" s="6"/>
      <c r="AQO238" s="6"/>
      <c r="AQP238" s="6"/>
      <c r="AQQ238" s="6"/>
      <c r="AQR238" s="6"/>
      <c r="AQS238" s="6"/>
      <c r="AQT238" s="6"/>
      <c r="AQU238" s="6"/>
      <c r="AQV238" s="6"/>
      <c r="AQW238" s="6"/>
      <c r="AQX238" s="6"/>
      <c r="AQY238" s="6"/>
      <c r="AQZ238" s="6"/>
      <c r="ARA238" s="6"/>
      <c r="ARB238" s="6"/>
      <c r="ARC238" s="6"/>
      <c r="ARD238" s="6"/>
      <c r="ARE238" s="6"/>
      <c r="ARF238" s="6"/>
      <c r="ARG238" s="6"/>
      <c r="ARH238" s="6"/>
      <c r="ARI238" s="6"/>
      <c r="ARJ238" s="6"/>
      <c r="ARK238" s="6"/>
      <c r="ARL238" s="6"/>
      <c r="ARM238" s="6"/>
      <c r="ARN238" s="6"/>
      <c r="ARO238" s="6"/>
      <c r="ARP238" s="6"/>
      <c r="ARQ238" s="6"/>
      <c r="ARR238" s="6"/>
      <c r="ARS238" s="6"/>
      <c r="ART238" s="6"/>
      <c r="ARU238" s="6"/>
      <c r="ARV238" s="6"/>
      <c r="ARW238" s="6"/>
      <c r="ARX238" s="6"/>
      <c r="ARY238" s="6"/>
      <c r="ARZ238" s="6"/>
      <c r="ASA238" s="6"/>
      <c r="ASB238" s="6"/>
      <c r="ASC238" s="6"/>
      <c r="ASD238" s="6"/>
      <c r="ASE238" s="6"/>
      <c r="ASF238" s="6"/>
      <c r="ASG238" s="6"/>
      <c r="ASH238" s="6"/>
      <c r="ASI238" s="6"/>
      <c r="ASJ238" s="6"/>
      <c r="ASK238" s="6"/>
      <c r="ASL238" s="6"/>
      <c r="ASM238" s="6"/>
      <c r="ASN238" s="6"/>
      <c r="ASO238" s="6"/>
      <c r="ASP238" s="6"/>
      <c r="ASQ238" s="6"/>
      <c r="ASR238" s="6"/>
      <c r="ASS238" s="6"/>
      <c r="AST238" s="6"/>
      <c r="ASU238" s="6"/>
      <c r="ASV238" s="6"/>
      <c r="ASW238" s="6"/>
      <c r="ASX238" s="6"/>
      <c r="ASY238" s="6"/>
      <c r="ASZ238" s="6"/>
      <c r="ATA238" s="6"/>
      <c r="ATB238" s="6"/>
      <c r="ATC238" s="6"/>
      <c r="ATD238" s="6"/>
      <c r="ATE238" s="6"/>
      <c r="ATF238" s="6"/>
      <c r="ATG238" s="6"/>
      <c r="ATH238" s="6"/>
      <c r="ATI238" s="6"/>
      <c r="ATJ238" s="6"/>
      <c r="ATK238" s="6"/>
      <c r="ATL238" s="6"/>
      <c r="ATM238" s="6"/>
      <c r="ATN238" s="6"/>
      <c r="ATO238" s="6"/>
      <c r="ATP238" s="6"/>
      <c r="ATQ238" s="6"/>
      <c r="ATR238" s="6"/>
      <c r="ATS238" s="6"/>
      <c r="ATT238" s="6"/>
      <c r="ATU238" s="6"/>
      <c r="ATV238" s="6"/>
      <c r="ATW238" s="6"/>
      <c r="ATX238" s="6"/>
      <c r="ATY238" s="6"/>
      <c r="ATZ238" s="6"/>
      <c r="AUA238" s="6"/>
      <c r="AUB238" s="6"/>
      <c r="AUC238" s="6"/>
      <c r="AUD238" s="6"/>
      <c r="AUE238" s="6"/>
      <c r="AUF238" s="6"/>
      <c r="AUG238" s="6"/>
      <c r="AUH238" s="6"/>
      <c r="AUI238" s="6"/>
      <c r="AUJ238" s="6"/>
      <c r="AUK238" s="6"/>
      <c r="AUL238" s="6"/>
      <c r="AUM238" s="6"/>
      <c r="AUN238" s="6"/>
      <c r="AUO238" s="6"/>
      <c r="AUP238" s="6"/>
      <c r="AUQ238" s="6"/>
      <c r="AUR238" s="6"/>
      <c r="AUS238" s="6"/>
      <c r="AUT238" s="6"/>
      <c r="AUU238" s="6"/>
      <c r="AUV238" s="6"/>
      <c r="AUW238" s="6"/>
      <c r="AUX238" s="6"/>
      <c r="AUY238" s="6"/>
      <c r="AUZ238" s="6"/>
      <c r="AVA238" s="6"/>
      <c r="AVB238" s="6"/>
      <c r="AVC238" s="6"/>
      <c r="AVD238" s="6"/>
      <c r="AVE238" s="6"/>
      <c r="AVF238" s="6"/>
      <c r="AVG238" s="6"/>
      <c r="AVH238" s="6"/>
      <c r="AVI238" s="6"/>
      <c r="AVJ238" s="6"/>
      <c r="AVK238" s="6"/>
      <c r="AVL238" s="6"/>
      <c r="AVM238" s="6"/>
      <c r="AVN238" s="6"/>
      <c r="AVO238" s="6"/>
      <c r="AVP238" s="6"/>
      <c r="AVQ238" s="6"/>
      <c r="AVR238" s="6"/>
      <c r="AVS238" s="6"/>
      <c r="AVT238" s="6"/>
      <c r="AVU238" s="6"/>
      <c r="AVV238" s="6"/>
      <c r="AVW238" s="6"/>
      <c r="AVX238" s="6"/>
      <c r="AVY238" s="6"/>
      <c r="AVZ238" s="6"/>
      <c r="AWA238" s="6"/>
      <c r="AWB238" s="6"/>
      <c r="AWC238" s="6"/>
      <c r="AWD238" s="6"/>
      <c r="AWE238" s="6"/>
      <c r="AWF238" s="6"/>
      <c r="AWG238" s="6"/>
      <c r="AWH238" s="6"/>
      <c r="AWI238" s="6"/>
      <c r="AWJ238" s="6"/>
      <c r="AWK238" s="6"/>
      <c r="AWL238" s="6"/>
      <c r="AWM238" s="6"/>
      <c r="AWN238" s="6"/>
      <c r="AWO238" s="6"/>
      <c r="AWP238" s="6"/>
      <c r="AWQ238" s="6"/>
      <c r="AWR238" s="6"/>
      <c r="AWS238" s="6"/>
      <c r="AWT238" s="6"/>
      <c r="AWU238" s="6"/>
      <c r="AWV238" s="6"/>
      <c r="AWW238" s="6"/>
      <c r="AWX238" s="6"/>
      <c r="AWY238" s="6"/>
      <c r="AWZ238" s="6"/>
      <c r="AXA238" s="6"/>
      <c r="AXB238" s="6"/>
      <c r="AXC238" s="6"/>
      <c r="AXD238" s="6"/>
      <c r="AXE238" s="6"/>
      <c r="AXF238" s="6"/>
      <c r="AXG238" s="6"/>
      <c r="AXH238" s="6"/>
      <c r="AXI238" s="6"/>
      <c r="AXJ238" s="6"/>
      <c r="AXK238" s="6"/>
      <c r="AXL238" s="6"/>
      <c r="AXM238" s="6"/>
      <c r="AXN238" s="6"/>
      <c r="AXO238" s="6"/>
      <c r="AXP238" s="6"/>
      <c r="AXQ238" s="6"/>
      <c r="AXR238" s="6"/>
      <c r="AXS238" s="6"/>
      <c r="AXT238" s="6"/>
      <c r="AXU238" s="6"/>
      <c r="AXV238" s="6"/>
      <c r="AXW238" s="6"/>
      <c r="AXX238" s="6"/>
      <c r="AXY238" s="6"/>
      <c r="AXZ238" s="6"/>
      <c r="AYA238" s="6"/>
      <c r="AYB238" s="6"/>
      <c r="AYC238" s="6"/>
      <c r="AYD238" s="6"/>
      <c r="AYE238" s="6"/>
      <c r="AYF238" s="6"/>
      <c r="AYG238" s="6"/>
      <c r="AYH238" s="6"/>
      <c r="AYI238" s="6"/>
      <c r="AYJ238" s="6"/>
      <c r="AYK238" s="6"/>
      <c r="AYL238" s="6"/>
      <c r="AYM238" s="6"/>
      <c r="AYN238" s="6"/>
      <c r="AYO238" s="6"/>
      <c r="AYP238" s="6"/>
      <c r="AYQ238" s="6"/>
      <c r="AYR238" s="6"/>
      <c r="AYS238" s="6"/>
      <c r="AYT238" s="6"/>
      <c r="AYU238" s="6"/>
      <c r="AYV238" s="6"/>
      <c r="AYW238" s="6"/>
      <c r="AYX238" s="6"/>
      <c r="AYY238" s="6"/>
      <c r="AYZ238" s="6"/>
      <c r="AZA238" s="6"/>
      <c r="AZB238" s="6"/>
      <c r="AZC238" s="6"/>
      <c r="AZD238" s="6"/>
      <c r="AZE238" s="6"/>
      <c r="AZF238" s="6"/>
      <c r="AZG238" s="6"/>
      <c r="AZH238" s="6"/>
      <c r="AZI238" s="6"/>
      <c r="AZJ238" s="6"/>
      <c r="AZK238" s="6"/>
      <c r="AZL238" s="6"/>
      <c r="AZM238" s="6"/>
      <c r="AZN238" s="6"/>
      <c r="AZO238" s="6"/>
      <c r="AZP238" s="6"/>
      <c r="AZQ238" s="6"/>
      <c r="AZR238" s="6"/>
      <c r="AZS238" s="6"/>
      <c r="AZT238" s="6"/>
      <c r="AZU238" s="6"/>
      <c r="AZV238" s="6"/>
      <c r="AZW238" s="6"/>
      <c r="AZX238" s="6"/>
      <c r="AZY238" s="6"/>
      <c r="AZZ238" s="6"/>
      <c r="BAA238" s="6"/>
      <c r="BAB238" s="6"/>
      <c r="BAC238" s="6"/>
      <c r="BAD238" s="6"/>
      <c r="BAE238" s="6"/>
      <c r="BAF238" s="6"/>
      <c r="BAG238" s="6"/>
      <c r="BAH238" s="6"/>
      <c r="BAI238" s="6"/>
      <c r="BAJ238" s="6"/>
      <c r="BAK238" s="6"/>
      <c r="BAL238" s="6"/>
      <c r="BAM238" s="6"/>
      <c r="BAN238" s="6"/>
      <c r="BAO238" s="6"/>
      <c r="BAP238" s="6"/>
      <c r="BAQ238" s="6"/>
      <c r="BAR238" s="6"/>
      <c r="BAS238" s="6"/>
      <c r="BAT238" s="6"/>
      <c r="BAU238" s="6"/>
      <c r="BAV238" s="6"/>
      <c r="BAW238" s="6"/>
      <c r="BAX238" s="6"/>
      <c r="BAY238" s="6"/>
      <c r="BAZ238" s="6"/>
      <c r="BBA238" s="6"/>
      <c r="BBB238" s="6"/>
      <c r="BBC238" s="6"/>
      <c r="BBD238" s="6"/>
      <c r="BBE238" s="6"/>
      <c r="BBF238" s="6"/>
      <c r="BBG238" s="6"/>
      <c r="BBH238" s="6"/>
      <c r="BBI238" s="6"/>
      <c r="BBJ238" s="6"/>
      <c r="BBK238" s="6"/>
      <c r="BBL238" s="6"/>
      <c r="BBM238" s="6"/>
      <c r="BBN238" s="6"/>
      <c r="BBO238" s="6"/>
      <c r="BBP238" s="6"/>
      <c r="BBQ238" s="6"/>
      <c r="BBR238" s="6"/>
      <c r="BBS238" s="6"/>
      <c r="BBT238" s="6"/>
      <c r="BBU238" s="6"/>
      <c r="BBV238" s="6"/>
      <c r="BBW238" s="6"/>
      <c r="BBX238" s="6"/>
      <c r="BBY238" s="6"/>
      <c r="BBZ238" s="6"/>
      <c r="BCA238" s="6"/>
      <c r="BCB238" s="6"/>
      <c r="BCC238" s="6"/>
      <c r="BCD238" s="6"/>
      <c r="BCE238" s="6"/>
      <c r="BCF238" s="6"/>
      <c r="BCG238" s="6"/>
      <c r="BCH238" s="6"/>
      <c r="BCI238" s="6"/>
      <c r="BCJ238" s="6"/>
      <c r="BCK238" s="6"/>
      <c r="BCL238" s="6"/>
      <c r="BCM238" s="6"/>
      <c r="BCN238" s="6"/>
      <c r="BCO238" s="6"/>
      <c r="BCP238" s="6"/>
      <c r="BCQ238" s="6"/>
      <c r="BCR238" s="6"/>
      <c r="BCS238" s="6"/>
      <c r="BCT238" s="6"/>
      <c r="BCU238" s="6"/>
      <c r="BCV238" s="6"/>
      <c r="BCW238" s="6"/>
      <c r="BCX238" s="6"/>
      <c r="BCY238" s="6"/>
      <c r="BCZ238" s="6"/>
      <c r="BDA238" s="6"/>
      <c r="BDB238" s="6"/>
      <c r="BDC238" s="6"/>
      <c r="BDD238" s="6"/>
      <c r="BDE238" s="6"/>
      <c r="BDF238" s="6"/>
      <c r="BDG238" s="6"/>
      <c r="BDH238" s="6"/>
      <c r="BDI238" s="6"/>
      <c r="BDJ238" s="6"/>
      <c r="BDK238" s="6"/>
      <c r="BDL238" s="6"/>
      <c r="BDM238" s="6"/>
      <c r="BDN238" s="6"/>
      <c r="BDO238" s="6"/>
      <c r="BDP238" s="6"/>
      <c r="BDQ238" s="6"/>
      <c r="BDR238" s="6"/>
      <c r="BDS238" s="6"/>
      <c r="BDT238" s="6"/>
      <c r="BDU238" s="6"/>
    </row>
    <row r="239" spans="1:1477" s="117" customFormat="1" ht="24" customHeight="1" thickTop="1">
      <c r="A239" s="131"/>
      <c r="B239" s="272" t="s">
        <v>1111</v>
      </c>
      <c r="C239" s="273"/>
      <c r="D239" s="274"/>
      <c r="E239" s="199"/>
      <c r="F239" s="118"/>
      <c r="G239" s="159">
        <f>IF(B219="","",ROWS(B219:B238)-1)</f>
        <v>19</v>
      </c>
      <c r="H239" s="117">
        <f>SUM(H219:H238)</f>
        <v>93</v>
      </c>
      <c r="I239" s="117">
        <f>SUM(I219:I238)</f>
        <v>132</v>
      </c>
      <c r="J239" s="117">
        <f>SUM(J219:J238)</f>
        <v>10406</v>
      </c>
      <c r="K239" s="117">
        <f>SUM(K219:K238)</f>
        <v>15927</v>
      </c>
      <c r="L239" s="117">
        <f>SUM(L219:L238)</f>
        <v>15870</v>
      </c>
      <c r="M239" s="237">
        <f>IF(G239="",0,N239/G239)</f>
        <v>0.89473684210526316</v>
      </c>
      <c r="N239" s="117">
        <f>SUM(N219:N236)</f>
        <v>17</v>
      </c>
      <c r="O239" s="117">
        <f t="shared" ref="O239:Y239" si="72">SUM(O219:O238)</f>
        <v>57</v>
      </c>
      <c r="P239" s="120">
        <f t="shared" si="72"/>
        <v>3</v>
      </c>
      <c r="Q239" s="120">
        <f t="shared" si="72"/>
        <v>0</v>
      </c>
      <c r="R239" s="117">
        <f t="shared" si="72"/>
        <v>4140</v>
      </c>
      <c r="S239" s="117">
        <f t="shared" si="72"/>
        <v>1381</v>
      </c>
      <c r="T239" s="121">
        <f t="shared" si="72"/>
        <v>406570424</v>
      </c>
      <c r="U239" s="121">
        <f t="shared" si="72"/>
        <v>2345416</v>
      </c>
      <c r="V239" s="121">
        <f t="shared" si="72"/>
        <v>404225008</v>
      </c>
      <c r="W239" s="121">
        <f t="shared" si="72"/>
        <v>434869683</v>
      </c>
      <c r="X239" s="121">
        <f t="shared" si="72"/>
        <v>444756098</v>
      </c>
      <c r="Y239" s="121">
        <f t="shared" si="72"/>
        <v>0</v>
      </c>
      <c r="Z239" s="121">
        <f>SUM(Z219:Z238)</f>
        <v>0</v>
      </c>
      <c r="AA239" s="121">
        <f>SUM(AA219:AA238)</f>
        <v>0</v>
      </c>
      <c r="AB239" s="121">
        <f>SUM(AB219:AB238)</f>
        <v>439492879</v>
      </c>
      <c r="AC239" s="121">
        <f>SUM(AC219:AC238)</f>
        <v>447235374</v>
      </c>
      <c r="AD239" s="142">
        <f>IF(G239="",0,AE239/G239)</f>
        <v>0.78947368421052633</v>
      </c>
      <c r="AE239" s="242">
        <f>SUM(AE218:AE236)</f>
        <v>15</v>
      </c>
      <c r="AF239" s="121">
        <f t="shared" ref="AF239:CM239" si="73">SUM(AF219:AF238)</f>
        <v>9549527</v>
      </c>
      <c r="AG239" s="121">
        <f t="shared" si="73"/>
        <v>27667971</v>
      </c>
      <c r="AH239" s="122">
        <f t="shared" si="73"/>
        <v>2310</v>
      </c>
      <c r="AI239" s="122">
        <f t="shared" si="73"/>
        <v>1824</v>
      </c>
      <c r="AJ239" s="122">
        <f t="shared" si="73"/>
        <v>0</v>
      </c>
      <c r="AK239" s="122">
        <f t="shared" si="73"/>
        <v>671</v>
      </c>
      <c r="AL239" s="121">
        <f t="shared" si="73"/>
        <v>10948266</v>
      </c>
      <c r="AM239" s="121">
        <f t="shared" si="73"/>
        <v>99156</v>
      </c>
      <c r="AN239" s="122">
        <f t="shared" si="73"/>
        <v>0</v>
      </c>
      <c r="AO239" s="122">
        <f t="shared" si="73"/>
        <v>205</v>
      </c>
      <c r="AP239" s="121">
        <f t="shared" si="73"/>
        <v>8375901</v>
      </c>
      <c r="AQ239" s="121">
        <f t="shared" si="73"/>
        <v>1630568</v>
      </c>
      <c r="AR239" s="122">
        <f t="shared" si="73"/>
        <v>0</v>
      </c>
      <c r="AS239" s="122">
        <f t="shared" si="73"/>
        <v>0</v>
      </c>
      <c r="AT239" s="121">
        <f t="shared" si="73"/>
        <v>0</v>
      </c>
      <c r="AU239" s="121">
        <f t="shared" si="73"/>
        <v>0</v>
      </c>
      <c r="AV239" s="122">
        <f t="shared" si="73"/>
        <v>0</v>
      </c>
      <c r="AW239" s="122">
        <f t="shared" si="73"/>
        <v>0</v>
      </c>
      <c r="AX239" s="121">
        <f t="shared" si="73"/>
        <v>0</v>
      </c>
      <c r="AY239" s="121">
        <f t="shared" si="73"/>
        <v>0</v>
      </c>
      <c r="AZ239" s="122">
        <f t="shared" si="73"/>
        <v>0</v>
      </c>
      <c r="BA239" s="122">
        <f t="shared" si="73"/>
        <v>0</v>
      </c>
      <c r="BB239" s="121">
        <f t="shared" si="73"/>
        <v>0</v>
      </c>
      <c r="BC239" s="121">
        <f t="shared" si="73"/>
        <v>0</v>
      </c>
      <c r="BD239" s="122">
        <f t="shared" si="73"/>
        <v>0</v>
      </c>
      <c r="BE239" s="122">
        <f t="shared" si="73"/>
        <v>337</v>
      </c>
      <c r="BF239" s="121">
        <f t="shared" si="73"/>
        <v>809489</v>
      </c>
      <c r="BG239" s="121">
        <f t="shared" si="73"/>
        <v>0</v>
      </c>
      <c r="BH239" s="122">
        <f t="shared" si="73"/>
        <v>0</v>
      </c>
      <c r="BI239" s="122">
        <f t="shared" si="73"/>
        <v>84</v>
      </c>
      <c r="BJ239" s="121">
        <f t="shared" si="73"/>
        <v>240961</v>
      </c>
      <c r="BK239" s="121">
        <f t="shared" si="73"/>
        <v>0</v>
      </c>
      <c r="BL239" s="122">
        <f t="shared" si="73"/>
        <v>0</v>
      </c>
      <c r="BM239" s="122">
        <f t="shared" si="73"/>
        <v>0</v>
      </c>
      <c r="BN239" s="121">
        <f t="shared" si="73"/>
        <v>0</v>
      </c>
      <c r="BO239" s="121">
        <f t="shared" si="73"/>
        <v>0</v>
      </c>
      <c r="BP239" s="122">
        <f t="shared" si="73"/>
        <v>0</v>
      </c>
      <c r="BQ239" s="122">
        <f t="shared" si="73"/>
        <v>0</v>
      </c>
      <c r="BR239" s="121">
        <f t="shared" si="73"/>
        <v>409613</v>
      </c>
      <c r="BS239" s="121">
        <f t="shared" si="73"/>
        <v>0</v>
      </c>
      <c r="BT239" s="122">
        <f t="shared" si="73"/>
        <v>0</v>
      </c>
      <c r="BU239" s="122">
        <f t="shared" si="73"/>
        <v>0</v>
      </c>
      <c r="BV239" s="121">
        <f t="shared" si="73"/>
        <v>6200000</v>
      </c>
      <c r="BW239" s="121">
        <f t="shared" si="73"/>
        <v>0</v>
      </c>
      <c r="BX239" s="122">
        <f t="shared" si="73"/>
        <v>0</v>
      </c>
      <c r="BY239" s="122">
        <f t="shared" si="73"/>
        <v>36</v>
      </c>
      <c r="BZ239" s="121">
        <f t="shared" si="73"/>
        <v>207976</v>
      </c>
      <c r="CA239" s="121">
        <f t="shared" si="73"/>
        <v>207976</v>
      </c>
      <c r="CB239" s="122">
        <f t="shared" si="73"/>
        <v>0</v>
      </c>
      <c r="CC239" s="122">
        <f t="shared" si="73"/>
        <v>0</v>
      </c>
      <c r="CD239" s="121">
        <f t="shared" si="73"/>
        <v>0</v>
      </c>
      <c r="CE239" s="121">
        <f t="shared" si="73"/>
        <v>0</v>
      </c>
      <c r="CF239" s="122">
        <f t="shared" si="73"/>
        <v>0</v>
      </c>
      <c r="CG239" s="122">
        <f t="shared" si="73"/>
        <v>0</v>
      </c>
      <c r="CH239" s="121">
        <f t="shared" si="73"/>
        <v>-106929</v>
      </c>
      <c r="CI239" s="121">
        <f t="shared" si="73"/>
        <v>0</v>
      </c>
      <c r="CJ239" s="122">
        <f t="shared" si="73"/>
        <v>0</v>
      </c>
      <c r="CK239" s="122">
        <f t="shared" si="73"/>
        <v>1333</v>
      </c>
      <c r="CL239" s="121">
        <f t="shared" si="73"/>
        <v>27085274</v>
      </c>
      <c r="CM239" s="121">
        <f t="shared" si="73"/>
        <v>1937699</v>
      </c>
      <c r="CN239" s="123"/>
      <c r="CO239" s="123"/>
      <c r="CP239" s="123"/>
      <c r="CQ239" s="123"/>
      <c r="CR239" s="123"/>
      <c r="CS239" s="123"/>
      <c r="CT239" s="119"/>
      <c r="CU239" s="118"/>
      <c r="CV239" s="118"/>
      <c r="CW239" s="119"/>
      <c r="CX239" s="119"/>
      <c r="CY239" s="118"/>
      <c r="CZ239" s="118"/>
      <c r="DA239" s="118"/>
      <c r="DB239" s="121"/>
      <c r="DC239" s="123"/>
      <c r="DD239" s="210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/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/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/>
      <c r="OO239" s="6"/>
      <c r="OP239" s="6"/>
      <c r="OQ239" s="6"/>
      <c r="OR239" s="6"/>
      <c r="OS239" s="6"/>
      <c r="OT239" s="6"/>
      <c r="OU239" s="6"/>
      <c r="OV239" s="6"/>
      <c r="OW239" s="6"/>
      <c r="OX239" s="6"/>
      <c r="OY239" s="6"/>
      <c r="OZ239" s="6"/>
      <c r="PA239" s="6"/>
      <c r="PB239" s="6"/>
      <c r="PC239" s="6"/>
      <c r="PD239" s="6"/>
      <c r="PE239" s="6"/>
      <c r="PF239" s="6"/>
      <c r="PG239" s="6"/>
      <c r="PH239" s="6"/>
      <c r="PI239" s="6"/>
      <c r="PJ239" s="6"/>
      <c r="PK239" s="6"/>
      <c r="PL239" s="6"/>
      <c r="PM239" s="6"/>
      <c r="PN239" s="6"/>
      <c r="PO239" s="6"/>
      <c r="PP239" s="6"/>
      <c r="PQ239" s="6"/>
      <c r="PR239" s="6"/>
      <c r="PS239" s="6"/>
      <c r="PT239" s="6"/>
      <c r="PU239" s="6"/>
      <c r="PV239" s="6"/>
      <c r="PW239" s="6"/>
      <c r="PX239" s="6"/>
      <c r="PY239" s="6"/>
      <c r="PZ239" s="6"/>
      <c r="QA239" s="6"/>
      <c r="QB239" s="6"/>
      <c r="QC239" s="6"/>
      <c r="QD239" s="6"/>
      <c r="QE239" s="6"/>
      <c r="QF239" s="6"/>
      <c r="QG239" s="6"/>
      <c r="QH239" s="6"/>
      <c r="QI239" s="6"/>
      <c r="QJ239" s="6"/>
      <c r="QK239" s="6"/>
      <c r="QL239" s="6"/>
      <c r="QM239" s="6"/>
      <c r="QN239" s="6"/>
      <c r="QO239" s="6"/>
      <c r="QP239" s="6"/>
      <c r="QQ239" s="6"/>
      <c r="QR239" s="6"/>
      <c r="QS239" s="6"/>
      <c r="QT239" s="6"/>
      <c r="QU239" s="6"/>
      <c r="QV239" s="6"/>
      <c r="QW239" s="6"/>
      <c r="QX239" s="6"/>
      <c r="QY239" s="6"/>
      <c r="QZ239" s="6"/>
      <c r="RA239" s="6"/>
      <c r="RB239" s="6"/>
      <c r="RC239" s="6"/>
      <c r="RD239" s="6"/>
      <c r="RE239" s="6"/>
      <c r="RF239" s="6"/>
      <c r="RG239" s="6"/>
      <c r="RH239" s="6"/>
      <c r="RI239" s="6"/>
      <c r="RJ239" s="6"/>
      <c r="RK239" s="6"/>
      <c r="RL239" s="6"/>
      <c r="RM239" s="6"/>
      <c r="RN239" s="6"/>
      <c r="RO239" s="6"/>
      <c r="RP239" s="6"/>
      <c r="RQ239" s="6"/>
      <c r="RR239" s="6"/>
      <c r="RS239" s="6"/>
      <c r="RT239" s="6"/>
      <c r="RU239" s="6"/>
      <c r="RV239" s="6"/>
      <c r="RW239" s="6"/>
      <c r="RX239" s="6"/>
      <c r="RY239" s="6"/>
      <c r="RZ239" s="6"/>
      <c r="SA239" s="6"/>
      <c r="SB239" s="6"/>
      <c r="SC239" s="6"/>
      <c r="SD239" s="6"/>
      <c r="SE239" s="6"/>
      <c r="SF239" s="6"/>
      <c r="SG239" s="6"/>
      <c r="SH239" s="6"/>
      <c r="SI239" s="6"/>
      <c r="SJ239" s="6"/>
      <c r="SK239" s="6"/>
      <c r="SL239" s="6"/>
      <c r="SM239" s="6"/>
      <c r="SN239" s="6"/>
      <c r="SO239" s="6"/>
      <c r="SP239" s="6"/>
      <c r="SQ239" s="6"/>
      <c r="SR239" s="6"/>
      <c r="SS239" s="6"/>
      <c r="ST239" s="6"/>
      <c r="SU239" s="6"/>
      <c r="SV239" s="6"/>
      <c r="SW239" s="6"/>
      <c r="SX239" s="6"/>
      <c r="SY239" s="6"/>
      <c r="SZ239" s="6"/>
      <c r="TA239" s="6"/>
      <c r="TB239" s="6"/>
      <c r="TC239" s="6"/>
      <c r="TD239" s="6"/>
      <c r="TE239" s="6"/>
      <c r="TF239" s="6"/>
      <c r="TG239" s="6"/>
      <c r="TH239" s="6"/>
      <c r="TI239" s="6"/>
      <c r="TJ239" s="6"/>
      <c r="TK239" s="6"/>
      <c r="TL239" s="6"/>
      <c r="TM239" s="6"/>
      <c r="TN239" s="6"/>
      <c r="TO239" s="6"/>
      <c r="TP239" s="6"/>
      <c r="TQ239" s="6"/>
      <c r="TR239" s="6"/>
      <c r="TS239" s="6"/>
      <c r="TT239" s="6"/>
      <c r="TU239" s="6"/>
      <c r="TV239" s="6"/>
      <c r="TW239" s="6"/>
      <c r="TX239" s="6"/>
      <c r="TY239" s="6"/>
      <c r="TZ239" s="6"/>
      <c r="UA239" s="6"/>
      <c r="UB239" s="6"/>
      <c r="UC239" s="6"/>
      <c r="UD239" s="6"/>
      <c r="UE239" s="6"/>
      <c r="UF239" s="6"/>
      <c r="UG239" s="6"/>
      <c r="UH239" s="6"/>
      <c r="UI239" s="6"/>
      <c r="UJ239" s="6"/>
      <c r="UK239" s="6"/>
      <c r="UL239" s="6"/>
      <c r="UM239" s="6"/>
      <c r="UN239" s="6"/>
      <c r="UO239" s="6"/>
      <c r="UP239" s="6"/>
      <c r="UQ239" s="6"/>
      <c r="UR239" s="6"/>
      <c r="US239" s="6"/>
      <c r="UT239" s="6"/>
      <c r="UU239" s="6"/>
      <c r="UV239" s="6"/>
      <c r="UW239" s="6"/>
      <c r="UX239" s="6"/>
      <c r="UY239" s="6"/>
      <c r="UZ239" s="6"/>
      <c r="VA239" s="6"/>
      <c r="VB239" s="6"/>
      <c r="VC239" s="6"/>
      <c r="VD239" s="6"/>
      <c r="VE239" s="6"/>
      <c r="VF239" s="6"/>
      <c r="VG239" s="6"/>
      <c r="VH239" s="6"/>
      <c r="VI239" s="6"/>
      <c r="VJ239" s="6"/>
      <c r="VK239" s="6"/>
      <c r="VL239" s="6"/>
      <c r="VM239" s="6"/>
      <c r="VN239" s="6"/>
      <c r="VO239" s="6"/>
      <c r="VP239" s="6"/>
      <c r="VQ239" s="6"/>
      <c r="VR239" s="6"/>
      <c r="VS239" s="6"/>
      <c r="VT239" s="6"/>
      <c r="VU239" s="6"/>
      <c r="VV239" s="6"/>
      <c r="VW239" s="6"/>
      <c r="VX239" s="6"/>
      <c r="VY239" s="6"/>
      <c r="VZ239" s="6"/>
      <c r="WA239" s="6"/>
      <c r="WB239" s="6"/>
      <c r="WC239" s="6"/>
      <c r="WD239" s="6"/>
      <c r="WE239" s="6"/>
      <c r="WF239" s="6"/>
      <c r="WG239" s="6"/>
      <c r="WH239" s="6"/>
      <c r="WI239" s="6"/>
      <c r="WJ239" s="6"/>
      <c r="WK239" s="6"/>
      <c r="WL239" s="6"/>
      <c r="WM239" s="6"/>
      <c r="WN239" s="6"/>
      <c r="WO239" s="6"/>
      <c r="WP239" s="6"/>
      <c r="WQ239" s="6"/>
      <c r="WR239" s="6"/>
      <c r="WS239" s="6"/>
      <c r="WT239" s="6"/>
      <c r="WU239" s="6"/>
      <c r="WV239" s="6"/>
      <c r="WW239" s="6"/>
      <c r="WX239" s="6"/>
      <c r="WY239" s="6"/>
      <c r="WZ239" s="6"/>
      <c r="XA239" s="6"/>
      <c r="XB239" s="6"/>
      <c r="XC239" s="6"/>
      <c r="XD239" s="6"/>
      <c r="XE239" s="6"/>
      <c r="XF239" s="6"/>
      <c r="XG239" s="6"/>
      <c r="XH239" s="6"/>
      <c r="XI239" s="6"/>
      <c r="XJ239" s="6"/>
      <c r="XK239" s="6"/>
      <c r="XL239" s="6"/>
      <c r="XM239" s="6"/>
      <c r="XN239" s="6"/>
      <c r="XO239" s="6"/>
      <c r="XP239" s="6"/>
      <c r="XQ239" s="6"/>
      <c r="XR239" s="6"/>
      <c r="XS239" s="6"/>
      <c r="XT239" s="6"/>
      <c r="XU239" s="6"/>
      <c r="XV239" s="6"/>
      <c r="XW239" s="6"/>
      <c r="XX239" s="6"/>
      <c r="XY239" s="6"/>
      <c r="XZ239" s="6"/>
      <c r="YA239" s="6"/>
      <c r="YB239" s="6"/>
      <c r="YC239" s="6"/>
      <c r="YD239" s="6"/>
      <c r="YE239" s="6"/>
      <c r="YF239" s="6"/>
      <c r="YG239" s="6"/>
      <c r="YH239" s="6"/>
      <c r="YI239" s="6"/>
      <c r="YJ239" s="6"/>
      <c r="YK239" s="6"/>
      <c r="YL239" s="6"/>
      <c r="YM239" s="6"/>
      <c r="YN239" s="6"/>
      <c r="YO239" s="6"/>
      <c r="YP239" s="6"/>
      <c r="YQ239" s="6"/>
      <c r="YR239" s="6"/>
      <c r="YS239" s="6"/>
      <c r="YT239" s="6"/>
      <c r="YU239" s="6"/>
      <c r="YV239" s="6"/>
      <c r="YW239" s="6"/>
      <c r="YX239" s="6"/>
      <c r="YY239" s="6"/>
      <c r="YZ239" s="6"/>
      <c r="ZA239" s="6"/>
      <c r="ZB239" s="6"/>
      <c r="ZC239" s="6"/>
      <c r="ZD239" s="6"/>
      <c r="ZE239" s="6"/>
      <c r="ZF239" s="6"/>
      <c r="ZG239" s="6"/>
      <c r="ZH239" s="6"/>
      <c r="ZI239" s="6"/>
      <c r="ZJ239" s="6"/>
      <c r="ZK239" s="6"/>
      <c r="ZL239" s="6"/>
      <c r="ZM239" s="6"/>
      <c r="ZN239" s="6"/>
      <c r="ZO239" s="6"/>
      <c r="ZP239" s="6"/>
      <c r="ZQ239" s="6"/>
      <c r="ZR239" s="6"/>
      <c r="ZS239" s="6"/>
      <c r="ZT239" s="6"/>
      <c r="ZU239" s="6"/>
      <c r="ZV239" s="6"/>
      <c r="ZW239" s="6"/>
      <c r="ZX239" s="6"/>
      <c r="ZY239" s="6"/>
      <c r="ZZ239" s="6"/>
      <c r="AAA239" s="6"/>
      <c r="AAB239" s="6"/>
      <c r="AAC239" s="6"/>
      <c r="AAD239" s="6"/>
      <c r="AAE239" s="6"/>
      <c r="AAF239" s="6"/>
      <c r="AAG239" s="6"/>
      <c r="AAH239" s="6"/>
      <c r="AAI239" s="6"/>
      <c r="AAJ239" s="6"/>
      <c r="AAK239" s="6"/>
      <c r="AAL239" s="6"/>
      <c r="AAM239" s="6"/>
      <c r="AAN239" s="6"/>
      <c r="AAO239" s="6"/>
      <c r="AAP239" s="6"/>
      <c r="AAQ239" s="6"/>
      <c r="AAR239" s="6"/>
      <c r="AAS239" s="6"/>
      <c r="AAT239" s="6"/>
      <c r="AAU239" s="6"/>
      <c r="AAV239" s="6"/>
      <c r="AAW239" s="6"/>
      <c r="AAX239" s="6"/>
      <c r="AAY239" s="6"/>
      <c r="AAZ239" s="6"/>
      <c r="ABA239" s="6"/>
      <c r="ABB239" s="6"/>
      <c r="ABC239" s="6"/>
      <c r="ABD239" s="6"/>
      <c r="ABE239" s="6"/>
      <c r="ABF239" s="6"/>
      <c r="ABG239" s="6"/>
      <c r="ABH239" s="6"/>
      <c r="ABI239" s="6"/>
      <c r="ABJ239" s="6"/>
      <c r="ABK239" s="6"/>
      <c r="ABL239" s="6"/>
      <c r="ABM239" s="6"/>
      <c r="ABN239" s="6"/>
      <c r="ABO239" s="6"/>
      <c r="ABP239" s="6"/>
      <c r="ABQ239" s="6"/>
      <c r="ABR239" s="6"/>
      <c r="ABS239" s="6"/>
      <c r="ABT239" s="6"/>
      <c r="ABU239" s="6"/>
      <c r="ABV239" s="6"/>
      <c r="ABW239" s="6"/>
      <c r="ABX239" s="6"/>
      <c r="ABY239" s="6"/>
      <c r="ABZ239" s="6"/>
      <c r="ACA239" s="6"/>
      <c r="ACB239" s="6"/>
      <c r="ACC239" s="6"/>
      <c r="ACD239" s="6"/>
      <c r="ACE239" s="6"/>
      <c r="ACF239" s="6"/>
      <c r="ACG239" s="6"/>
      <c r="ACH239" s="6"/>
      <c r="ACI239" s="6"/>
      <c r="ACJ239" s="6"/>
      <c r="ACK239" s="6"/>
      <c r="ACL239" s="6"/>
      <c r="ACM239" s="6"/>
      <c r="ACN239" s="6"/>
      <c r="ACO239" s="6"/>
      <c r="ACP239" s="6"/>
      <c r="ACQ239" s="6"/>
      <c r="ACR239" s="6"/>
      <c r="ACS239" s="6"/>
      <c r="ACT239" s="6"/>
      <c r="ACU239" s="6"/>
      <c r="ACV239" s="6"/>
      <c r="ACW239" s="6"/>
      <c r="ACX239" s="6"/>
      <c r="ACY239" s="6"/>
      <c r="ACZ239" s="6"/>
      <c r="ADA239" s="6"/>
      <c r="ADB239" s="6"/>
      <c r="ADC239" s="6"/>
      <c r="ADD239" s="6"/>
      <c r="ADE239" s="6"/>
      <c r="ADF239" s="6"/>
      <c r="ADG239" s="6"/>
      <c r="ADH239" s="6"/>
      <c r="ADI239" s="6"/>
      <c r="ADJ239" s="6"/>
      <c r="ADK239" s="6"/>
      <c r="ADL239" s="6"/>
      <c r="ADM239" s="6"/>
      <c r="ADN239" s="6"/>
      <c r="ADO239" s="6"/>
      <c r="ADP239" s="6"/>
      <c r="ADQ239" s="6"/>
      <c r="ADR239" s="6"/>
      <c r="ADS239" s="6"/>
      <c r="ADT239" s="6"/>
      <c r="ADU239" s="6"/>
      <c r="ADV239" s="6"/>
      <c r="ADW239" s="6"/>
      <c r="ADX239" s="6"/>
      <c r="ADY239" s="6"/>
      <c r="ADZ239" s="6"/>
      <c r="AEA239" s="6"/>
      <c r="AEB239" s="6"/>
      <c r="AEC239" s="6"/>
      <c r="AED239" s="6"/>
      <c r="AEE239" s="6"/>
      <c r="AEF239" s="6"/>
      <c r="AEG239" s="6"/>
      <c r="AEH239" s="6"/>
      <c r="AEI239" s="6"/>
      <c r="AEJ239" s="6"/>
      <c r="AEK239" s="6"/>
      <c r="AEL239" s="6"/>
      <c r="AEM239" s="6"/>
      <c r="AEN239" s="6"/>
      <c r="AEO239" s="6"/>
      <c r="AEP239" s="6"/>
      <c r="AEQ239" s="6"/>
      <c r="AER239" s="6"/>
      <c r="AES239" s="6"/>
      <c r="AET239" s="6"/>
      <c r="AEU239" s="6"/>
      <c r="AEV239" s="6"/>
      <c r="AEW239" s="6"/>
      <c r="AEX239" s="6"/>
      <c r="AEY239" s="6"/>
      <c r="AEZ239" s="6"/>
      <c r="AFA239" s="6"/>
      <c r="AFB239" s="6"/>
      <c r="AFC239" s="6"/>
      <c r="AFD239" s="6"/>
      <c r="AFE239" s="6"/>
      <c r="AFF239" s="6"/>
      <c r="AFG239" s="6"/>
      <c r="AFH239" s="6"/>
      <c r="AFI239" s="6"/>
      <c r="AFJ239" s="6"/>
      <c r="AFK239" s="6"/>
      <c r="AFL239" s="6"/>
      <c r="AFM239" s="6"/>
      <c r="AFN239" s="6"/>
      <c r="AFO239" s="6"/>
      <c r="AFP239" s="6"/>
      <c r="AFQ239" s="6"/>
      <c r="AFR239" s="6"/>
      <c r="AFS239" s="6"/>
      <c r="AFT239" s="6"/>
      <c r="AFU239" s="6"/>
      <c r="AFV239" s="6"/>
      <c r="AFW239" s="6"/>
      <c r="AFX239" s="6"/>
      <c r="AFY239" s="6"/>
      <c r="AFZ239" s="6"/>
      <c r="AGA239" s="6"/>
      <c r="AGB239" s="6"/>
      <c r="AGC239" s="6"/>
      <c r="AGD239" s="6"/>
      <c r="AGE239" s="6"/>
      <c r="AGF239" s="6"/>
      <c r="AGG239" s="6"/>
      <c r="AGH239" s="6"/>
      <c r="AGI239" s="6"/>
      <c r="AGJ239" s="6"/>
      <c r="AGK239" s="6"/>
      <c r="AGL239" s="6"/>
      <c r="AGM239" s="6"/>
      <c r="AGN239" s="6"/>
      <c r="AGO239" s="6"/>
      <c r="AGP239" s="6"/>
      <c r="AGQ239" s="6"/>
      <c r="AGR239" s="6"/>
      <c r="AGS239" s="6"/>
      <c r="AGT239" s="6"/>
      <c r="AGU239" s="6"/>
      <c r="AGV239" s="6"/>
      <c r="AGW239" s="6"/>
      <c r="AGX239" s="6"/>
      <c r="AGY239" s="6"/>
      <c r="AGZ239" s="6"/>
      <c r="AHA239" s="6"/>
      <c r="AHB239" s="6"/>
      <c r="AHC239" s="6"/>
      <c r="AHD239" s="6"/>
      <c r="AHE239" s="6"/>
      <c r="AHF239" s="6"/>
      <c r="AHG239" s="6"/>
      <c r="AHH239" s="6"/>
      <c r="AHI239" s="6"/>
      <c r="AHJ239" s="6"/>
      <c r="AHK239" s="6"/>
      <c r="AHL239" s="6"/>
      <c r="AHM239" s="6"/>
      <c r="AHN239" s="6"/>
      <c r="AHO239" s="6"/>
      <c r="AHP239" s="6"/>
      <c r="AHQ239" s="6"/>
      <c r="AHR239" s="6"/>
      <c r="AHS239" s="6"/>
      <c r="AHT239" s="6"/>
      <c r="AHU239" s="6"/>
      <c r="AHV239" s="6"/>
      <c r="AHW239" s="6"/>
      <c r="AHX239" s="6"/>
      <c r="AHY239" s="6"/>
      <c r="AHZ239" s="6"/>
      <c r="AIA239" s="6"/>
      <c r="AIB239" s="6"/>
      <c r="AIC239" s="6"/>
      <c r="AID239" s="6"/>
      <c r="AIE239" s="6"/>
      <c r="AIF239" s="6"/>
      <c r="AIG239" s="6"/>
      <c r="AIH239" s="6"/>
      <c r="AII239" s="6"/>
      <c r="AIJ239" s="6"/>
      <c r="AIK239" s="6"/>
      <c r="AIL239" s="6"/>
      <c r="AIM239" s="6"/>
      <c r="AIN239" s="6"/>
      <c r="AIO239" s="6"/>
      <c r="AIP239" s="6"/>
      <c r="AIQ239" s="6"/>
      <c r="AIR239" s="6"/>
      <c r="AIS239" s="6"/>
      <c r="AIT239" s="6"/>
      <c r="AIU239" s="6"/>
      <c r="AIV239" s="6"/>
      <c r="AIW239" s="6"/>
      <c r="AIX239" s="6"/>
      <c r="AIY239" s="6"/>
      <c r="AIZ239" s="6"/>
      <c r="AJA239" s="6"/>
      <c r="AJB239" s="6"/>
      <c r="AJC239" s="6"/>
      <c r="AJD239" s="6"/>
      <c r="AJE239" s="6"/>
      <c r="AJF239" s="6"/>
      <c r="AJG239" s="6"/>
      <c r="AJH239" s="6"/>
      <c r="AJI239" s="6"/>
      <c r="AJJ239" s="6"/>
      <c r="AJK239" s="6"/>
      <c r="AJL239" s="6"/>
      <c r="AJM239" s="6"/>
      <c r="AJN239" s="6"/>
      <c r="AJO239" s="6"/>
      <c r="AJP239" s="6"/>
      <c r="AJQ239" s="6"/>
      <c r="AJR239" s="6"/>
      <c r="AJS239" s="6"/>
      <c r="AJT239" s="6"/>
      <c r="AJU239" s="6"/>
      <c r="AJV239" s="6"/>
      <c r="AJW239" s="6"/>
      <c r="AJX239" s="6"/>
      <c r="AJY239" s="6"/>
      <c r="AJZ239" s="6"/>
      <c r="AKA239" s="6"/>
      <c r="AKB239" s="6"/>
      <c r="AKC239" s="6"/>
      <c r="AKD239" s="6"/>
      <c r="AKE239" s="6"/>
      <c r="AKF239" s="6"/>
      <c r="AKG239" s="6"/>
      <c r="AKH239" s="6"/>
      <c r="AKI239" s="6"/>
      <c r="AKJ239" s="6"/>
      <c r="AKK239" s="6"/>
      <c r="AKL239" s="6"/>
      <c r="AKM239" s="6"/>
      <c r="AKN239" s="6"/>
      <c r="AKO239" s="6"/>
      <c r="AKP239" s="6"/>
      <c r="AKQ239" s="6"/>
      <c r="AKR239" s="6"/>
      <c r="AKS239" s="6"/>
      <c r="AKT239" s="6"/>
      <c r="AKU239" s="6"/>
      <c r="AKV239" s="6"/>
      <c r="AKW239" s="6"/>
      <c r="AKX239" s="6"/>
      <c r="AKY239" s="6"/>
      <c r="AKZ239" s="6"/>
      <c r="ALA239" s="6"/>
      <c r="ALB239" s="6"/>
      <c r="ALC239" s="6"/>
      <c r="ALD239" s="6"/>
      <c r="ALE239" s="6"/>
      <c r="ALF239" s="6"/>
      <c r="ALG239" s="6"/>
      <c r="ALH239" s="6"/>
      <c r="ALI239" s="6"/>
      <c r="ALJ239" s="6"/>
      <c r="ALK239" s="6"/>
      <c r="ALL239" s="6"/>
      <c r="ALM239" s="6"/>
      <c r="ALN239" s="6"/>
      <c r="ALO239" s="6"/>
      <c r="ALP239" s="6"/>
      <c r="ALQ239" s="6"/>
      <c r="ALR239" s="6"/>
      <c r="ALS239" s="6"/>
      <c r="ALT239" s="6"/>
      <c r="ALU239" s="6"/>
      <c r="ALV239" s="6"/>
      <c r="ALW239" s="6"/>
      <c r="ALX239" s="6"/>
      <c r="ALY239" s="6"/>
      <c r="ALZ239" s="6"/>
      <c r="AMA239" s="6"/>
      <c r="AMB239" s="6"/>
      <c r="AMC239" s="6"/>
      <c r="AMD239" s="6"/>
      <c r="AME239" s="6"/>
      <c r="AMF239" s="6"/>
      <c r="AMG239" s="6"/>
      <c r="AMH239" s="6"/>
      <c r="AMI239" s="6"/>
      <c r="AMJ239" s="6"/>
      <c r="AMK239" s="6"/>
      <c r="AML239" s="6"/>
      <c r="AMM239" s="6"/>
      <c r="AMN239" s="6"/>
      <c r="AMO239" s="6"/>
      <c r="AMP239" s="6"/>
      <c r="AMQ239" s="6"/>
      <c r="AMR239" s="6"/>
      <c r="AMS239" s="6"/>
      <c r="AMT239" s="6"/>
      <c r="AMU239" s="6"/>
      <c r="AMV239" s="6"/>
      <c r="AMW239" s="6"/>
      <c r="AMX239" s="6"/>
      <c r="AMY239" s="6"/>
      <c r="AMZ239" s="6"/>
      <c r="ANA239" s="6"/>
      <c r="ANB239" s="6"/>
      <c r="ANC239" s="6"/>
      <c r="AND239" s="6"/>
      <c r="ANE239" s="6"/>
      <c r="ANF239" s="6"/>
      <c r="ANG239" s="6"/>
      <c r="ANH239" s="6"/>
      <c r="ANI239" s="6"/>
      <c r="ANJ239" s="6"/>
      <c r="ANK239" s="6"/>
      <c r="ANL239" s="6"/>
      <c r="ANM239" s="6"/>
      <c r="ANN239" s="6"/>
      <c r="ANO239" s="6"/>
      <c r="ANP239" s="6"/>
      <c r="ANQ239" s="6"/>
      <c r="ANR239" s="6"/>
      <c r="ANS239" s="6"/>
      <c r="ANT239" s="6"/>
      <c r="ANU239" s="6"/>
      <c r="ANV239" s="6"/>
      <c r="ANW239" s="6"/>
      <c r="ANX239" s="6"/>
      <c r="ANY239" s="6"/>
      <c r="ANZ239" s="6"/>
      <c r="AOA239" s="6"/>
      <c r="AOB239" s="6"/>
      <c r="AOC239" s="6"/>
      <c r="AOD239" s="6"/>
      <c r="AOE239" s="6"/>
      <c r="AOF239" s="6"/>
      <c r="AOG239" s="6"/>
      <c r="AOH239" s="6"/>
      <c r="AOI239" s="6"/>
      <c r="AOJ239" s="6"/>
      <c r="AOK239" s="6"/>
      <c r="AOL239" s="6"/>
      <c r="AOM239" s="6"/>
      <c r="AON239" s="6"/>
      <c r="AOO239" s="6"/>
      <c r="AOP239" s="6"/>
      <c r="AOQ239" s="6"/>
      <c r="AOR239" s="6"/>
      <c r="AOS239" s="6"/>
      <c r="AOT239" s="6"/>
      <c r="AOU239" s="6"/>
      <c r="AOV239" s="6"/>
      <c r="AOW239" s="6"/>
      <c r="AOX239" s="6"/>
      <c r="AOY239" s="6"/>
      <c r="AOZ239" s="6"/>
      <c r="APA239" s="6"/>
      <c r="APB239" s="6"/>
      <c r="APC239" s="6"/>
      <c r="APD239" s="6"/>
      <c r="APE239" s="6"/>
      <c r="APF239" s="6"/>
      <c r="APG239" s="6"/>
      <c r="APH239" s="6"/>
      <c r="API239" s="6"/>
      <c r="APJ239" s="6"/>
      <c r="APK239" s="6"/>
      <c r="APL239" s="6"/>
      <c r="APM239" s="6"/>
      <c r="APN239" s="6"/>
      <c r="APO239" s="6"/>
      <c r="APP239" s="6"/>
      <c r="APQ239" s="6"/>
      <c r="APR239" s="6"/>
      <c r="APS239" s="6"/>
      <c r="APT239" s="6"/>
      <c r="APU239" s="6"/>
      <c r="APV239" s="6"/>
      <c r="APW239" s="6"/>
      <c r="APX239" s="6"/>
      <c r="APY239" s="6"/>
      <c r="APZ239" s="6"/>
      <c r="AQA239" s="6"/>
      <c r="AQB239" s="6"/>
      <c r="AQC239" s="6"/>
      <c r="AQD239" s="6"/>
      <c r="AQE239" s="6"/>
      <c r="AQF239" s="6"/>
      <c r="AQG239" s="6"/>
      <c r="AQH239" s="6"/>
      <c r="AQI239" s="6"/>
      <c r="AQJ239" s="6"/>
      <c r="AQK239" s="6"/>
      <c r="AQL239" s="6"/>
      <c r="AQM239" s="6"/>
      <c r="AQN239" s="6"/>
      <c r="AQO239" s="6"/>
      <c r="AQP239" s="6"/>
      <c r="AQQ239" s="6"/>
      <c r="AQR239" s="6"/>
      <c r="AQS239" s="6"/>
      <c r="AQT239" s="6"/>
      <c r="AQU239" s="6"/>
      <c r="AQV239" s="6"/>
      <c r="AQW239" s="6"/>
      <c r="AQX239" s="6"/>
      <c r="AQY239" s="6"/>
      <c r="AQZ239" s="6"/>
      <c r="ARA239" s="6"/>
      <c r="ARB239" s="6"/>
      <c r="ARC239" s="6"/>
      <c r="ARD239" s="6"/>
      <c r="ARE239" s="6"/>
      <c r="ARF239" s="6"/>
      <c r="ARG239" s="6"/>
      <c r="ARH239" s="6"/>
      <c r="ARI239" s="6"/>
      <c r="ARJ239" s="6"/>
      <c r="ARK239" s="6"/>
      <c r="ARL239" s="6"/>
      <c r="ARM239" s="6"/>
      <c r="ARN239" s="6"/>
      <c r="ARO239" s="6"/>
      <c r="ARP239" s="6"/>
      <c r="ARQ239" s="6"/>
      <c r="ARR239" s="6"/>
      <c r="ARS239" s="6"/>
      <c r="ART239" s="6"/>
      <c r="ARU239" s="6"/>
      <c r="ARV239" s="6"/>
      <c r="ARW239" s="6"/>
      <c r="ARX239" s="6"/>
      <c r="ARY239" s="6"/>
      <c r="ARZ239" s="6"/>
      <c r="ASA239" s="6"/>
      <c r="ASB239" s="6"/>
      <c r="ASC239" s="6"/>
      <c r="ASD239" s="6"/>
      <c r="ASE239" s="6"/>
      <c r="ASF239" s="6"/>
      <c r="ASG239" s="6"/>
      <c r="ASH239" s="6"/>
      <c r="ASI239" s="6"/>
      <c r="ASJ239" s="6"/>
      <c r="ASK239" s="6"/>
      <c r="ASL239" s="6"/>
      <c r="ASM239" s="6"/>
      <c r="ASN239" s="6"/>
      <c r="ASO239" s="6"/>
      <c r="ASP239" s="6"/>
      <c r="ASQ239" s="6"/>
      <c r="ASR239" s="6"/>
      <c r="ASS239" s="6"/>
      <c r="AST239" s="6"/>
      <c r="ASU239" s="6"/>
      <c r="ASV239" s="6"/>
      <c r="ASW239" s="6"/>
      <c r="ASX239" s="6"/>
      <c r="ASY239" s="6"/>
      <c r="ASZ239" s="6"/>
      <c r="ATA239" s="6"/>
      <c r="ATB239" s="6"/>
      <c r="ATC239" s="6"/>
      <c r="ATD239" s="6"/>
      <c r="ATE239" s="6"/>
      <c r="ATF239" s="6"/>
      <c r="ATG239" s="6"/>
      <c r="ATH239" s="6"/>
      <c r="ATI239" s="6"/>
      <c r="ATJ239" s="6"/>
      <c r="ATK239" s="6"/>
      <c r="ATL239" s="6"/>
      <c r="ATM239" s="6"/>
      <c r="ATN239" s="6"/>
      <c r="ATO239" s="6"/>
      <c r="ATP239" s="6"/>
      <c r="ATQ239" s="6"/>
      <c r="ATR239" s="6"/>
      <c r="ATS239" s="6"/>
      <c r="ATT239" s="6"/>
      <c r="ATU239" s="6"/>
      <c r="ATV239" s="6"/>
      <c r="ATW239" s="6"/>
      <c r="ATX239" s="6"/>
      <c r="ATY239" s="6"/>
      <c r="ATZ239" s="6"/>
      <c r="AUA239" s="6"/>
      <c r="AUB239" s="6"/>
      <c r="AUC239" s="6"/>
      <c r="AUD239" s="6"/>
      <c r="AUE239" s="6"/>
      <c r="AUF239" s="6"/>
      <c r="AUG239" s="6"/>
      <c r="AUH239" s="6"/>
      <c r="AUI239" s="6"/>
      <c r="AUJ239" s="6"/>
      <c r="AUK239" s="6"/>
      <c r="AUL239" s="6"/>
      <c r="AUM239" s="6"/>
      <c r="AUN239" s="6"/>
      <c r="AUO239" s="6"/>
      <c r="AUP239" s="6"/>
      <c r="AUQ239" s="6"/>
      <c r="AUR239" s="6"/>
      <c r="AUS239" s="6"/>
      <c r="AUT239" s="6"/>
      <c r="AUU239" s="6"/>
      <c r="AUV239" s="6"/>
      <c r="AUW239" s="6"/>
      <c r="AUX239" s="6"/>
      <c r="AUY239" s="6"/>
      <c r="AUZ239" s="6"/>
      <c r="AVA239" s="6"/>
      <c r="AVB239" s="6"/>
      <c r="AVC239" s="6"/>
      <c r="AVD239" s="6"/>
      <c r="AVE239" s="6"/>
      <c r="AVF239" s="6"/>
      <c r="AVG239" s="6"/>
      <c r="AVH239" s="6"/>
      <c r="AVI239" s="6"/>
      <c r="AVJ239" s="6"/>
      <c r="AVK239" s="6"/>
      <c r="AVL239" s="6"/>
      <c r="AVM239" s="6"/>
      <c r="AVN239" s="6"/>
      <c r="AVO239" s="6"/>
      <c r="AVP239" s="6"/>
      <c r="AVQ239" s="6"/>
      <c r="AVR239" s="6"/>
      <c r="AVS239" s="6"/>
      <c r="AVT239" s="6"/>
      <c r="AVU239" s="6"/>
      <c r="AVV239" s="6"/>
      <c r="AVW239" s="6"/>
      <c r="AVX239" s="6"/>
      <c r="AVY239" s="6"/>
      <c r="AVZ239" s="6"/>
      <c r="AWA239" s="6"/>
      <c r="AWB239" s="6"/>
      <c r="AWC239" s="6"/>
      <c r="AWD239" s="6"/>
      <c r="AWE239" s="6"/>
      <c r="AWF239" s="6"/>
      <c r="AWG239" s="6"/>
      <c r="AWH239" s="6"/>
      <c r="AWI239" s="6"/>
      <c r="AWJ239" s="6"/>
      <c r="AWK239" s="6"/>
      <c r="AWL239" s="6"/>
      <c r="AWM239" s="6"/>
      <c r="AWN239" s="6"/>
      <c r="AWO239" s="6"/>
      <c r="AWP239" s="6"/>
      <c r="AWQ239" s="6"/>
      <c r="AWR239" s="6"/>
      <c r="AWS239" s="6"/>
      <c r="AWT239" s="6"/>
      <c r="AWU239" s="6"/>
      <c r="AWV239" s="6"/>
      <c r="AWW239" s="6"/>
      <c r="AWX239" s="6"/>
      <c r="AWY239" s="6"/>
      <c r="AWZ239" s="6"/>
      <c r="AXA239" s="6"/>
      <c r="AXB239" s="6"/>
      <c r="AXC239" s="6"/>
      <c r="AXD239" s="6"/>
      <c r="AXE239" s="6"/>
      <c r="AXF239" s="6"/>
      <c r="AXG239" s="6"/>
      <c r="AXH239" s="6"/>
      <c r="AXI239" s="6"/>
      <c r="AXJ239" s="6"/>
      <c r="AXK239" s="6"/>
      <c r="AXL239" s="6"/>
      <c r="AXM239" s="6"/>
      <c r="AXN239" s="6"/>
      <c r="AXO239" s="6"/>
      <c r="AXP239" s="6"/>
      <c r="AXQ239" s="6"/>
      <c r="AXR239" s="6"/>
      <c r="AXS239" s="6"/>
      <c r="AXT239" s="6"/>
      <c r="AXU239" s="6"/>
      <c r="AXV239" s="6"/>
      <c r="AXW239" s="6"/>
      <c r="AXX239" s="6"/>
      <c r="AXY239" s="6"/>
      <c r="AXZ239" s="6"/>
      <c r="AYA239" s="6"/>
      <c r="AYB239" s="6"/>
      <c r="AYC239" s="6"/>
      <c r="AYD239" s="6"/>
      <c r="AYE239" s="6"/>
      <c r="AYF239" s="6"/>
      <c r="AYG239" s="6"/>
      <c r="AYH239" s="6"/>
      <c r="AYI239" s="6"/>
      <c r="AYJ239" s="6"/>
      <c r="AYK239" s="6"/>
      <c r="AYL239" s="6"/>
      <c r="AYM239" s="6"/>
      <c r="AYN239" s="6"/>
      <c r="AYO239" s="6"/>
      <c r="AYP239" s="6"/>
      <c r="AYQ239" s="6"/>
      <c r="AYR239" s="6"/>
      <c r="AYS239" s="6"/>
      <c r="AYT239" s="6"/>
      <c r="AYU239" s="6"/>
      <c r="AYV239" s="6"/>
      <c r="AYW239" s="6"/>
      <c r="AYX239" s="6"/>
      <c r="AYY239" s="6"/>
      <c r="AYZ239" s="6"/>
      <c r="AZA239" s="6"/>
      <c r="AZB239" s="6"/>
      <c r="AZC239" s="6"/>
      <c r="AZD239" s="6"/>
      <c r="AZE239" s="6"/>
      <c r="AZF239" s="6"/>
      <c r="AZG239" s="6"/>
      <c r="AZH239" s="6"/>
      <c r="AZI239" s="6"/>
      <c r="AZJ239" s="6"/>
      <c r="AZK239" s="6"/>
      <c r="AZL239" s="6"/>
      <c r="AZM239" s="6"/>
      <c r="AZN239" s="6"/>
      <c r="AZO239" s="6"/>
      <c r="AZP239" s="6"/>
      <c r="AZQ239" s="6"/>
      <c r="AZR239" s="6"/>
      <c r="AZS239" s="6"/>
      <c r="AZT239" s="6"/>
      <c r="AZU239" s="6"/>
      <c r="AZV239" s="6"/>
      <c r="AZW239" s="6"/>
      <c r="AZX239" s="6"/>
      <c r="AZY239" s="6"/>
      <c r="AZZ239" s="6"/>
      <c r="BAA239" s="6"/>
      <c r="BAB239" s="6"/>
      <c r="BAC239" s="6"/>
      <c r="BAD239" s="6"/>
      <c r="BAE239" s="6"/>
      <c r="BAF239" s="6"/>
      <c r="BAG239" s="6"/>
      <c r="BAH239" s="6"/>
      <c r="BAI239" s="6"/>
      <c r="BAJ239" s="6"/>
      <c r="BAK239" s="6"/>
      <c r="BAL239" s="6"/>
      <c r="BAM239" s="6"/>
      <c r="BAN239" s="6"/>
      <c r="BAO239" s="6"/>
      <c r="BAP239" s="6"/>
      <c r="BAQ239" s="6"/>
      <c r="BAR239" s="6"/>
      <c r="BAS239" s="6"/>
      <c r="BAT239" s="6"/>
      <c r="BAU239" s="6"/>
      <c r="BAV239" s="6"/>
      <c r="BAW239" s="6"/>
      <c r="BAX239" s="6"/>
      <c r="BAY239" s="6"/>
      <c r="BAZ239" s="6"/>
      <c r="BBA239" s="6"/>
      <c r="BBB239" s="6"/>
      <c r="BBC239" s="6"/>
      <c r="BBD239" s="6"/>
      <c r="BBE239" s="6"/>
      <c r="BBF239" s="6"/>
      <c r="BBG239" s="6"/>
      <c r="BBH239" s="6"/>
      <c r="BBI239" s="6"/>
      <c r="BBJ239" s="6"/>
      <c r="BBK239" s="6"/>
      <c r="BBL239" s="6"/>
      <c r="BBM239" s="6"/>
      <c r="BBN239" s="6"/>
      <c r="BBO239" s="6"/>
      <c r="BBP239" s="6"/>
      <c r="BBQ239" s="6"/>
      <c r="BBR239" s="6"/>
      <c r="BBS239" s="6"/>
      <c r="BBT239" s="6"/>
      <c r="BBU239" s="6"/>
      <c r="BBV239" s="6"/>
      <c r="BBW239" s="6"/>
      <c r="BBX239" s="6"/>
      <c r="BBY239" s="6"/>
      <c r="BBZ239" s="6"/>
      <c r="BCA239" s="6"/>
      <c r="BCB239" s="6"/>
      <c r="BCC239" s="6"/>
      <c r="BCD239" s="6"/>
      <c r="BCE239" s="6"/>
      <c r="BCF239" s="6"/>
      <c r="BCG239" s="6"/>
      <c r="BCH239" s="6"/>
      <c r="BCI239" s="6"/>
      <c r="BCJ239" s="6"/>
      <c r="BCK239" s="6"/>
      <c r="BCL239" s="6"/>
      <c r="BCM239" s="6"/>
      <c r="BCN239" s="6"/>
      <c r="BCO239" s="6"/>
      <c r="BCP239" s="6"/>
      <c r="BCQ239" s="6"/>
      <c r="BCR239" s="6"/>
      <c r="BCS239" s="6"/>
      <c r="BCT239" s="6"/>
      <c r="BCU239" s="6"/>
      <c r="BCV239" s="6"/>
      <c r="BCW239" s="6"/>
      <c r="BCX239" s="6"/>
      <c r="BCY239" s="6"/>
      <c r="BCZ239" s="6"/>
      <c r="BDA239" s="6"/>
      <c r="BDB239" s="6"/>
      <c r="BDC239" s="6"/>
      <c r="BDD239" s="6"/>
      <c r="BDE239" s="6"/>
      <c r="BDF239" s="6"/>
      <c r="BDG239" s="6"/>
      <c r="BDH239" s="6"/>
      <c r="BDI239" s="6"/>
      <c r="BDJ239" s="6"/>
      <c r="BDK239" s="6"/>
      <c r="BDL239" s="6"/>
      <c r="BDM239" s="6"/>
      <c r="BDN239" s="6"/>
      <c r="BDO239" s="6"/>
      <c r="BDP239" s="6"/>
      <c r="BDQ239" s="6"/>
      <c r="BDR239" s="6"/>
      <c r="BDS239" s="6"/>
      <c r="BDT239" s="6"/>
      <c r="BDU239" s="6"/>
    </row>
    <row r="240" spans="1:1477" s="69" customFormat="1">
      <c r="B240" s="67" t="s">
        <v>4</v>
      </c>
      <c r="C240" s="67" t="s">
        <v>406</v>
      </c>
      <c r="D240" s="67" t="s">
        <v>407</v>
      </c>
      <c r="E240" s="194">
        <v>44748</v>
      </c>
      <c r="F240" s="67" t="s">
        <v>1005</v>
      </c>
      <c r="G240" s="158" t="s">
        <v>1009</v>
      </c>
      <c r="H240" s="187">
        <v>1</v>
      </c>
      <c r="I240" s="69">
        <v>1</v>
      </c>
      <c r="J240" s="69">
        <v>200</v>
      </c>
      <c r="K240" s="69">
        <v>317</v>
      </c>
      <c r="L240" s="69">
        <v>317</v>
      </c>
      <c r="M240" s="186">
        <f>IF(J240 = 0,0,(L240-AH240-AI240)/J240)</f>
        <v>1.07</v>
      </c>
      <c r="N240" s="69">
        <f>IF(G240&lt;&gt;"",IF(M240&lt;=1.2,1,0),0)</f>
        <v>1</v>
      </c>
      <c r="O240" s="69">
        <v>0</v>
      </c>
      <c r="P240" s="69">
        <v>0</v>
      </c>
      <c r="Q240" s="69">
        <v>0</v>
      </c>
      <c r="R240" s="69">
        <v>103</v>
      </c>
      <c r="S240" s="69">
        <v>14</v>
      </c>
      <c r="T240" s="190">
        <v>3079406</v>
      </c>
      <c r="U240" s="190">
        <v>50000</v>
      </c>
      <c r="V240" s="190">
        <v>3029406</v>
      </c>
      <c r="W240" s="190">
        <v>3129406</v>
      </c>
      <c r="X240" s="190">
        <v>3205711</v>
      </c>
      <c r="Y240" s="190">
        <v>0</v>
      </c>
      <c r="Z240" s="190">
        <v>0</v>
      </c>
      <c r="AA240" s="190">
        <v>0</v>
      </c>
      <c r="AB240" s="190">
        <v>3205711</v>
      </c>
      <c r="AC240" s="190">
        <v>3130395</v>
      </c>
      <c r="AD240" s="186">
        <f>IF(V240=0,0,AC240/V240)</f>
        <v>1.0333362381932301</v>
      </c>
      <c r="AE240" s="69">
        <f>IF(AD240 &lt;=1.1,1,0)</f>
        <v>1</v>
      </c>
      <c r="AF240" s="190">
        <v>-75316</v>
      </c>
      <c r="AG240" s="190">
        <v>50000</v>
      </c>
      <c r="AH240" s="69">
        <v>26</v>
      </c>
      <c r="AI240" s="69">
        <v>77</v>
      </c>
      <c r="AJ240" s="69">
        <v>0</v>
      </c>
      <c r="AK240" s="69">
        <v>0</v>
      </c>
      <c r="AL240" s="80">
        <v>3862</v>
      </c>
      <c r="AM240" s="80">
        <v>0</v>
      </c>
      <c r="AN240" s="69">
        <v>0</v>
      </c>
      <c r="AO240" s="69">
        <v>28</v>
      </c>
      <c r="AP240" s="80">
        <v>3528</v>
      </c>
      <c r="AQ240" s="80">
        <v>0</v>
      </c>
      <c r="AR240" s="69">
        <v>0</v>
      </c>
      <c r="AS240" s="69">
        <v>0</v>
      </c>
      <c r="AT240" s="80">
        <v>0</v>
      </c>
      <c r="AU240" s="80">
        <v>0</v>
      </c>
      <c r="AV240" s="69">
        <v>0</v>
      </c>
      <c r="AW240" s="69">
        <v>0</v>
      </c>
      <c r="AX240" s="80">
        <v>0</v>
      </c>
      <c r="AY240" s="80">
        <v>0</v>
      </c>
      <c r="AZ240" s="69">
        <v>0</v>
      </c>
      <c r="BA240" s="69">
        <v>0</v>
      </c>
      <c r="BB240" s="80">
        <v>0</v>
      </c>
      <c r="BC240" s="80">
        <v>0</v>
      </c>
      <c r="BD240" s="69">
        <v>0</v>
      </c>
      <c r="BE240" s="69">
        <v>0</v>
      </c>
      <c r="BF240" s="80">
        <v>47514</v>
      </c>
      <c r="BG240" s="80">
        <v>0</v>
      </c>
      <c r="BH240" s="69">
        <v>0</v>
      </c>
      <c r="BI240" s="69">
        <v>0</v>
      </c>
      <c r="BJ240" s="80">
        <v>0</v>
      </c>
      <c r="BK240" s="80">
        <v>0</v>
      </c>
      <c r="BL240" s="69">
        <v>0</v>
      </c>
      <c r="BM240" s="69">
        <v>0</v>
      </c>
      <c r="BN240" s="80">
        <v>0</v>
      </c>
      <c r="BO240" s="80">
        <v>0</v>
      </c>
      <c r="BP240" s="69">
        <v>0</v>
      </c>
      <c r="BQ240" s="69">
        <v>0</v>
      </c>
      <c r="BR240" s="80">
        <v>0</v>
      </c>
      <c r="BS240" s="80">
        <v>0</v>
      </c>
      <c r="BT240" s="69">
        <v>0</v>
      </c>
      <c r="BU240" s="69">
        <v>0</v>
      </c>
      <c r="BV240" s="80">
        <v>0</v>
      </c>
      <c r="BW240" s="80">
        <v>0</v>
      </c>
      <c r="BX240" s="69">
        <v>0</v>
      </c>
      <c r="BY240" s="69">
        <v>0</v>
      </c>
      <c r="BZ240" s="80">
        <v>0</v>
      </c>
      <c r="CA240" s="80">
        <v>0</v>
      </c>
      <c r="CB240" s="69">
        <v>0</v>
      </c>
      <c r="CC240" s="69">
        <v>0</v>
      </c>
      <c r="CD240" s="80">
        <v>0</v>
      </c>
      <c r="CE240" s="80">
        <v>0</v>
      </c>
      <c r="CF240" s="69">
        <v>0</v>
      </c>
      <c r="CG240" s="69">
        <v>0</v>
      </c>
      <c r="CH240" s="80">
        <v>0</v>
      </c>
      <c r="CI240" s="80">
        <v>0</v>
      </c>
      <c r="CJ240" s="69">
        <v>0</v>
      </c>
      <c r="CK240" s="69">
        <v>28</v>
      </c>
      <c r="CL240" s="80">
        <v>54904</v>
      </c>
      <c r="CM240" s="80">
        <v>0</v>
      </c>
      <c r="CN240" s="67" t="s">
        <v>799</v>
      </c>
      <c r="CO240" s="67" t="s">
        <v>800</v>
      </c>
      <c r="CP240" s="67" t="s">
        <v>701</v>
      </c>
      <c r="CQ240" s="67" t="s">
        <v>701</v>
      </c>
      <c r="CR240" s="67" t="s">
        <v>701</v>
      </c>
      <c r="CS240" s="67" t="s">
        <v>701</v>
      </c>
      <c r="CT240" s="68">
        <v>45237</v>
      </c>
      <c r="CU240" s="67" t="s">
        <v>1007</v>
      </c>
      <c r="CV240" s="67" t="s">
        <v>1004</v>
      </c>
      <c r="CW240" s="68" t="s">
        <v>168</v>
      </c>
      <c r="CX240" s="68">
        <v>45149</v>
      </c>
      <c r="CY240" s="67" t="s">
        <v>1005</v>
      </c>
      <c r="CZ240" s="67" t="s">
        <v>1004</v>
      </c>
      <c r="DA240" s="67" t="s">
        <v>1062</v>
      </c>
      <c r="DB240" s="81">
        <v>3825881.85</v>
      </c>
      <c r="DC240" s="67"/>
      <c r="DD240" s="67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  <c r="AMM240"/>
      <c r="AMN240"/>
      <c r="AMO240"/>
      <c r="AMP240"/>
      <c r="AMQ240"/>
      <c r="AMR240"/>
      <c r="AMS240"/>
      <c r="AMT240"/>
      <c r="AMU240"/>
      <c r="AMV240"/>
      <c r="AMW240"/>
      <c r="AMX240"/>
      <c r="AMY240"/>
      <c r="AMZ240"/>
      <c r="ANA240"/>
      <c r="ANB240"/>
      <c r="ANC240"/>
      <c r="AND240"/>
      <c r="ANE240"/>
      <c r="ANF240"/>
      <c r="ANG240"/>
      <c r="ANH240"/>
      <c r="ANI240"/>
      <c r="ANJ240"/>
      <c r="ANK240"/>
      <c r="ANL240"/>
      <c r="ANM240"/>
      <c r="ANN240"/>
      <c r="ANO240"/>
      <c r="ANP240"/>
      <c r="ANQ240"/>
      <c r="ANR240"/>
      <c r="ANS240"/>
      <c r="ANT240"/>
      <c r="ANU240"/>
      <c r="ANV240"/>
      <c r="ANW240"/>
      <c r="ANX240"/>
      <c r="ANY240"/>
      <c r="ANZ240"/>
      <c r="AOA240"/>
      <c r="AOB240"/>
      <c r="AOC240"/>
      <c r="AOD240"/>
      <c r="AOE240"/>
      <c r="AOF240"/>
      <c r="AOG240"/>
      <c r="AOH240"/>
      <c r="AOI240"/>
      <c r="AOJ240"/>
      <c r="AOK240"/>
      <c r="AOL240"/>
      <c r="AOM240"/>
      <c r="AON240"/>
      <c r="AOO240"/>
      <c r="AOP240"/>
      <c r="AOQ240"/>
      <c r="AOR240"/>
      <c r="AOS240"/>
      <c r="AOT240"/>
      <c r="AOU240"/>
      <c r="AOV240"/>
      <c r="AOW240"/>
      <c r="AOX240"/>
      <c r="AOY240"/>
      <c r="AOZ240"/>
      <c r="APA240"/>
      <c r="APB240"/>
      <c r="APC240"/>
      <c r="APD240"/>
      <c r="APE240"/>
      <c r="APF240"/>
      <c r="APG240"/>
      <c r="APH240"/>
      <c r="API240"/>
      <c r="APJ240"/>
      <c r="APK240"/>
      <c r="APL240"/>
      <c r="APM240"/>
      <c r="APN240"/>
      <c r="APO240"/>
      <c r="APP240"/>
      <c r="APQ240"/>
      <c r="APR240"/>
      <c r="APS240"/>
      <c r="APT240"/>
      <c r="APU240"/>
      <c r="APV240"/>
      <c r="APW240"/>
      <c r="APX240"/>
      <c r="APY240"/>
      <c r="APZ240"/>
      <c r="AQA240"/>
      <c r="AQB240"/>
      <c r="AQC240"/>
      <c r="AQD240"/>
      <c r="AQE240"/>
      <c r="AQF240"/>
      <c r="AQG240"/>
      <c r="AQH240"/>
      <c r="AQI240"/>
      <c r="AQJ240"/>
      <c r="AQK240"/>
      <c r="AQL240"/>
      <c r="AQM240"/>
      <c r="AQN240"/>
      <c r="AQO240"/>
      <c r="AQP240"/>
      <c r="AQQ240"/>
      <c r="AQR240"/>
      <c r="AQS240"/>
      <c r="AQT240"/>
      <c r="AQU240"/>
      <c r="AQV240"/>
      <c r="AQW240"/>
      <c r="AQX240"/>
      <c r="AQY240"/>
      <c r="AQZ240"/>
      <c r="ARA240"/>
      <c r="ARB240"/>
      <c r="ARC240"/>
      <c r="ARD240"/>
      <c r="ARE240"/>
      <c r="ARF240"/>
      <c r="ARG240"/>
      <c r="ARH240"/>
      <c r="ARI240"/>
      <c r="ARJ240"/>
      <c r="ARK240"/>
      <c r="ARL240"/>
      <c r="ARM240"/>
      <c r="ARN240"/>
      <c r="ARO240"/>
      <c r="ARP240"/>
      <c r="ARQ240"/>
      <c r="ARR240"/>
      <c r="ARS240"/>
      <c r="ART240"/>
      <c r="ARU240"/>
      <c r="ARV240"/>
      <c r="ARW240"/>
      <c r="ARX240"/>
      <c r="ARY240"/>
      <c r="ARZ240"/>
      <c r="ASA240"/>
      <c r="ASB240"/>
      <c r="ASC240"/>
      <c r="ASD240"/>
      <c r="ASE240"/>
      <c r="ASF240"/>
      <c r="ASG240"/>
      <c r="ASH240"/>
      <c r="ASI240"/>
      <c r="ASJ240"/>
      <c r="ASK240"/>
      <c r="ASL240"/>
      <c r="ASM240"/>
      <c r="ASN240"/>
      <c r="ASO240"/>
      <c r="ASP240"/>
      <c r="ASQ240"/>
      <c r="ASR240"/>
      <c r="ASS240"/>
      <c r="AST240"/>
      <c r="ASU240"/>
      <c r="ASV240"/>
      <c r="ASW240"/>
      <c r="ASX240"/>
      <c r="ASY240"/>
      <c r="ASZ240"/>
      <c r="ATA240"/>
      <c r="ATB240"/>
      <c r="ATC240"/>
      <c r="ATD240"/>
      <c r="ATE240"/>
      <c r="ATF240"/>
      <c r="ATG240"/>
      <c r="ATH240"/>
      <c r="ATI240"/>
      <c r="ATJ240"/>
      <c r="ATK240"/>
      <c r="ATL240"/>
      <c r="ATM240"/>
      <c r="ATN240"/>
      <c r="ATO240"/>
      <c r="ATP240"/>
      <c r="ATQ240"/>
      <c r="ATR240"/>
      <c r="ATS240"/>
      <c r="ATT240"/>
      <c r="ATU240"/>
      <c r="ATV240"/>
      <c r="ATW240"/>
      <c r="ATX240"/>
      <c r="ATY240"/>
      <c r="ATZ240"/>
      <c r="AUA240"/>
      <c r="AUB240"/>
      <c r="AUC240"/>
      <c r="AUD240"/>
      <c r="AUE240"/>
      <c r="AUF240"/>
      <c r="AUG240"/>
      <c r="AUH240"/>
      <c r="AUI240"/>
      <c r="AUJ240"/>
      <c r="AUK240"/>
      <c r="AUL240"/>
      <c r="AUM240"/>
      <c r="AUN240"/>
      <c r="AUO240"/>
      <c r="AUP240"/>
      <c r="AUQ240"/>
      <c r="AUR240"/>
      <c r="AUS240"/>
      <c r="AUT240"/>
      <c r="AUU240"/>
      <c r="AUV240"/>
      <c r="AUW240"/>
      <c r="AUX240"/>
      <c r="AUY240"/>
      <c r="AUZ240"/>
      <c r="AVA240"/>
      <c r="AVB240"/>
      <c r="AVC240"/>
      <c r="AVD240"/>
      <c r="AVE240"/>
      <c r="AVF240"/>
      <c r="AVG240"/>
      <c r="AVH240"/>
      <c r="AVI240"/>
      <c r="AVJ240"/>
      <c r="AVK240"/>
      <c r="AVL240"/>
      <c r="AVM240"/>
      <c r="AVN240"/>
      <c r="AVO240"/>
      <c r="AVP240"/>
      <c r="AVQ240"/>
      <c r="AVR240"/>
      <c r="AVS240"/>
      <c r="AVT240"/>
      <c r="AVU240"/>
      <c r="AVV240"/>
      <c r="AVW240"/>
      <c r="AVX240"/>
      <c r="AVY240"/>
      <c r="AVZ240"/>
      <c r="AWA240"/>
      <c r="AWB240"/>
      <c r="AWC240"/>
      <c r="AWD240"/>
      <c r="AWE240"/>
      <c r="AWF240"/>
      <c r="AWG240"/>
      <c r="AWH240"/>
      <c r="AWI240"/>
      <c r="AWJ240"/>
      <c r="AWK240"/>
      <c r="AWL240"/>
      <c r="AWM240"/>
      <c r="AWN240"/>
      <c r="AWO240"/>
      <c r="AWP240"/>
      <c r="AWQ240"/>
      <c r="AWR240"/>
      <c r="AWS240"/>
      <c r="AWT240"/>
      <c r="AWU240"/>
      <c r="AWV240"/>
      <c r="AWW240"/>
      <c r="AWX240"/>
      <c r="AWY240"/>
      <c r="AWZ240"/>
      <c r="AXA240"/>
      <c r="AXB240"/>
      <c r="AXC240"/>
      <c r="AXD240"/>
      <c r="AXE240"/>
      <c r="AXF240"/>
      <c r="AXG240"/>
      <c r="AXH240"/>
      <c r="AXI240"/>
      <c r="AXJ240"/>
      <c r="AXK240"/>
      <c r="AXL240"/>
      <c r="AXM240"/>
      <c r="AXN240"/>
      <c r="AXO240"/>
      <c r="AXP240"/>
      <c r="AXQ240"/>
      <c r="AXR240"/>
      <c r="AXS240"/>
      <c r="AXT240"/>
      <c r="AXU240"/>
      <c r="AXV240"/>
      <c r="AXW240"/>
      <c r="AXX240"/>
      <c r="AXY240"/>
      <c r="AXZ240"/>
      <c r="AYA240"/>
      <c r="AYB240"/>
      <c r="AYC240"/>
      <c r="AYD240"/>
      <c r="AYE240"/>
      <c r="AYF240"/>
      <c r="AYG240"/>
      <c r="AYH240"/>
      <c r="AYI240"/>
      <c r="AYJ240"/>
      <c r="AYK240"/>
      <c r="AYL240"/>
      <c r="AYM240"/>
      <c r="AYN240"/>
      <c r="AYO240"/>
      <c r="AYP240"/>
      <c r="AYQ240"/>
      <c r="AYR240"/>
      <c r="AYS240"/>
      <c r="AYT240"/>
      <c r="AYU240"/>
      <c r="AYV240"/>
      <c r="AYW240"/>
      <c r="AYX240"/>
      <c r="AYY240"/>
      <c r="AYZ240"/>
      <c r="AZA240"/>
      <c r="AZB240"/>
      <c r="AZC240"/>
      <c r="AZD240"/>
      <c r="AZE240"/>
      <c r="AZF240"/>
      <c r="AZG240"/>
      <c r="AZH240"/>
      <c r="AZI240"/>
      <c r="AZJ240"/>
      <c r="AZK240"/>
      <c r="AZL240"/>
      <c r="AZM240"/>
      <c r="AZN240"/>
      <c r="AZO240"/>
      <c r="AZP240"/>
      <c r="AZQ240"/>
      <c r="AZR240"/>
      <c r="AZS240"/>
      <c r="AZT240"/>
      <c r="AZU240"/>
      <c r="AZV240"/>
      <c r="AZW240"/>
      <c r="AZX240"/>
      <c r="AZY240"/>
      <c r="AZZ240"/>
      <c r="BAA240"/>
      <c r="BAB240"/>
      <c r="BAC240"/>
      <c r="BAD240"/>
      <c r="BAE240"/>
      <c r="BAF240"/>
      <c r="BAG240"/>
      <c r="BAH240"/>
      <c r="BAI240"/>
      <c r="BAJ240"/>
      <c r="BAK240"/>
      <c r="BAL240"/>
      <c r="BAM240"/>
      <c r="BAN240"/>
      <c r="BAO240"/>
      <c r="BAP240"/>
      <c r="BAQ240"/>
      <c r="BAR240"/>
      <c r="BAS240"/>
      <c r="BAT240"/>
      <c r="BAU240"/>
      <c r="BAV240"/>
      <c r="BAW240"/>
      <c r="BAX240"/>
      <c r="BAY240"/>
      <c r="BAZ240"/>
      <c r="BBA240"/>
      <c r="BBB240"/>
      <c r="BBC240"/>
      <c r="BBD240"/>
      <c r="BBE240"/>
      <c r="BBF240"/>
      <c r="BBG240"/>
      <c r="BBH240"/>
      <c r="BBI240"/>
      <c r="BBJ240"/>
      <c r="BBK240"/>
      <c r="BBL240"/>
      <c r="BBM240"/>
      <c r="BBN240"/>
      <c r="BBO240"/>
      <c r="BBP240"/>
      <c r="BBQ240"/>
      <c r="BBR240"/>
      <c r="BBS240"/>
      <c r="BBT240"/>
      <c r="BBU240"/>
      <c r="BBV240"/>
      <c r="BBW240"/>
      <c r="BBX240"/>
      <c r="BBY240"/>
      <c r="BBZ240"/>
      <c r="BCA240"/>
      <c r="BCB240"/>
      <c r="BCC240"/>
      <c r="BCD240"/>
      <c r="BCE240"/>
      <c r="BCF240"/>
      <c r="BCG240"/>
      <c r="BCH240"/>
      <c r="BCI240"/>
      <c r="BCJ240"/>
      <c r="BCK240"/>
      <c r="BCL240"/>
      <c r="BCM240"/>
      <c r="BCN240"/>
      <c r="BCO240"/>
      <c r="BCP240"/>
      <c r="BCQ240"/>
      <c r="BCR240"/>
      <c r="BCS240"/>
      <c r="BCT240"/>
      <c r="BCU240"/>
      <c r="BCV240"/>
      <c r="BCW240"/>
      <c r="BCX240"/>
      <c r="BCY240"/>
      <c r="BCZ240"/>
      <c r="BDA240"/>
      <c r="BDB240"/>
      <c r="BDC240"/>
      <c r="BDD240"/>
      <c r="BDE240"/>
      <c r="BDF240"/>
      <c r="BDG240"/>
      <c r="BDH240"/>
      <c r="BDI240"/>
      <c r="BDJ240"/>
      <c r="BDK240"/>
      <c r="BDL240"/>
      <c r="BDM240"/>
      <c r="BDN240"/>
      <c r="BDO240"/>
      <c r="BDP240"/>
      <c r="BDQ240"/>
      <c r="BDR240"/>
      <c r="BDS240"/>
      <c r="BDT240"/>
      <c r="BDU240"/>
    </row>
    <row r="241" spans="2:1477" s="69" customFormat="1">
      <c r="B241" s="67" t="s">
        <v>4</v>
      </c>
      <c r="C241" s="67" t="s">
        <v>408</v>
      </c>
      <c r="D241" s="67" t="s">
        <v>409</v>
      </c>
      <c r="E241" s="194">
        <v>44243</v>
      </c>
      <c r="F241" s="67" t="s">
        <v>1003</v>
      </c>
      <c r="G241" s="158" t="s">
        <v>1002</v>
      </c>
      <c r="H241" s="187">
        <v>2</v>
      </c>
      <c r="I241" s="69">
        <v>2</v>
      </c>
      <c r="J241" s="69">
        <v>470</v>
      </c>
      <c r="K241" s="69">
        <v>814</v>
      </c>
      <c r="L241" s="69">
        <v>814</v>
      </c>
      <c r="M241" s="186">
        <f t="shared" ref="M241:M257" si="74">IF(J241 = 0,0,(L241-AH241-AI241)/J241)</f>
        <v>1.1319148936170214</v>
      </c>
      <c r="N241" s="69">
        <f t="shared" ref="N241:N257" si="75">IF(G241&lt;&gt;"",IF(M241&lt;=1.2,1,0),0)</f>
        <v>1</v>
      </c>
      <c r="O241" s="69">
        <v>0</v>
      </c>
      <c r="P241" s="69">
        <v>0</v>
      </c>
      <c r="Q241" s="69">
        <v>0</v>
      </c>
      <c r="R241" s="69">
        <v>293</v>
      </c>
      <c r="S241" s="69">
        <v>51</v>
      </c>
      <c r="T241" s="190">
        <v>14521514</v>
      </c>
      <c r="U241" s="190">
        <v>150000</v>
      </c>
      <c r="V241" s="190">
        <v>14371514</v>
      </c>
      <c r="W241" s="190">
        <v>14674974</v>
      </c>
      <c r="X241" s="190">
        <v>14758568</v>
      </c>
      <c r="Y241" s="190">
        <v>0</v>
      </c>
      <c r="Z241" s="190">
        <v>0</v>
      </c>
      <c r="AA241" s="190">
        <v>0</v>
      </c>
      <c r="AB241" s="190">
        <v>14758568</v>
      </c>
      <c r="AC241" s="190">
        <v>14990012</v>
      </c>
      <c r="AD241" s="186">
        <f t="shared" ref="AD241:AD257" si="76">IF(V241=0,0,AC241/V241)</f>
        <v>1.0430363843364032</v>
      </c>
      <c r="AE241" s="69">
        <f t="shared" ref="AE241:AE257" si="77">IF(AD241 &lt;=1.1,1,0)</f>
        <v>1</v>
      </c>
      <c r="AF241" s="190">
        <v>320347</v>
      </c>
      <c r="AG241" s="190">
        <v>153460</v>
      </c>
      <c r="AH241" s="69">
        <v>66</v>
      </c>
      <c r="AI241" s="69">
        <v>216</v>
      </c>
      <c r="AJ241" s="69">
        <v>0</v>
      </c>
      <c r="AK241" s="69">
        <v>0</v>
      </c>
      <c r="AL241" s="80">
        <v>124159</v>
      </c>
      <c r="AM241" s="80">
        <v>0</v>
      </c>
      <c r="AN241" s="69">
        <v>11</v>
      </c>
      <c r="AO241" s="69">
        <v>113</v>
      </c>
      <c r="AP241" s="80">
        <v>118697</v>
      </c>
      <c r="AQ241" s="80">
        <v>75961</v>
      </c>
      <c r="AR241" s="69">
        <v>0</v>
      </c>
      <c r="AS241" s="69">
        <v>0</v>
      </c>
      <c r="AT241" s="80">
        <v>0</v>
      </c>
      <c r="AU241" s="80">
        <v>0</v>
      </c>
      <c r="AV241" s="69">
        <v>0</v>
      </c>
      <c r="AW241" s="69">
        <v>0</v>
      </c>
      <c r="AX241" s="80">
        <v>0</v>
      </c>
      <c r="AY241" s="80">
        <v>0</v>
      </c>
      <c r="AZ241" s="69">
        <v>0</v>
      </c>
      <c r="BA241" s="69">
        <v>0</v>
      </c>
      <c r="BB241" s="80">
        <v>0</v>
      </c>
      <c r="BC241" s="80">
        <v>0</v>
      </c>
      <c r="BD241" s="69">
        <v>0</v>
      </c>
      <c r="BE241" s="69">
        <v>0</v>
      </c>
      <c r="BF241" s="80">
        <v>36412</v>
      </c>
      <c r="BG241" s="80">
        <v>0</v>
      </c>
      <c r="BH241" s="69">
        <v>0</v>
      </c>
      <c r="BI241" s="69">
        <v>0</v>
      </c>
      <c r="BJ241" s="80">
        <v>0</v>
      </c>
      <c r="BK241" s="80">
        <v>0</v>
      </c>
      <c r="BL241" s="69">
        <v>0</v>
      </c>
      <c r="BM241" s="69">
        <v>0</v>
      </c>
      <c r="BN241" s="80">
        <v>0</v>
      </c>
      <c r="BO241" s="80">
        <v>0</v>
      </c>
      <c r="BP241" s="69">
        <v>0</v>
      </c>
      <c r="BQ241" s="69">
        <v>0</v>
      </c>
      <c r="BR241" s="80">
        <v>5015</v>
      </c>
      <c r="BS241" s="80">
        <v>0</v>
      </c>
      <c r="BT241" s="69">
        <v>0</v>
      </c>
      <c r="BU241" s="69">
        <v>0</v>
      </c>
      <c r="BV241" s="80">
        <v>0</v>
      </c>
      <c r="BW241" s="80">
        <v>0</v>
      </c>
      <c r="BX241" s="69">
        <v>0</v>
      </c>
      <c r="BY241" s="69">
        <v>0</v>
      </c>
      <c r="BZ241" s="80">
        <v>0</v>
      </c>
      <c r="CA241" s="80">
        <v>0</v>
      </c>
      <c r="CB241" s="69">
        <v>0</v>
      </c>
      <c r="CC241" s="69">
        <v>0</v>
      </c>
      <c r="CD241" s="80">
        <v>0</v>
      </c>
      <c r="CE241" s="80">
        <v>0</v>
      </c>
      <c r="CF241" s="69">
        <v>0</v>
      </c>
      <c r="CG241" s="69">
        <v>0</v>
      </c>
      <c r="CH241" s="80">
        <v>0</v>
      </c>
      <c r="CI241" s="80">
        <v>0</v>
      </c>
      <c r="CJ241" s="69">
        <v>11</v>
      </c>
      <c r="CK241" s="69">
        <v>113</v>
      </c>
      <c r="CL241" s="80">
        <v>284283</v>
      </c>
      <c r="CM241" s="80">
        <v>75961</v>
      </c>
      <c r="CN241" s="67" t="s">
        <v>915</v>
      </c>
      <c r="CO241" s="67" t="s">
        <v>916</v>
      </c>
      <c r="CP241" s="67" t="s">
        <v>701</v>
      </c>
      <c r="CQ241" s="67" t="s">
        <v>701</v>
      </c>
      <c r="CR241" s="67" t="s">
        <v>701</v>
      </c>
      <c r="CS241" s="67" t="s">
        <v>701</v>
      </c>
      <c r="CT241" s="68">
        <v>45351</v>
      </c>
      <c r="CU241" s="67" t="s">
        <v>1003</v>
      </c>
      <c r="CV241" s="67" t="s">
        <v>1004</v>
      </c>
      <c r="CW241" s="68" t="s">
        <v>168</v>
      </c>
      <c r="CX241" s="68">
        <v>45149</v>
      </c>
      <c r="CY241" s="67" t="s">
        <v>1005</v>
      </c>
      <c r="CZ241" s="67" t="s">
        <v>1004</v>
      </c>
      <c r="DA241" s="67" t="s">
        <v>1063</v>
      </c>
      <c r="DB241" s="81">
        <v>15223948.66</v>
      </c>
      <c r="DC241" s="67"/>
      <c r="DD241" s="67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  <c r="AML241"/>
      <c r="AMM241"/>
      <c r="AMN241"/>
      <c r="AMO241"/>
      <c r="AMP241"/>
      <c r="AMQ241"/>
      <c r="AMR241"/>
      <c r="AMS241"/>
      <c r="AMT241"/>
      <c r="AMU241"/>
      <c r="AMV241"/>
      <c r="AMW241"/>
      <c r="AMX241"/>
      <c r="AMY241"/>
      <c r="AMZ241"/>
      <c r="ANA241"/>
      <c r="ANB241"/>
      <c r="ANC241"/>
      <c r="AND241"/>
      <c r="ANE241"/>
      <c r="ANF241"/>
      <c r="ANG241"/>
      <c r="ANH241"/>
      <c r="ANI241"/>
      <c r="ANJ241"/>
      <c r="ANK241"/>
      <c r="ANL241"/>
      <c r="ANM241"/>
      <c r="ANN241"/>
      <c r="ANO241"/>
      <c r="ANP241"/>
      <c r="ANQ241"/>
      <c r="ANR241"/>
      <c r="ANS241"/>
      <c r="ANT241"/>
      <c r="ANU241"/>
      <c r="ANV241"/>
      <c r="ANW241"/>
      <c r="ANX241"/>
      <c r="ANY241"/>
      <c r="ANZ241"/>
      <c r="AOA241"/>
      <c r="AOB241"/>
      <c r="AOC241"/>
      <c r="AOD241"/>
      <c r="AOE241"/>
      <c r="AOF241"/>
      <c r="AOG241"/>
      <c r="AOH241"/>
      <c r="AOI241"/>
      <c r="AOJ241"/>
      <c r="AOK241"/>
      <c r="AOL241"/>
      <c r="AOM241"/>
      <c r="AON241"/>
      <c r="AOO241"/>
      <c r="AOP241"/>
      <c r="AOQ241"/>
      <c r="AOR241"/>
      <c r="AOS241"/>
      <c r="AOT241"/>
      <c r="AOU241"/>
      <c r="AOV241"/>
      <c r="AOW241"/>
      <c r="AOX241"/>
      <c r="AOY241"/>
      <c r="AOZ241"/>
      <c r="APA241"/>
      <c r="APB241"/>
      <c r="APC241"/>
      <c r="APD241"/>
      <c r="APE241"/>
      <c r="APF241"/>
      <c r="APG241"/>
      <c r="APH241"/>
      <c r="API241"/>
      <c r="APJ241"/>
      <c r="APK241"/>
      <c r="APL241"/>
      <c r="APM241"/>
      <c r="APN241"/>
      <c r="APO241"/>
      <c r="APP241"/>
      <c r="APQ241"/>
      <c r="APR241"/>
      <c r="APS241"/>
      <c r="APT241"/>
      <c r="APU241"/>
      <c r="APV241"/>
      <c r="APW241"/>
      <c r="APX241"/>
      <c r="APY241"/>
      <c r="APZ241"/>
      <c r="AQA241"/>
      <c r="AQB241"/>
      <c r="AQC241"/>
      <c r="AQD241"/>
      <c r="AQE241"/>
      <c r="AQF241"/>
      <c r="AQG241"/>
      <c r="AQH241"/>
      <c r="AQI241"/>
      <c r="AQJ241"/>
      <c r="AQK241"/>
      <c r="AQL241"/>
      <c r="AQM241"/>
      <c r="AQN241"/>
      <c r="AQO241"/>
      <c r="AQP241"/>
      <c r="AQQ241"/>
      <c r="AQR241"/>
      <c r="AQS241"/>
      <c r="AQT241"/>
      <c r="AQU241"/>
      <c r="AQV241"/>
      <c r="AQW241"/>
      <c r="AQX241"/>
      <c r="AQY241"/>
      <c r="AQZ241"/>
      <c r="ARA241"/>
      <c r="ARB241"/>
      <c r="ARC241"/>
      <c r="ARD241"/>
      <c r="ARE241"/>
      <c r="ARF241"/>
      <c r="ARG241"/>
      <c r="ARH241"/>
      <c r="ARI241"/>
      <c r="ARJ241"/>
      <c r="ARK241"/>
      <c r="ARL241"/>
      <c r="ARM241"/>
      <c r="ARN241"/>
      <c r="ARO241"/>
      <c r="ARP241"/>
      <c r="ARQ241"/>
      <c r="ARR241"/>
      <c r="ARS241"/>
      <c r="ART241"/>
      <c r="ARU241"/>
      <c r="ARV241"/>
      <c r="ARW241"/>
      <c r="ARX241"/>
      <c r="ARY241"/>
      <c r="ARZ241"/>
      <c r="ASA241"/>
      <c r="ASB241"/>
      <c r="ASC241"/>
      <c r="ASD241"/>
      <c r="ASE241"/>
      <c r="ASF241"/>
      <c r="ASG241"/>
      <c r="ASH241"/>
      <c r="ASI241"/>
      <c r="ASJ241"/>
      <c r="ASK241"/>
      <c r="ASL241"/>
      <c r="ASM241"/>
      <c r="ASN241"/>
      <c r="ASO241"/>
      <c r="ASP241"/>
      <c r="ASQ241"/>
      <c r="ASR241"/>
      <c r="ASS241"/>
      <c r="AST241"/>
      <c r="ASU241"/>
      <c r="ASV241"/>
      <c r="ASW241"/>
      <c r="ASX241"/>
      <c r="ASY241"/>
      <c r="ASZ241"/>
      <c r="ATA241"/>
      <c r="ATB241"/>
      <c r="ATC241"/>
      <c r="ATD241"/>
      <c r="ATE241"/>
      <c r="ATF241"/>
      <c r="ATG241"/>
      <c r="ATH241"/>
      <c r="ATI241"/>
      <c r="ATJ241"/>
      <c r="ATK241"/>
      <c r="ATL241"/>
      <c r="ATM241"/>
      <c r="ATN241"/>
      <c r="ATO241"/>
      <c r="ATP241"/>
      <c r="ATQ241"/>
      <c r="ATR241"/>
      <c r="ATS241"/>
      <c r="ATT241"/>
      <c r="ATU241"/>
      <c r="ATV241"/>
      <c r="ATW241"/>
      <c r="ATX241"/>
      <c r="ATY241"/>
      <c r="ATZ241"/>
      <c r="AUA241"/>
      <c r="AUB241"/>
      <c r="AUC241"/>
      <c r="AUD241"/>
      <c r="AUE241"/>
      <c r="AUF241"/>
      <c r="AUG241"/>
      <c r="AUH241"/>
      <c r="AUI241"/>
      <c r="AUJ241"/>
      <c r="AUK241"/>
      <c r="AUL241"/>
      <c r="AUM241"/>
      <c r="AUN241"/>
      <c r="AUO241"/>
      <c r="AUP241"/>
      <c r="AUQ241"/>
      <c r="AUR241"/>
      <c r="AUS241"/>
      <c r="AUT241"/>
      <c r="AUU241"/>
      <c r="AUV241"/>
      <c r="AUW241"/>
      <c r="AUX241"/>
      <c r="AUY241"/>
      <c r="AUZ241"/>
      <c r="AVA241"/>
      <c r="AVB241"/>
      <c r="AVC241"/>
      <c r="AVD241"/>
      <c r="AVE241"/>
      <c r="AVF241"/>
      <c r="AVG241"/>
      <c r="AVH241"/>
      <c r="AVI241"/>
      <c r="AVJ241"/>
      <c r="AVK241"/>
      <c r="AVL241"/>
      <c r="AVM241"/>
      <c r="AVN241"/>
      <c r="AVO241"/>
      <c r="AVP241"/>
      <c r="AVQ241"/>
      <c r="AVR241"/>
      <c r="AVS241"/>
      <c r="AVT241"/>
      <c r="AVU241"/>
      <c r="AVV241"/>
      <c r="AVW241"/>
      <c r="AVX241"/>
      <c r="AVY241"/>
      <c r="AVZ241"/>
      <c r="AWA241"/>
      <c r="AWB241"/>
      <c r="AWC241"/>
      <c r="AWD241"/>
      <c r="AWE241"/>
      <c r="AWF241"/>
      <c r="AWG241"/>
      <c r="AWH241"/>
      <c r="AWI241"/>
      <c r="AWJ241"/>
      <c r="AWK241"/>
      <c r="AWL241"/>
      <c r="AWM241"/>
      <c r="AWN241"/>
      <c r="AWO241"/>
      <c r="AWP241"/>
      <c r="AWQ241"/>
      <c r="AWR241"/>
      <c r="AWS241"/>
      <c r="AWT241"/>
      <c r="AWU241"/>
      <c r="AWV241"/>
      <c r="AWW241"/>
      <c r="AWX241"/>
      <c r="AWY241"/>
      <c r="AWZ241"/>
      <c r="AXA241"/>
      <c r="AXB241"/>
      <c r="AXC241"/>
      <c r="AXD241"/>
      <c r="AXE241"/>
      <c r="AXF241"/>
      <c r="AXG241"/>
      <c r="AXH241"/>
      <c r="AXI241"/>
      <c r="AXJ241"/>
      <c r="AXK241"/>
      <c r="AXL241"/>
      <c r="AXM241"/>
      <c r="AXN241"/>
      <c r="AXO241"/>
      <c r="AXP241"/>
      <c r="AXQ241"/>
      <c r="AXR241"/>
      <c r="AXS241"/>
      <c r="AXT241"/>
      <c r="AXU241"/>
      <c r="AXV241"/>
      <c r="AXW241"/>
      <c r="AXX241"/>
      <c r="AXY241"/>
      <c r="AXZ241"/>
      <c r="AYA241"/>
      <c r="AYB241"/>
      <c r="AYC241"/>
      <c r="AYD241"/>
      <c r="AYE241"/>
      <c r="AYF241"/>
      <c r="AYG241"/>
      <c r="AYH241"/>
      <c r="AYI241"/>
      <c r="AYJ241"/>
      <c r="AYK241"/>
      <c r="AYL241"/>
      <c r="AYM241"/>
      <c r="AYN241"/>
      <c r="AYO241"/>
      <c r="AYP241"/>
      <c r="AYQ241"/>
      <c r="AYR241"/>
      <c r="AYS241"/>
      <c r="AYT241"/>
      <c r="AYU241"/>
      <c r="AYV241"/>
      <c r="AYW241"/>
      <c r="AYX241"/>
      <c r="AYY241"/>
      <c r="AYZ241"/>
      <c r="AZA241"/>
      <c r="AZB241"/>
      <c r="AZC241"/>
      <c r="AZD241"/>
      <c r="AZE241"/>
      <c r="AZF241"/>
      <c r="AZG241"/>
      <c r="AZH241"/>
      <c r="AZI241"/>
      <c r="AZJ241"/>
      <c r="AZK241"/>
      <c r="AZL241"/>
      <c r="AZM241"/>
      <c r="AZN241"/>
      <c r="AZO241"/>
      <c r="AZP241"/>
      <c r="AZQ241"/>
      <c r="AZR241"/>
      <c r="AZS241"/>
      <c r="AZT241"/>
      <c r="AZU241"/>
      <c r="AZV241"/>
      <c r="AZW241"/>
      <c r="AZX241"/>
      <c r="AZY241"/>
      <c r="AZZ241"/>
      <c r="BAA241"/>
      <c r="BAB241"/>
      <c r="BAC241"/>
      <c r="BAD241"/>
      <c r="BAE241"/>
      <c r="BAF241"/>
      <c r="BAG241"/>
      <c r="BAH241"/>
      <c r="BAI241"/>
      <c r="BAJ241"/>
      <c r="BAK241"/>
      <c r="BAL241"/>
      <c r="BAM241"/>
      <c r="BAN241"/>
      <c r="BAO241"/>
      <c r="BAP241"/>
      <c r="BAQ241"/>
      <c r="BAR241"/>
      <c r="BAS241"/>
      <c r="BAT241"/>
      <c r="BAU241"/>
      <c r="BAV241"/>
      <c r="BAW241"/>
      <c r="BAX241"/>
      <c r="BAY241"/>
      <c r="BAZ241"/>
      <c r="BBA241"/>
      <c r="BBB241"/>
      <c r="BBC241"/>
      <c r="BBD241"/>
      <c r="BBE241"/>
      <c r="BBF241"/>
      <c r="BBG241"/>
      <c r="BBH241"/>
      <c r="BBI241"/>
      <c r="BBJ241"/>
      <c r="BBK241"/>
      <c r="BBL241"/>
      <c r="BBM241"/>
      <c r="BBN241"/>
      <c r="BBO241"/>
      <c r="BBP241"/>
      <c r="BBQ241"/>
      <c r="BBR241"/>
      <c r="BBS241"/>
      <c r="BBT241"/>
      <c r="BBU241"/>
      <c r="BBV241"/>
      <c r="BBW241"/>
      <c r="BBX241"/>
      <c r="BBY241"/>
      <c r="BBZ241"/>
      <c r="BCA241"/>
      <c r="BCB241"/>
      <c r="BCC241"/>
      <c r="BCD241"/>
      <c r="BCE241"/>
      <c r="BCF241"/>
      <c r="BCG241"/>
      <c r="BCH241"/>
      <c r="BCI241"/>
      <c r="BCJ241"/>
      <c r="BCK241"/>
      <c r="BCL241"/>
      <c r="BCM241"/>
      <c r="BCN241"/>
      <c r="BCO241"/>
      <c r="BCP241"/>
      <c r="BCQ241"/>
      <c r="BCR241"/>
      <c r="BCS241"/>
      <c r="BCT241"/>
      <c r="BCU241"/>
      <c r="BCV241"/>
      <c r="BCW241"/>
      <c r="BCX241"/>
      <c r="BCY241"/>
      <c r="BCZ241"/>
      <c r="BDA241"/>
      <c r="BDB241"/>
      <c r="BDC241"/>
      <c r="BDD241"/>
      <c r="BDE241"/>
      <c r="BDF241"/>
      <c r="BDG241"/>
      <c r="BDH241"/>
      <c r="BDI241"/>
      <c r="BDJ241"/>
      <c r="BDK241"/>
      <c r="BDL241"/>
      <c r="BDM241"/>
      <c r="BDN241"/>
      <c r="BDO241"/>
      <c r="BDP241"/>
      <c r="BDQ241"/>
      <c r="BDR241"/>
      <c r="BDS241"/>
      <c r="BDT241"/>
      <c r="BDU241"/>
    </row>
    <row r="242" spans="2:1477" s="69" customFormat="1">
      <c r="B242" s="67" t="s">
        <v>4</v>
      </c>
      <c r="C242" s="67" t="s">
        <v>410</v>
      </c>
      <c r="D242" s="67" t="s">
        <v>411</v>
      </c>
      <c r="E242" s="194">
        <v>44075</v>
      </c>
      <c r="F242" s="67" t="s">
        <v>1005</v>
      </c>
      <c r="G242" s="158" t="s">
        <v>1002</v>
      </c>
      <c r="H242" s="187">
        <v>1</v>
      </c>
      <c r="I242" s="69">
        <v>7</v>
      </c>
      <c r="J242" s="69">
        <v>280</v>
      </c>
      <c r="K242" s="69">
        <v>534</v>
      </c>
      <c r="L242" s="69">
        <v>544</v>
      </c>
      <c r="M242" s="186">
        <f t="shared" si="74"/>
        <v>1.1392857142857142</v>
      </c>
      <c r="N242" s="69">
        <f t="shared" si="75"/>
        <v>1</v>
      </c>
      <c r="O242" s="69">
        <v>-10</v>
      </c>
      <c r="P242" s="69">
        <v>10</v>
      </c>
      <c r="Q242" s="69">
        <v>0</v>
      </c>
      <c r="R242" s="69">
        <v>225</v>
      </c>
      <c r="S242" s="69">
        <v>29</v>
      </c>
      <c r="T242" s="190">
        <v>7501367</v>
      </c>
      <c r="U242" s="190">
        <v>72000</v>
      </c>
      <c r="V242" s="190">
        <v>7429367</v>
      </c>
      <c r="W242" s="190">
        <v>7798794</v>
      </c>
      <c r="X242" s="190">
        <v>7531686</v>
      </c>
      <c r="Y242" s="190">
        <v>-41316</v>
      </c>
      <c r="Z242" s="190">
        <v>0</v>
      </c>
      <c r="AA242" s="190">
        <v>-41316</v>
      </c>
      <c r="AB242" s="190">
        <v>7490370</v>
      </c>
      <c r="AC242" s="190">
        <v>7740983</v>
      </c>
      <c r="AD242" s="186">
        <f t="shared" si="76"/>
        <v>1.0419438156709717</v>
      </c>
      <c r="AE242" s="69">
        <f t="shared" si="77"/>
        <v>1</v>
      </c>
      <c r="AF242" s="190">
        <v>263750</v>
      </c>
      <c r="AG242" s="190">
        <v>297427</v>
      </c>
      <c r="AH242" s="69">
        <v>61</v>
      </c>
      <c r="AI242" s="69">
        <v>164</v>
      </c>
      <c r="AJ242" s="69">
        <v>0</v>
      </c>
      <c r="AK242" s="69">
        <v>0</v>
      </c>
      <c r="AL242" s="80">
        <v>19197</v>
      </c>
      <c r="AM242" s="80">
        <v>0</v>
      </c>
      <c r="AN242" s="69">
        <v>0</v>
      </c>
      <c r="AO242" s="69">
        <v>29</v>
      </c>
      <c r="AP242" s="80">
        <v>278231</v>
      </c>
      <c r="AQ242" s="80">
        <v>5549</v>
      </c>
      <c r="AR242" s="69">
        <v>0</v>
      </c>
      <c r="AS242" s="69">
        <v>0</v>
      </c>
      <c r="AT242" s="80">
        <v>0</v>
      </c>
      <c r="AU242" s="80">
        <v>0</v>
      </c>
      <c r="AV242" s="69">
        <v>0</v>
      </c>
      <c r="AW242" s="69">
        <v>0</v>
      </c>
      <c r="AX242" s="80">
        <v>0</v>
      </c>
      <c r="AY242" s="80">
        <v>0</v>
      </c>
      <c r="AZ242" s="69">
        <v>0</v>
      </c>
      <c r="BA242" s="69">
        <v>0</v>
      </c>
      <c r="BB242" s="80">
        <v>0</v>
      </c>
      <c r="BC242" s="80">
        <v>0</v>
      </c>
      <c r="BD242" s="69">
        <v>0</v>
      </c>
      <c r="BE242" s="69">
        <v>0</v>
      </c>
      <c r="BF242" s="80">
        <v>0</v>
      </c>
      <c r="BG242" s="80">
        <v>0</v>
      </c>
      <c r="BH242" s="69">
        <v>0</v>
      </c>
      <c r="BI242" s="69">
        <v>0</v>
      </c>
      <c r="BJ242" s="80">
        <v>0</v>
      </c>
      <c r="BK242" s="80">
        <v>0</v>
      </c>
      <c r="BL242" s="69">
        <v>0</v>
      </c>
      <c r="BM242" s="69">
        <v>0</v>
      </c>
      <c r="BN242" s="80">
        <v>0</v>
      </c>
      <c r="BO242" s="80">
        <v>0</v>
      </c>
      <c r="BP242" s="69">
        <v>0</v>
      </c>
      <c r="BQ242" s="69">
        <v>0</v>
      </c>
      <c r="BR242" s="80">
        <v>0</v>
      </c>
      <c r="BS242" s="80">
        <v>0</v>
      </c>
      <c r="BT242" s="69">
        <v>0</v>
      </c>
      <c r="BU242" s="69">
        <v>0</v>
      </c>
      <c r="BV242" s="80">
        <v>0</v>
      </c>
      <c r="BW242" s="80">
        <v>0</v>
      </c>
      <c r="BX242" s="69">
        <v>0</v>
      </c>
      <c r="BY242" s="69">
        <v>0</v>
      </c>
      <c r="BZ242" s="80">
        <v>0</v>
      </c>
      <c r="CA242" s="80">
        <v>0</v>
      </c>
      <c r="CB242" s="69">
        <v>0</v>
      </c>
      <c r="CC242" s="69">
        <v>0</v>
      </c>
      <c r="CD242" s="80">
        <v>0</v>
      </c>
      <c r="CE242" s="80">
        <v>0</v>
      </c>
      <c r="CF242" s="69">
        <v>0</v>
      </c>
      <c r="CG242" s="69">
        <v>0</v>
      </c>
      <c r="CH242" s="80">
        <v>0</v>
      </c>
      <c r="CI242" s="80">
        <v>0</v>
      </c>
      <c r="CJ242" s="69">
        <v>0</v>
      </c>
      <c r="CK242" s="69">
        <v>29</v>
      </c>
      <c r="CL242" s="80">
        <v>297427</v>
      </c>
      <c r="CM242" s="80">
        <v>5549</v>
      </c>
      <c r="CN242" s="67" t="s">
        <v>917</v>
      </c>
      <c r="CO242" s="67" t="s">
        <v>918</v>
      </c>
      <c r="CP242" s="67" t="s">
        <v>701</v>
      </c>
      <c r="CQ242" s="67" t="s">
        <v>701</v>
      </c>
      <c r="CR242" s="67" t="s">
        <v>701</v>
      </c>
      <c r="CS242" s="67" t="s">
        <v>701</v>
      </c>
      <c r="CT242" s="68">
        <v>45121</v>
      </c>
      <c r="CU242" s="67" t="s">
        <v>1005</v>
      </c>
      <c r="CV242" s="67" t="s">
        <v>1004</v>
      </c>
      <c r="CW242" s="68" t="s">
        <v>168</v>
      </c>
      <c r="CX242" s="68">
        <v>44708</v>
      </c>
      <c r="CY242" s="67" t="s">
        <v>1001</v>
      </c>
      <c r="CZ242" s="67" t="s">
        <v>1010</v>
      </c>
      <c r="DA242" s="67" t="s">
        <v>1061</v>
      </c>
      <c r="DB242" s="81">
        <v>7321146.8099999996</v>
      </c>
      <c r="DC242" s="67"/>
      <c r="DD242" s="67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  <c r="AML242"/>
      <c r="AMM242"/>
      <c r="AMN242"/>
      <c r="AMO242"/>
      <c r="AMP242"/>
      <c r="AMQ242"/>
      <c r="AMR242"/>
      <c r="AMS242"/>
      <c r="AMT242"/>
      <c r="AMU242"/>
      <c r="AMV242"/>
      <c r="AMW242"/>
      <c r="AMX242"/>
      <c r="AMY242"/>
      <c r="AMZ242"/>
      <c r="ANA242"/>
      <c r="ANB242"/>
      <c r="ANC242"/>
      <c r="AND242"/>
      <c r="ANE242"/>
      <c r="ANF242"/>
      <c r="ANG242"/>
      <c r="ANH242"/>
      <c r="ANI242"/>
      <c r="ANJ242"/>
      <c r="ANK242"/>
      <c r="ANL242"/>
      <c r="ANM242"/>
      <c r="ANN242"/>
      <c r="ANO242"/>
      <c r="ANP242"/>
      <c r="ANQ242"/>
      <c r="ANR242"/>
      <c r="ANS242"/>
      <c r="ANT242"/>
      <c r="ANU242"/>
      <c r="ANV242"/>
      <c r="ANW242"/>
      <c r="ANX242"/>
      <c r="ANY242"/>
      <c r="ANZ242"/>
      <c r="AOA242"/>
      <c r="AOB242"/>
      <c r="AOC242"/>
      <c r="AOD242"/>
      <c r="AOE242"/>
      <c r="AOF242"/>
      <c r="AOG242"/>
      <c r="AOH242"/>
      <c r="AOI242"/>
      <c r="AOJ242"/>
      <c r="AOK242"/>
      <c r="AOL242"/>
      <c r="AOM242"/>
      <c r="AON242"/>
      <c r="AOO242"/>
      <c r="AOP242"/>
      <c r="AOQ242"/>
      <c r="AOR242"/>
      <c r="AOS242"/>
      <c r="AOT242"/>
      <c r="AOU242"/>
      <c r="AOV242"/>
      <c r="AOW242"/>
      <c r="AOX242"/>
      <c r="AOY242"/>
      <c r="AOZ242"/>
      <c r="APA242"/>
      <c r="APB242"/>
      <c r="APC242"/>
      <c r="APD242"/>
      <c r="APE242"/>
      <c r="APF242"/>
      <c r="APG242"/>
      <c r="APH242"/>
      <c r="API242"/>
      <c r="APJ242"/>
      <c r="APK242"/>
      <c r="APL242"/>
      <c r="APM242"/>
      <c r="APN242"/>
      <c r="APO242"/>
      <c r="APP242"/>
      <c r="APQ242"/>
      <c r="APR242"/>
      <c r="APS242"/>
      <c r="APT242"/>
      <c r="APU242"/>
      <c r="APV242"/>
      <c r="APW242"/>
      <c r="APX242"/>
      <c r="APY242"/>
      <c r="APZ242"/>
      <c r="AQA242"/>
      <c r="AQB242"/>
      <c r="AQC242"/>
      <c r="AQD242"/>
      <c r="AQE242"/>
      <c r="AQF242"/>
      <c r="AQG242"/>
      <c r="AQH242"/>
      <c r="AQI242"/>
      <c r="AQJ242"/>
      <c r="AQK242"/>
      <c r="AQL242"/>
      <c r="AQM242"/>
      <c r="AQN242"/>
      <c r="AQO242"/>
      <c r="AQP242"/>
      <c r="AQQ242"/>
      <c r="AQR242"/>
      <c r="AQS242"/>
      <c r="AQT242"/>
      <c r="AQU242"/>
      <c r="AQV242"/>
      <c r="AQW242"/>
      <c r="AQX242"/>
      <c r="AQY242"/>
      <c r="AQZ242"/>
      <c r="ARA242"/>
      <c r="ARB242"/>
      <c r="ARC242"/>
      <c r="ARD242"/>
      <c r="ARE242"/>
      <c r="ARF242"/>
      <c r="ARG242"/>
      <c r="ARH242"/>
      <c r="ARI242"/>
      <c r="ARJ242"/>
      <c r="ARK242"/>
      <c r="ARL242"/>
      <c r="ARM242"/>
      <c r="ARN242"/>
      <c r="ARO242"/>
      <c r="ARP242"/>
      <c r="ARQ242"/>
      <c r="ARR242"/>
      <c r="ARS242"/>
      <c r="ART242"/>
      <c r="ARU242"/>
      <c r="ARV242"/>
      <c r="ARW242"/>
      <c r="ARX242"/>
      <c r="ARY242"/>
      <c r="ARZ242"/>
      <c r="ASA242"/>
      <c r="ASB242"/>
      <c r="ASC242"/>
      <c r="ASD242"/>
      <c r="ASE242"/>
      <c r="ASF242"/>
      <c r="ASG242"/>
      <c r="ASH242"/>
      <c r="ASI242"/>
      <c r="ASJ242"/>
      <c r="ASK242"/>
      <c r="ASL242"/>
      <c r="ASM242"/>
      <c r="ASN242"/>
      <c r="ASO242"/>
      <c r="ASP242"/>
      <c r="ASQ242"/>
      <c r="ASR242"/>
      <c r="ASS242"/>
      <c r="AST242"/>
      <c r="ASU242"/>
      <c r="ASV242"/>
      <c r="ASW242"/>
      <c r="ASX242"/>
      <c r="ASY242"/>
      <c r="ASZ242"/>
      <c r="ATA242"/>
      <c r="ATB242"/>
      <c r="ATC242"/>
      <c r="ATD242"/>
      <c r="ATE242"/>
      <c r="ATF242"/>
      <c r="ATG242"/>
      <c r="ATH242"/>
      <c r="ATI242"/>
      <c r="ATJ242"/>
      <c r="ATK242"/>
      <c r="ATL242"/>
      <c r="ATM242"/>
      <c r="ATN242"/>
      <c r="ATO242"/>
      <c r="ATP242"/>
      <c r="ATQ242"/>
      <c r="ATR242"/>
      <c r="ATS242"/>
      <c r="ATT242"/>
      <c r="ATU242"/>
      <c r="ATV242"/>
      <c r="ATW242"/>
      <c r="ATX242"/>
      <c r="ATY242"/>
      <c r="ATZ242"/>
      <c r="AUA242"/>
      <c r="AUB242"/>
      <c r="AUC242"/>
      <c r="AUD242"/>
      <c r="AUE242"/>
      <c r="AUF242"/>
      <c r="AUG242"/>
      <c r="AUH242"/>
      <c r="AUI242"/>
      <c r="AUJ242"/>
      <c r="AUK242"/>
      <c r="AUL242"/>
      <c r="AUM242"/>
      <c r="AUN242"/>
      <c r="AUO242"/>
      <c r="AUP242"/>
      <c r="AUQ242"/>
      <c r="AUR242"/>
      <c r="AUS242"/>
      <c r="AUT242"/>
      <c r="AUU242"/>
      <c r="AUV242"/>
      <c r="AUW242"/>
      <c r="AUX242"/>
      <c r="AUY242"/>
      <c r="AUZ242"/>
      <c r="AVA242"/>
      <c r="AVB242"/>
      <c r="AVC242"/>
      <c r="AVD242"/>
      <c r="AVE242"/>
      <c r="AVF242"/>
      <c r="AVG242"/>
      <c r="AVH242"/>
      <c r="AVI242"/>
      <c r="AVJ242"/>
      <c r="AVK242"/>
      <c r="AVL242"/>
      <c r="AVM242"/>
      <c r="AVN242"/>
      <c r="AVO242"/>
      <c r="AVP242"/>
      <c r="AVQ242"/>
      <c r="AVR242"/>
      <c r="AVS242"/>
      <c r="AVT242"/>
      <c r="AVU242"/>
      <c r="AVV242"/>
      <c r="AVW242"/>
      <c r="AVX242"/>
      <c r="AVY242"/>
      <c r="AVZ242"/>
      <c r="AWA242"/>
      <c r="AWB242"/>
      <c r="AWC242"/>
      <c r="AWD242"/>
      <c r="AWE242"/>
      <c r="AWF242"/>
      <c r="AWG242"/>
      <c r="AWH242"/>
      <c r="AWI242"/>
      <c r="AWJ242"/>
      <c r="AWK242"/>
      <c r="AWL242"/>
      <c r="AWM242"/>
      <c r="AWN242"/>
      <c r="AWO242"/>
      <c r="AWP242"/>
      <c r="AWQ242"/>
      <c r="AWR242"/>
      <c r="AWS242"/>
      <c r="AWT242"/>
      <c r="AWU242"/>
      <c r="AWV242"/>
      <c r="AWW242"/>
      <c r="AWX242"/>
      <c r="AWY242"/>
      <c r="AWZ242"/>
      <c r="AXA242"/>
      <c r="AXB242"/>
      <c r="AXC242"/>
      <c r="AXD242"/>
      <c r="AXE242"/>
      <c r="AXF242"/>
      <c r="AXG242"/>
      <c r="AXH242"/>
      <c r="AXI242"/>
      <c r="AXJ242"/>
      <c r="AXK242"/>
      <c r="AXL242"/>
      <c r="AXM242"/>
      <c r="AXN242"/>
      <c r="AXO242"/>
      <c r="AXP242"/>
      <c r="AXQ242"/>
      <c r="AXR242"/>
      <c r="AXS242"/>
      <c r="AXT242"/>
      <c r="AXU242"/>
      <c r="AXV242"/>
      <c r="AXW242"/>
      <c r="AXX242"/>
      <c r="AXY242"/>
      <c r="AXZ242"/>
      <c r="AYA242"/>
      <c r="AYB242"/>
      <c r="AYC242"/>
      <c r="AYD242"/>
      <c r="AYE242"/>
      <c r="AYF242"/>
      <c r="AYG242"/>
      <c r="AYH242"/>
      <c r="AYI242"/>
      <c r="AYJ242"/>
      <c r="AYK242"/>
      <c r="AYL242"/>
      <c r="AYM242"/>
      <c r="AYN242"/>
      <c r="AYO242"/>
      <c r="AYP242"/>
      <c r="AYQ242"/>
      <c r="AYR242"/>
      <c r="AYS242"/>
      <c r="AYT242"/>
      <c r="AYU242"/>
      <c r="AYV242"/>
      <c r="AYW242"/>
      <c r="AYX242"/>
      <c r="AYY242"/>
      <c r="AYZ242"/>
      <c r="AZA242"/>
      <c r="AZB242"/>
      <c r="AZC242"/>
      <c r="AZD242"/>
      <c r="AZE242"/>
      <c r="AZF242"/>
      <c r="AZG242"/>
      <c r="AZH242"/>
      <c r="AZI242"/>
      <c r="AZJ242"/>
      <c r="AZK242"/>
      <c r="AZL242"/>
      <c r="AZM242"/>
      <c r="AZN242"/>
      <c r="AZO242"/>
      <c r="AZP242"/>
      <c r="AZQ242"/>
      <c r="AZR242"/>
      <c r="AZS242"/>
      <c r="AZT242"/>
      <c r="AZU242"/>
      <c r="AZV242"/>
      <c r="AZW242"/>
      <c r="AZX242"/>
      <c r="AZY242"/>
      <c r="AZZ242"/>
      <c r="BAA242"/>
      <c r="BAB242"/>
      <c r="BAC242"/>
      <c r="BAD242"/>
      <c r="BAE242"/>
      <c r="BAF242"/>
      <c r="BAG242"/>
      <c r="BAH242"/>
      <c r="BAI242"/>
      <c r="BAJ242"/>
      <c r="BAK242"/>
      <c r="BAL242"/>
      <c r="BAM242"/>
      <c r="BAN242"/>
      <c r="BAO242"/>
      <c r="BAP242"/>
      <c r="BAQ242"/>
      <c r="BAR242"/>
      <c r="BAS242"/>
      <c r="BAT242"/>
      <c r="BAU242"/>
      <c r="BAV242"/>
      <c r="BAW242"/>
      <c r="BAX242"/>
      <c r="BAY242"/>
      <c r="BAZ242"/>
      <c r="BBA242"/>
      <c r="BBB242"/>
      <c r="BBC242"/>
      <c r="BBD242"/>
      <c r="BBE242"/>
      <c r="BBF242"/>
      <c r="BBG242"/>
      <c r="BBH242"/>
      <c r="BBI242"/>
      <c r="BBJ242"/>
      <c r="BBK242"/>
      <c r="BBL242"/>
      <c r="BBM242"/>
      <c r="BBN242"/>
      <c r="BBO242"/>
      <c r="BBP242"/>
      <c r="BBQ242"/>
      <c r="BBR242"/>
      <c r="BBS242"/>
      <c r="BBT242"/>
      <c r="BBU242"/>
      <c r="BBV242"/>
      <c r="BBW242"/>
      <c r="BBX242"/>
      <c r="BBY242"/>
      <c r="BBZ242"/>
      <c r="BCA242"/>
      <c r="BCB242"/>
      <c r="BCC242"/>
      <c r="BCD242"/>
      <c r="BCE242"/>
      <c r="BCF242"/>
      <c r="BCG242"/>
      <c r="BCH242"/>
      <c r="BCI242"/>
      <c r="BCJ242"/>
      <c r="BCK242"/>
      <c r="BCL242"/>
      <c r="BCM242"/>
      <c r="BCN242"/>
      <c r="BCO242"/>
      <c r="BCP242"/>
      <c r="BCQ242"/>
      <c r="BCR242"/>
      <c r="BCS242"/>
      <c r="BCT242"/>
      <c r="BCU242"/>
      <c r="BCV242"/>
      <c r="BCW242"/>
      <c r="BCX242"/>
      <c r="BCY242"/>
      <c r="BCZ242"/>
      <c r="BDA242"/>
      <c r="BDB242"/>
      <c r="BDC242"/>
      <c r="BDD242"/>
      <c r="BDE242"/>
      <c r="BDF242"/>
      <c r="BDG242"/>
      <c r="BDH242"/>
      <c r="BDI242"/>
      <c r="BDJ242"/>
      <c r="BDK242"/>
      <c r="BDL242"/>
      <c r="BDM242"/>
      <c r="BDN242"/>
      <c r="BDO242"/>
      <c r="BDP242"/>
      <c r="BDQ242"/>
      <c r="BDR242"/>
      <c r="BDS242"/>
      <c r="BDT242"/>
      <c r="BDU242"/>
    </row>
    <row r="243" spans="2:1477" s="69" customFormat="1">
      <c r="B243" s="67" t="s">
        <v>4</v>
      </c>
      <c r="C243" s="67" t="s">
        <v>623</v>
      </c>
      <c r="D243" s="67" t="s">
        <v>624</v>
      </c>
      <c r="E243" s="194">
        <v>44811</v>
      </c>
      <c r="F243" s="67" t="s">
        <v>1005</v>
      </c>
      <c r="G243" s="158" t="s">
        <v>1009</v>
      </c>
      <c r="H243" s="187">
        <v>1</v>
      </c>
      <c r="I243" s="69">
        <v>0</v>
      </c>
      <c r="J243" s="69">
        <v>220</v>
      </c>
      <c r="K243" s="69">
        <v>261</v>
      </c>
      <c r="L243" s="69">
        <v>166</v>
      </c>
      <c r="M243" s="186">
        <f t="shared" si="74"/>
        <v>0.56818181818181823</v>
      </c>
      <c r="N243" s="69">
        <f t="shared" si="75"/>
        <v>1</v>
      </c>
      <c r="O243" s="69">
        <v>95</v>
      </c>
      <c r="P243" s="69">
        <v>0</v>
      </c>
      <c r="Q243" s="69">
        <v>0</v>
      </c>
      <c r="R243" s="69">
        <v>41</v>
      </c>
      <c r="S243" s="69">
        <v>0</v>
      </c>
      <c r="T243" s="190">
        <v>1640053</v>
      </c>
      <c r="U243" s="190">
        <v>50000</v>
      </c>
      <c r="V243" s="190">
        <v>1590053</v>
      </c>
      <c r="W243" s="190">
        <v>1640053</v>
      </c>
      <c r="X243" s="190">
        <v>1539808</v>
      </c>
      <c r="Y243" s="190">
        <v>0</v>
      </c>
      <c r="Z243" s="190">
        <v>0</v>
      </c>
      <c r="AA243" s="190">
        <v>0</v>
      </c>
      <c r="AB243" s="190">
        <v>1539808</v>
      </c>
      <c r="AC243" s="190">
        <v>1539808</v>
      </c>
      <c r="AD243" s="186">
        <f t="shared" si="76"/>
        <v>0.96840042438836949</v>
      </c>
      <c r="AE243" s="69">
        <f t="shared" si="77"/>
        <v>1</v>
      </c>
      <c r="AF243" s="190">
        <v>0</v>
      </c>
      <c r="AG243" s="190">
        <v>0</v>
      </c>
      <c r="AH243" s="69">
        <v>32</v>
      </c>
      <c r="AI243" s="69">
        <v>9</v>
      </c>
      <c r="AJ243" s="69">
        <v>0</v>
      </c>
      <c r="AK243" s="69">
        <v>0</v>
      </c>
      <c r="AL243" s="80">
        <v>0</v>
      </c>
      <c r="AM243" s="80">
        <v>0</v>
      </c>
      <c r="AN243" s="69">
        <v>0</v>
      </c>
      <c r="AO243" s="69">
        <v>0</v>
      </c>
      <c r="AP243" s="80">
        <v>0</v>
      </c>
      <c r="AQ243" s="80">
        <v>0</v>
      </c>
      <c r="AR243" s="69">
        <v>0</v>
      </c>
      <c r="AS243" s="69">
        <v>0</v>
      </c>
      <c r="AT243" s="80">
        <v>0</v>
      </c>
      <c r="AU243" s="80">
        <v>0</v>
      </c>
      <c r="AV243" s="69">
        <v>0</v>
      </c>
      <c r="AW243" s="69">
        <v>0</v>
      </c>
      <c r="AX243" s="80">
        <v>0</v>
      </c>
      <c r="AY243" s="80">
        <v>0</v>
      </c>
      <c r="AZ243" s="69">
        <v>0</v>
      </c>
      <c r="BA243" s="69">
        <v>0</v>
      </c>
      <c r="BB243" s="80">
        <v>0</v>
      </c>
      <c r="BC243" s="80">
        <v>0</v>
      </c>
      <c r="BD243" s="69">
        <v>0</v>
      </c>
      <c r="BE243" s="69">
        <v>0</v>
      </c>
      <c r="BF243" s="80">
        <v>8269</v>
      </c>
      <c r="BG243" s="80">
        <v>0</v>
      </c>
      <c r="BH243" s="69">
        <v>0</v>
      </c>
      <c r="BI243" s="69">
        <v>0</v>
      </c>
      <c r="BJ243" s="80">
        <v>0</v>
      </c>
      <c r="BK243" s="80">
        <v>0</v>
      </c>
      <c r="BL243" s="69">
        <v>0</v>
      </c>
      <c r="BM243" s="69">
        <v>0</v>
      </c>
      <c r="BN243" s="80">
        <v>0</v>
      </c>
      <c r="BO243" s="80">
        <v>0</v>
      </c>
      <c r="BP243" s="69">
        <v>0</v>
      </c>
      <c r="BQ243" s="69">
        <v>0</v>
      </c>
      <c r="BR243" s="80">
        <v>0</v>
      </c>
      <c r="BS243" s="80">
        <v>0</v>
      </c>
      <c r="BT243" s="69">
        <v>0</v>
      </c>
      <c r="BU243" s="69">
        <v>0</v>
      </c>
      <c r="BV243" s="80">
        <v>0</v>
      </c>
      <c r="BW243" s="80">
        <v>0</v>
      </c>
      <c r="BX243" s="69">
        <v>0</v>
      </c>
      <c r="BY243" s="69">
        <v>0</v>
      </c>
      <c r="BZ243" s="80">
        <v>0</v>
      </c>
      <c r="CA243" s="80">
        <v>0</v>
      </c>
      <c r="CB243" s="69">
        <v>0</v>
      </c>
      <c r="CC243" s="69">
        <v>0</v>
      </c>
      <c r="CD243" s="80">
        <v>0</v>
      </c>
      <c r="CE243" s="80">
        <v>0</v>
      </c>
      <c r="CF243" s="69">
        <v>0</v>
      </c>
      <c r="CG243" s="69">
        <v>0</v>
      </c>
      <c r="CH243" s="80">
        <v>0</v>
      </c>
      <c r="CI243" s="80">
        <v>0</v>
      </c>
      <c r="CJ243" s="69">
        <v>0</v>
      </c>
      <c r="CK243" s="69">
        <v>0</v>
      </c>
      <c r="CL243" s="80">
        <v>8269</v>
      </c>
      <c r="CM243" s="80">
        <v>0</v>
      </c>
      <c r="CN243" s="67" t="s">
        <v>797</v>
      </c>
      <c r="CO243" s="67" t="s">
        <v>798</v>
      </c>
      <c r="CP243" s="67" t="s">
        <v>701</v>
      </c>
      <c r="CQ243" s="67" t="s">
        <v>701</v>
      </c>
      <c r="CR243" s="67" t="s">
        <v>701</v>
      </c>
      <c r="CS243" s="67" t="s">
        <v>701</v>
      </c>
      <c r="CT243" s="68">
        <v>45231</v>
      </c>
      <c r="CU243" s="67" t="s">
        <v>1007</v>
      </c>
      <c r="CV243" s="67" t="s">
        <v>1004</v>
      </c>
      <c r="CW243" s="68" t="s">
        <v>168</v>
      </c>
      <c r="CX243" s="68">
        <v>45184</v>
      </c>
      <c r="CY243" s="67" t="s">
        <v>1005</v>
      </c>
      <c r="CZ243" s="67" t="s">
        <v>1004</v>
      </c>
      <c r="DA243" s="67" t="s">
        <v>1061</v>
      </c>
      <c r="DB243" s="81">
        <v>2062514.65</v>
      </c>
      <c r="DC243" s="67"/>
      <c r="DD243" s="67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  <c r="AMN243"/>
      <c r="AMO243"/>
      <c r="AMP243"/>
      <c r="AMQ243"/>
      <c r="AMR243"/>
      <c r="AMS243"/>
      <c r="AMT243"/>
      <c r="AMU243"/>
      <c r="AMV243"/>
      <c r="AMW243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  <c r="ANK243"/>
      <c r="ANL243"/>
      <c r="ANM243"/>
      <c r="ANN243"/>
      <c r="ANO243"/>
      <c r="ANP243"/>
      <c r="ANQ243"/>
      <c r="ANR243"/>
      <c r="ANS243"/>
      <c r="ANT243"/>
      <c r="ANU243"/>
      <c r="ANV243"/>
      <c r="ANW243"/>
      <c r="ANX243"/>
      <c r="ANY243"/>
      <c r="ANZ243"/>
      <c r="AOA243"/>
      <c r="AOB243"/>
      <c r="AOC243"/>
      <c r="AOD243"/>
      <c r="AOE243"/>
      <c r="AOF243"/>
      <c r="AOG243"/>
      <c r="AOH243"/>
      <c r="AOI243"/>
      <c r="AOJ243"/>
      <c r="AOK243"/>
      <c r="AOL243"/>
      <c r="AOM243"/>
      <c r="AON243"/>
      <c r="AOO243"/>
      <c r="AOP243"/>
      <c r="AOQ243"/>
      <c r="AOR243"/>
      <c r="AOS243"/>
      <c r="AOT243"/>
      <c r="AOU243"/>
      <c r="AOV243"/>
      <c r="AOW243"/>
      <c r="AOX243"/>
      <c r="AOY243"/>
      <c r="AOZ243"/>
      <c r="APA243"/>
      <c r="APB243"/>
      <c r="APC243"/>
      <c r="APD243"/>
      <c r="APE243"/>
      <c r="APF243"/>
      <c r="APG243"/>
      <c r="APH243"/>
      <c r="API243"/>
      <c r="APJ243"/>
      <c r="APK243"/>
      <c r="APL243"/>
      <c r="APM243"/>
      <c r="APN243"/>
      <c r="APO243"/>
      <c r="APP243"/>
      <c r="APQ243"/>
      <c r="APR243"/>
      <c r="APS243"/>
      <c r="APT243"/>
      <c r="APU243"/>
      <c r="APV243"/>
      <c r="APW243"/>
      <c r="APX243"/>
      <c r="APY243"/>
      <c r="APZ243"/>
      <c r="AQA243"/>
      <c r="AQB243"/>
      <c r="AQC243"/>
      <c r="AQD243"/>
      <c r="AQE243"/>
      <c r="AQF243"/>
      <c r="AQG243"/>
      <c r="AQH243"/>
      <c r="AQI243"/>
      <c r="AQJ243"/>
      <c r="AQK243"/>
      <c r="AQL243"/>
      <c r="AQM243"/>
      <c r="AQN243"/>
      <c r="AQO243"/>
      <c r="AQP243"/>
      <c r="AQQ243"/>
      <c r="AQR243"/>
      <c r="AQS243"/>
      <c r="AQT243"/>
      <c r="AQU243"/>
      <c r="AQV243"/>
      <c r="AQW243"/>
      <c r="AQX243"/>
      <c r="AQY243"/>
      <c r="AQZ243"/>
      <c r="ARA243"/>
      <c r="ARB243"/>
      <c r="ARC243"/>
      <c r="ARD243"/>
      <c r="ARE243"/>
      <c r="ARF243"/>
      <c r="ARG243"/>
      <c r="ARH243"/>
      <c r="ARI243"/>
      <c r="ARJ243"/>
      <c r="ARK243"/>
      <c r="ARL243"/>
      <c r="ARM243"/>
      <c r="ARN243"/>
      <c r="ARO243"/>
      <c r="ARP243"/>
      <c r="ARQ243"/>
      <c r="ARR243"/>
      <c r="ARS243"/>
      <c r="ART243"/>
      <c r="ARU243"/>
      <c r="ARV243"/>
      <c r="ARW243"/>
      <c r="ARX243"/>
      <c r="ARY243"/>
      <c r="ARZ243"/>
      <c r="ASA243"/>
      <c r="ASB243"/>
      <c r="ASC243"/>
      <c r="ASD243"/>
      <c r="ASE243"/>
      <c r="ASF243"/>
      <c r="ASG243"/>
      <c r="ASH243"/>
      <c r="ASI243"/>
      <c r="ASJ243"/>
      <c r="ASK243"/>
      <c r="ASL243"/>
      <c r="ASM243"/>
      <c r="ASN243"/>
      <c r="ASO243"/>
      <c r="ASP243"/>
      <c r="ASQ243"/>
      <c r="ASR243"/>
      <c r="ASS243"/>
      <c r="AST243"/>
      <c r="ASU243"/>
      <c r="ASV243"/>
      <c r="ASW243"/>
      <c r="ASX243"/>
      <c r="ASY243"/>
      <c r="ASZ243"/>
      <c r="ATA243"/>
      <c r="ATB243"/>
      <c r="ATC243"/>
      <c r="ATD243"/>
      <c r="ATE243"/>
      <c r="ATF243"/>
      <c r="ATG243"/>
      <c r="ATH243"/>
      <c r="ATI243"/>
      <c r="ATJ243"/>
      <c r="ATK243"/>
      <c r="ATL243"/>
      <c r="ATM243"/>
      <c r="ATN243"/>
      <c r="ATO243"/>
      <c r="ATP243"/>
      <c r="ATQ243"/>
      <c r="ATR243"/>
      <c r="ATS243"/>
      <c r="ATT243"/>
      <c r="ATU243"/>
      <c r="ATV243"/>
      <c r="ATW243"/>
      <c r="ATX243"/>
      <c r="ATY243"/>
      <c r="ATZ243"/>
      <c r="AUA243"/>
      <c r="AUB243"/>
      <c r="AUC243"/>
      <c r="AUD243"/>
      <c r="AUE243"/>
      <c r="AUF243"/>
      <c r="AUG243"/>
      <c r="AUH243"/>
      <c r="AUI243"/>
      <c r="AUJ243"/>
      <c r="AUK243"/>
      <c r="AUL243"/>
      <c r="AUM243"/>
      <c r="AUN243"/>
      <c r="AUO243"/>
      <c r="AUP243"/>
      <c r="AUQ243"/>
      <c r="AUR243"/>
      <c r="AUS243"/>
      <c r="AUT243"/>
      <c r="AUU243"/>
      <c r="AUV243"/>
      <c r="AUW243"/>
      <c r="AUX243"/>
      <c r="AUY243"/>
      <c r="AUZ243"/>
      <c r="AVA243"/>
      <c r="AVB243"/>
      <c r="AVC243"/>
      <c r="AVD243"/>
      <c r="AVE243"/>
      <c r="AVF243"/>
      <c r="AVG243"/>
      <c r="AVH243"/>
      <c r="AVI243"/>
      <c r="AVJ243"/>
      <c r="AVK243"/>
      <c r="AVL243"/>
      <c r="AVM243"/>
      <c r="AVN243"/>
      <c r="AVO243"/>
      <c r="AVP243"/>
      <c r="AVQ243"/>
      <c r="AVR243"/>
      <c r="AVS243"/>
      <c r="AVT243"/>
      <c r="AVU243"/>
      <c r="AVV243"/>
      <c r="AVW243"/>
      <c r="AVX243"/>
      <c r="AVY243"/>
      <c r="AVZ243"/>
      <c r="AWA243"/>
      <c r="AWB243"/>
      <c r="AWC243"/>
      <c r="AWD243"/>
      <c r="AWE243"/>
      <c r="AWF243"/>
      <c r="AWG243"/>
      <c r="AWH243"/>
      <c r="AWI243"/>
      <c r="AWJ243"/>
      <c r="AWK243"/>
      <c r="AWL243"/>
      <c r="AWM243"/>
      <c r="AWN243"/>
      <c r="AWO243"/>
      <c r="AWP243"/>
      <c r="AWQ243"/>
      <c r="AWR243"/>
      <c r="AWS243"/>
      <c r="AWT243"/>
      <c r="AWU243"/>
      <c r="AWV243"/>
      <c r="AWW243"/>
      <c r="AWX243"/>
      <c r="AWY243"/>
      <c r="AWZ243"/>
      <c r="AXA243"/>
      <c r="AXB243"/>
      <c r="AXC243"/>
      <c r="AXD243"/>
      <c r="AXE243"/>
      <c r="AXF243"/>
      <c r="AXG243"/>
      <c r="AXH243"/>
      <c r="AXI243"/>
      <c r="AXJ243"/>
      <c r="AXK243"/>
      <c r="AXL243"/>
      <c r="AXM243"/>
      <c r="AXN243"/>
      <c r="AXO243"/>
      <c r="AXP243"/>
      <c r="AXQ243"/>
      <c r="AXR243"/>
      <c r="AXS243"/>
      <c r="AXT243"/>
      <c r="AXU243"/>
      <c r="AXV243"/>
      <c r="AXW243"/>
      <c r="AXX243"/>
      <c r="AXY243"/>
      <c r="AXZ243"/>
      <c r="AYA243"/>
      <c r="AYB243"/>
      <c r="AYC243"/>
      <c r="AYD243"/>
      <c r="AYE243"/>
      <c r="AYF243"/>
      <c r="AYG243"/>
      <c r="AYH243"/>
      <c r="AYI243"/>
      <c r="AYJ243"/>
      <c r="AYK243"/>
      <c r="AYL243"/>
      <c r="AYM243"/>
      <c r="AYN243"/>
      <c r="AYO243"/>
      <c r="AYP243"/>
      <c r="AYQ243"/>
      <c r="AYR243"/>
      <c r="AYS243"/>
      <c r="AYT243"/>
      <c r="AYU243"/>
      <c r="AYV243"/>
      <c r="AYW243"/>
      <c r="AYX243"/>
      <c r="AYY243"/>
      <c r="AYZ243"/>
      <c r="AZA243"/>
      <c r="AZB243"/>
      <c r="AZC243"/>
      <c r="AZD243"/>
      <c r="AZE243"/>
      <c r="AZF243"/>
      <c r="AZG243"/>
      <c r="AZH243"/>
      <c r="AZI243"/>
      <c r="AZJ243"/>
      <c r="AZK243"/>
      <c r="AZL243"/>
      <c r="AZM243"/>
      <c r="AZN243"/>
      <c r="AZO243"/>
      <c r="AZP243"/>
      <c r="AZQ243"/>
      <c r="AZR243"/>
      <c r="AZS243"/>
      <c r="AZT243"/>
      <c r="AZU243"/>
      <c r="AZV243"/>
      <c r="AZW243"/>
      <c r="AZX243"/>
      <c r="AZY243"/>
      <c r="AZZ243"/>
      <c r="BAA243"/>
      <c r="BAB243"/>
      <c r="BAC243"/>
      <c r="BAD243"/>
      <c r="BAE243"/>
      <c r="BAF243"/>
      <c r="BAG243"/>
      <c r="BAH243"/>
      <c r="BAI243"/>
      <c r="BAJ243"/>
      <c r="BAK243"/>
      <c r="BAL243"/>
      <c r="BAM243"/>
      <c r="BAN243"/>
      <c r="BAO243"/>
      <c r="BAP243"/>
      <c r="BAQ243"/>
      <c r="BAR243"/>
      <c r="BAS243"/>
      <c r="BAT243"/>
      <c r="BAU243"/>
      <c r="BAV243"/>
      <c r="BAW243"/>
      <c r="BAX243"/>
      <c r="BAY243"/>
      <c r="BAZ243"/>
      <c r="BBA243"/>
      <c r="BBB243"/>
      <c r="BBC243"/>
      <c r="BBD243"/>
      <c r="BBE243"/>
      <c r="BBF243"/>
      <c r="BBG243"/>
      <c r="BBH243"/>
      <c r="BBI243"/>
      <c r="BBJ243"/>
      <c r="BBK243"/>
      <c r="BBL243"/>
      <c r="BBM243"/>
      <c r="BBN243"/>
      <c r="BBO243"/>
      <c r="BBP243"/>
      <c r="BBQ243"/>
      <c r="BBR243"/>
      <c r="BBS243"/>
      <c r="BBT243"/>
      <c r="BBU243"/>
      <c r="BBV243"/>
      <c r="BBW243"/>
      <c r="BBX243"/>
      <c r="BBY243"/>
      <c r="BBZ243"/>
      <c r="BCA243"/>
      <c r="BCB243"/>
      <c r="BCC243"/>
      <c r="BCD243"/>
      <c r="BCE243"/>
      <c r="BCF243"/>
      <c r="BCG243"/>
      <c r="BCH243"/>
      <c r="BCI243"/>
      <c r="BCJ243"/>
      <c r="BCK243"/>
      <c r="BCL243"/>
      <c r="BCM243"/>
      <c r="BCN243"/>
      <c r="BCO243"/>
      <c r="BCP243"/>
      <c r="BCQ243"/>
      <c r="BCR243"/>
      <c r="BCS243"/>
      <c r="BCT243"/>
      <c r="BCU243"/>
      <c r="BCV243"/>
      <c r="BCW243"/>
      <c r="BCX243"/>
      <c r="BCY243"/>
      <c r="BCZ243"/>
      <c r="BDA243"/>
      <c r="BDB243"/>
      <c r="BDC243"/>
      <c r="BDD243"/>
      <c r="BDE243"/>
      <c r="BDF243"/>
      <c r="BDG243"/>
      <c r="BDH243"/>
      <c r="BDI243"/>
      <c r="BDJ243"/>
      <c r="BDK243"/>
      <c r="BDL243"/>
      <c r="BDM243"/>
      <c r="BDN243"/>
      <c r="BDO243"/>
      <c r="BDP243"/>
      <c r="BDQ243"/>
      <c r="BDR243"/>
      <c r="BDS243"/>
      <c r="BDT243"/>
      <c r="BDU243"/>
    </row>
    <row r="244" spans="2:1477" s="69" customFormat="1">
      <c r="B244" s="67" t="s">
        <v>4</v>
      </c>
      <c r="C244" s="67" t="s">
        <v>625</v>
      </c>
      <c r="D244" s="67" t="s">
        <v>626</v>
      </c>
      <c r="E244" s="194">
        <v>44930</v>
      </c>
      <c r="F244" s="67" t="s">
        <v>1003</v>
      </c>
      <c r="G244" s="158" t="s">
        <v>1009</v>
      </c>
      <c r="H244" s="187">
        <v>2</v>
      </c>
      <c r="I244" s="69">
        <v>1</v>
      </c>
      <c r="J244" s="69">
        <v>230</v>
      </c>
      <c r="K244" s="69">
        <v>292</v>
      </c>
      <c r="L244" s="69">
        <v>292</v>
      </c>
      <c r="M244" s="186">
        <f t="shared" si="74"/>
        <v>1</v>
      </c>
      <c r="N244" s="69">
        <f t="shared" si="75"/>
        <v>1</v>
      </c>
      <c r="O244" s="69">
        <v>0</v>
      </c>
      <c r="P244" s="69">
        <v>0</v>
      </c>
      <c r="Q244" s="69">
        <v>0</v>
      </c>
      <c r="R244" s="69">
        <v>62</v>
      </c>
      <c r="S244" s="69">
        <v>0</v>
      </c>
      <c r="T244" s="190">
        <v>1188917</v>
      </c>
      <c r="U244" s="190">
        <v>50000</v>
      </c>
      <c r="V244" s="190">
        <v>1138917</v>
      </c>
      <c r="W244" s="190">
        <v>1190920</v>
      </c>
      <c r="X244" s="190">
        <v>1139015</v>
      </c>
      <c r="Y244" s="190">
        <v>0</v>
      </c>
      <c r="Z244" s="190">
        <v>0</v>
      </c>
      <c r="AA244" s="190">
        <v>0</v>
      </c>
      <c r="AB244" s="190">
        <v>1139015</v>
      </c>
      <c r="AC244" s="190">
        <v>1136823</v>
      </c>
      <c r="AD244" s="186">
        <f t="shared" si="76"/>
        <v>0.99816141123541047</v>
      </c>
      <c r="AE244" s="69">
        <f t="shared" si="77"/>
        <v>1</v>
      </c>
      <c r="AF244" s="190">
        <v>-189</v>
      </c>
      <c r="AG244" s="190">
        <v>2003</v>
      </c>
      <c r="AH244" s="69">
        <v>34</v>
      </c>
      <c r="AI244" s="69">
        <v>28</v>
      </c>
      <c r="AJ244" s="69">
        <v>0</v>
      </c>
      <c r="AK244" s="69">
        <v>0</v>
      </c>
      <c r="AL244" s="80">
        <v>9833</v>
      </c>
      <c r="AM244" s="80">
        <v>0</v>
      </c>
      <c r="AN244" s="69">
        <v>0</v>
      </c>
      <c r="AO244" s="69">
        <v>0</v>
      </c>
      <c r="AP244" s="80">
        <v>0</v>
      </c>
      <c r="AQ244" s="80">
        <v>0</v>
      </c>
      <c r="AR244" s="69">
        <v>0</v>
      </c>
      <c r="AS244" s="69">
        <v>0</v>
      </c>
      <c r="AT244" s="80">
        <v>0</v>
      </c>
      <c r="AU244" s="80">
        <v>0</v>
      </c>
      <c r="AV244" s="69">
        <v>0</v>
      </c>
      <c r="AW244" s="69">
        <v>0</v>
      </c>
      <c r="AX244" s="80">
        <v>0</v>
      </c>
      <c r="AY244" s="80">
        <v>0</v>
      </c>
      <c r="AZ244" s="69">
        <v>0</v>
      </c>
      <c r="BA244" s="69">
        <v>0</v>
      </c>
      <c r="BB244" s="80">
        <v>0</v>
      </c>
      <c r="BC244" s="80">
        <v>0</v>
      </c>
      <c r="BD244" s="69">
        <v>0</v>
      </c>
      <c r="BE244" s="69">
        <v>0</v>
      </c>
      <c r="BF244" s="80">
        <v>0</v>
      </c>
      <c r="BG244" s="80">
        <v>0</v>
      </c>
      <c r="BH244" s="69">
        <v>0</v>
      </c>
      <c r="BI244" s="69">
        <v>0</v>
      </c>
      <c r="BJ244" s="80">
        <v>0</v>
      </c>
      <c r="BK244" s="80">
        <v>0</v>
      </c>
      <c r="BL244" s="69">
        <v>0</v>
      </c>
      <c r="BM244" s="69">
        <v>0</v>
      </c>
      <c r="BN244" s="80">
        <v>0</v>
      </c>
      <c r="BO244" s="80">
        <v>0</v>
      </c>
      <c r="BP244" s="69">
        <v>0</v>
      </c>
      <c r="BQ244" s="69">
        <v>0</v>
      </c>
      <c r="BR244" s="80">
        <v>0</v>
      </c>
      <c r="BS244" s="80">
        <v>0</v>
      </c>
      <c r="BT244" s="69">
        <v>0</v>
      </c>
      <c r="BU244" s="69">
        <v>0</v>
      </c>
      <c r="BV244" s="80">
        <v>0</v>
      </c>
      <c r="BW244" s="80">
        <v>0</v>
      </c>
      <c r="BX244" s="69">
        <v>0</v>
      </c>
      <c r="BY244" s="69">
        <v>0</v>
      </c>
      <c r="BZ244" s="80">
        <v>0</v>
      </c>
      <c r="CA244" s="80">
        <v>0</v>
      </c>
      <c r="CB244" s="69">
        <v>0</v>
      </c>
      <c r="CC244" s="69">
        <v>0</v>
      </c>
      <c r="CD244" s="80">
        <v>0</v>
      </c>
      <c r="CE244" s="80">
        <v>0</v>
      </c>
      <c r="CF244" s="69">
        <v>0</v>
      </c>
      <c r="CG244" s="69">
        <v>0</v>
      </c>
      <c r="CH244" s="80">
        <v>0</v>
      </c>
      <c r="CI244" s="80">
        <v>0</v>
      </c>
      <c r="CJ244" s="69">
        <v>0</v>
      </c>
      <c r="CK244" s="69">
        <v>0</v>
      </c>
      <c r="CL244" s="80">
        <v>9833</v>
      </c>
      <c r="CM244" s="80">
        <v>0</v>
      </c>
      <c r="CN244" s="67" t="s">
        <v>799</v>
      </c>
      <c r="CO244" s="67" t="s">
        <v>800</v>
      </c>
      <c r="CP244" s="67" t="s">
        <v>701</v>
      </c>
      <c r="CQ244" s="67" t="s">
        <v>701</v>
      </c>
      <c r="CR244" s="67" t="s">
        <v>701</v>
      </c>
      <c r="CS244" s="67" t="s">
        <v>701</v>
      </c>
      <c r="CT244" s="68">
        <v>45351</v>
      </c>
      <c r="CU244" s="67" t="s">
        <v>1003</v>
      </c>
      <c r="CV244" s="67" t="s">
        <v>1004</v>
      </c>
      <c r="CW244" s="68" t="s">
        <v>168</v>
      </c>
      <c r="CX244" s="68">
        <v>45309</v>
      </c>
      <c r="CY244" s="67" t="s">
        <v>1003</v>
      </c>
      <c r="CZ244" s="67" t="s">
        <v>1004</v>
      </c>
      <c r="DA244" s="67" t="s">
        <v>1062</v>
      </c>
      <c r="DB244" s="81">
        <v>1369687.25</v>
      </c>
      <c r="DC244" s="67"/>
      <c r="DD244" s="67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  <c r="AML244"/>
      <c r="AMM244"/>
      <c r="AMN244"/>
      <c r="AMO244"/>
      <c r="AMP244"/>
      <c r="AMQ244"/>
      <c r="AMR244"/>
      <c r="AMS244"/>
      <c r="AMT244"/>
      <c r="AMU244"/>
      <c r="AMV244"/>
      <c r="AMW244"/>
      <c r="AMX244"/>
      <c r="AMY244"/>
      <c r="AMZ244"/>
      <c r="ANA244"/>
      <c r="ANB244"/>
      <c r="ANC244"/>
      <c r="AND244"/>
      <c r="ANE244"/>
      <c r="ANF244"/>
      <c r="ANG244"/>
      <c r="ANH244"/>
      <c r="ANI244"/>
      <c r="ANJ244"/>
      <c r="ANK244"/>
      <c r="ANL244"/>
      <c r="ANM244"/>
      <c r="ANN244"/>
      <c r="ANO244"/>
      <c r="ANP244"/>
      <c r="ANQ244"/>
      <c r="ANR244"/>
      <c r="ANS244"/>
      <c r="ANT244"/>
      <c r="ANU244"/>
      <c r="ANV244"/>
      <c r="ANW244"/>
      <c r="ANX244"/>
      <c r="ANY244"/>
      <c r="ANZ244"/>
      <c r="AOA244"/>
      <c r="AOB244"/>
      <c r="AOC244"/>
      <c r="AOD244"/>
      <c r="AOE244"/>
      <c r="AOF244"/>
      <c r="AOG244"/>
      <c r="AOH244"/>
      <c r="AOI244"/>
      <c r="AOJ244"/>
      <c r="AOK244"/>
      <c r="AOL244"/>
      <c r="AOM244"/>
      <c r="AON244"/>
      <c r="AOO244"/>
      <c r="AOP244"/>
      <c r="AOQ244"/>
      <c r="AOR244"/>
      <c r="AOS244"/>
      <c r="AOT244"/>
      <c r="AOU244"/>
      <c r="AOV244"/>
      <c r="AOW244"/>
      <c r="AOX244"/>
      <c r="AOY244"/>
      <c r="AOZ244"/>
      <c r="APA244"/>
      <c r="APB244"/>
      <c r="APC244"/>
      <c r="APD244"/>
      <c r="APE244"/>
      <c r="APF244"/>
      <c r="APG244"/>
      <c r="APH244"/>
      <c r="API244"/>
      <c r="APJ244"/>
      <c r="APK244"/>
      <c r="APL244"/>
      <c r="APM244"/>
      <c r="APN244"/>
      <c r="APO244"/>
      <c r="APP244"/>
      <c r="APQ244"/>
      <c r="APR244"/>
      <c r="APS244"/>
      <c r="APT244"/>
      <c r="APU244"/>
      <c r="APV244"/>
      <c r="APW244"/>
      <c r="APX244"/>
      <c r="APY244"/>
      <c r="APZ244"/>
      <c r="AQA244"/>
      <c r="AQB244"/>
      <c r="AQC244"/>
      <c r="AQD244"/>
      <c r="AQE244"/>
      <c r="AQF244"/>
      <c r="AQG244"/>
      <c r="AQH244"/>
      <c r="AQI244"/>
      <c r="AQJ244"/>
      <c r="AQK244"/>
      <c r="AQL244"/>
      <c r="AQM244"/>
      <c r="AQN244"/>
      <c r="AQO244"/>
      <c r="AQP244"/>
      <c r="AQQ244"/>
      <c r="AQR244"/>
      <c r="AQS244"/>
      <c r="AQT244"/>
      <c r="AQU244"/>
      <c r="AQV244"/>
      <c r="AQW244"/>
      <c r="AQX244"/>
      <c r="AQY244"/>
      <c r="AQZ244"/>
      <c r="ARA244"/>
      <c r="ARB244"/>
      <c r="ARC244"/>
      <c r="ARD244"/>
      <c r="ARE244"/>
      <c r="ARF244"/>
      <c r="ARG244"/>
      <c r="ARH244"/>
      <c r="ARI244"/>
      <c r="ARJ244"/>
      <c r="ARK244"/>
      <c r="ARL244"/>
      <c r="ARM244"/>
      <c r="ARN244"/>
      <c r="ARO244"/>
      <c r="ARP244"/>
      <c r="ARQ244"/>
      <c r="ARR244"/>
      <c r="ARS244"/>
      <c r="ART244"/>
      <c r="ARU244"/>
      <c r="ARV244"/>
      <c r="ARW244"/>
      <c r="ARX244"/>
      <c r="ARY244"/>
      <c r="ARZ244"/>
      <c r="ASA244"/>
      <c r="ASB244"/>
      <c r="ASC244"/>
      <c r="ASD244"/>
      <c r="ASE244"/>
      <c r="ASF244"/>
      <c r="ASG244"/>
      <c r="ASH244"/>
      <c r="ASI244"/>
      <c r="ASJ244"/>
      <c r="ASK244"/>
      <c r="ASL244"/>
      <c r="ASM244"/>
      <c r="ASN244"/>
      <c r="ASO244"/>
      <c r="ASP244"/>
      <c r="ASQ244"/>
      <c r="ASR244"/>
      <c r="ASS244"/>
      <c r="AST244"/>
      <c r="ASU244"/>
      <c r="ASV244"/>
      <c r="ASW244"/>
      <c r="ASX244"/>
      <c r="ASY244"/>
      <c r="ASZ244"/>
      <c r="ATA244"/>
      <c r="ATB244"/>
      <c r="ATC244"/>
      <c r="ATD244"/>
      <c r="ATE244"/>
      <c r="ATF244"/>
      <c r="ATG244"/>
      <c r="ATH244"/>
      <c r="ATI244"/>
      <c r="ATJ244"/>
      <c r="ATK244"/>
      <c r="ATL244"/>
      <c r="ATM244"/>
      <c r="ATN244"/>
      <c r="ATO244"/>
      <c r="ATP244"/>
      <c r="ATQ244"/>
      <c r="ATR244"/>
      <c r="ATS244"/>
      <c r="ATT244"/>
      <c r="ATU244"/>
      <c r="ATV244"/>
      <c r="ATW244"/>
      <c r="ATX244"/>
      <c r="ATY244"/>
      <c r="ATZ244"/>
      <c r="AUA244"/>
      <c r="AUB244"/>
      <c r="AUC244"/>
      <c r="AUD244"/>
      <c r="AUE244"/>
      <c r="AUF244"/>
      <c r="AUG244"/>
      <c r="AUH244"/>
      <c r="AUI244"/>
      <c r="AUJ244"/>
      <c r="AUK244"/>
      <c r="AUL244"/>
      <c r="AUM244"/>
      <c r="AUN244"/>
      <c r="AUO244"/>
      <c r="AUP244"/>
      <c r="AUQ244"/>
      <c r="AUR244"/>
      <c r="AUS244"/>
      <c r="AUT244"/>
      <c r="AUU244"/>
      <c r="AUV244"/>
      <c r="AUW244"/>
      <c r="AUX244"/>
      <c r="AUY244"/>
      <c r="AUZ244"/>
      <c r="AVA244"/>
      <c r="AVB244"/>
      <c r="AVC244"/>
      <c r="AVD244"/>
      <c r="AVE244"/>
      <c r="AVF244"/>
      <c r="AVG244"/>
      <c r="AVH244"/>
      <c r="AVI244"/>
      <c r="AVJ244"/>
      <c r="AVK244"/>
      <c r="AVL244"/>
      <c r="AVM244"/>
      <c r="AVN244"/>
      <c r="AVO244"/>
      <c r="AVP244"/>
      <c r="AVQ244"/>
      <c r="AVR244"/>
      <c r="AVS244"/>
      <c r="AVT244"/>
      <c r="AVU244"/>
      <c r="AVV244"/>
      <c r="AVW244"/>
      <c r="AVX244"/>
      <c r="AVY244"/>
      <c r="AVZ244"/>
      <c r="AWA244"/>
      <c r="AWB244"/>
      <c r="AWC244"/>
      <c r="AWD244"/>
      <c r="AWE244"/>
      <c r="AWF244"/>
      <c r="AWG244"/>
      <c r="AWH244"/>
      <c r="AWI244"/>
      <c r="AWJ244"/>
      <c r="AWK244"/>
      <c r="AWL244"/>
      <c r="AWM244"/>
      <c r="AWN244"/>
      <c r="AWO244"/>
      <c r="AWP244"/>
      <c r="AWQ244"/>
      <c r="AWR244"/>
      <c r="AWS244"/>
      <c r="AWT244"/>
      <c r="AWU244"/>
      <c r="AWV244"/>
      <c r="AWW244"/>
      <c r="AWX244"/>
      <c r="AWY244"/>
      <c r="AWZ244"/>
      <c r="AXA244"/>
      <c r="AXB244"/>
      <c r="AXC244"/>
      <c r="AXD244"/>
      <c r="AXE244"/>
      <c r="AXF244"/>
      <c r="AXG244"/>
      <c r="AXH244"/>
      <c r="AXI244"/>
      <c r="AXJ244"/>
      <c r="AXK244"/>
      <c r="AXL244"/>
      <c r="AXM244"/>
      <c r="AXN244"/>
      <c r="AXO244"/>
      <c r="AXP244"/>
      <c r="AXQ244"/>
      <c r="AXR244"/>
      <c r="AXS244"/>
      <c r="AXT244"/>
      <c r="AXU244"/>
      <c r="AXV244"/>
      <c r="AXW244"/>
      <c r="AXX244"/>
      <c r="AXY244"/>
      <c r="AXZ244"/>
      <c r="AYA244"/>
      <c r="AYB244"/>
      <c r="AYC244"/>
      <c r="AYD244"/>
      <c r="AYE244"/>
      <c r="AYF244"/>
      <c r="AYG244"/>
      <c r="AYH244"/>
      <c r="AYI244"/>
      <c r="AYJ244"/>
      <c r="AYK244"/>
      <c r="AYL244"/>
      <c r="AYM244"/>
      <c r="AYN244"/>
      <c r="AYO244"/>
      <c r="AYP244"/>
      <c r="AYQ244"/>
      <c r="AYR244"/>
      <c r="AYS244"/>
      <c r="AYT244"/>
      <c r="AYU244"/>
      <c r="AYV244"/>
      <c r="AYW244"/>
      <c r="AYX244"/>
      <c r="AYY244"/>
      <c r="AYZ244"/>
      <c r="AZA244"/>
      <c r="AZB244"/>
      <c r="AZC244"/>
      <c r="AZD244"/>
      <c r="AZE244"/>
      <c r="AZF244"/>
      <c r="AZG244"/>
      <c r="AZH244"/>
      <c r="AZI244"/>
      <c r="AZJ244"/>
      <c r="AZK244"/>
      <c r="AZL244"/>
      <c r="AZM244"/>
      <c r="AZN244"/>
      <c r="AZO244"/>
      <c r="AZP244"/>
      <c r="AZQ244"/>
      <c r="AZR244"/>
      <c r="AZS244"/>
      <c r="AZT244"/>
      <c r="AZU244"/>
      <c r="AZV244"/>
      <c r="AZW244"/>
      <c r="AZX244"/>
      <c r="AZY244"/>
      <c r="AZZ244"/>
      <c r="BAA244"/>
      <c r="BAB244"/>
      <c r="BAC244"/>
      <c r="BAD244"/>
      <c r="BAE244"/>
      <c r="BAF244"/>
      <c r="BAG244"/>
      <c r="BAH244"/>
      <c r="BAI244"/>
      <c r="BAJ244"/>
      <c r="BAK244"/>
      <c r="BAL244"/>
      <c r="BAM244"/>
      <c r="BAN244"/>
      <c r="BAO244"/>
      <c r="BAP244"/>
      <c r="BAQ244"/>
      <c r="BAR244"/>
      <c r="BAS244"/>
      <c r="BAT244"/>
      <c r="BAU244"/>
      <c r="BAV244"/>
      <c r="BAW244"/>
      <c r="BAX244"/>
      <c r="BAY244"/>
      <c r="BAZ244"/>
      <c r="BBA244"/>
      <c r="BBB244"/>
      <c r="BBC244"/>
      <c r="BBD244"/>
      <c r="BBE244"/>
      <c r="BBF244"/>
      <c r="BBG244"/>
      <c r="BBH244"/>
      <c r="BBI244"/>
      <c r="BBJ244"/>
      <c r="BBK244"/>
      <c r="BBL244"/>
      <c r="BBM244"/>
      <c r="BBN244"/>
      <c r="BBO244"/>
      <c r="BBP244"/>
      <c r="BBQ244"/>
      <c r="BBR244"/>
      <c r="BBS244"/>
      <c r="BBT244"/>
      <c r="BBU244"/>
      <c r="BBV244"/>
      <c r="BBW244"/>
      <c r="BBX244"/>
      <c r="BBY244"/>
      <c r="BBZ244"/>
      <c r="BCA244"/>
      <c r="BCB244"/>
      <c r="BCC244"/>
      <c r="BCD244"/>
      <c r="BCE244"/>
      <c r="BCF244"/>
      <c r="BCG244"/>
      <c r="BCH244"/>
      <c r="BCI244"/>
      <c r="BCJ244"/>
      <c r="BCK244"/>
      <c r="BCL244"/>
      <c r="BCM244"/>
      <c r="BCN244"/>
      <c r="BCO244"/>
      <c r="BCP244"/>
      <c r="BCQ244"/>
      <c r="BCR244"/>
      <c r="BCS244"/>
      <c r="BCT244"/>
      <c r="BCU244"/>
      <c r="BCV244"/>
      <c r="BCW244"/>
      <c r="BCX244"/>
      <c r="BCY244"/>
      <c r="BCZ244"/>
      <c r="BDA244"/>
      <c r="BDB244"/>
      <c r="BDC244"/>
      <c r="BDD244"/>
      <c r="BDE244"/>
      <c r="BDF244"/>
      <c r="BDG244"/>
      <c r="BDH244"/>
      <c r="BDI244"/>
      <c r="BDJ244"/>
      <c r="BDK244"/>
      <c r="BDL244"/>
      <c r="BDM244"/>
      <c r="BDN244"/>
      <c r="BDO244"/>
      <c r="BDP244"/>
      <c r="BDQ244"/>
      <c r="BDR244"/>
      <c r="BDS244"/>
      <c r="BDT244"/>
      <c r="BDU244"/>
    </row>
    <row r="245" spans="2:1477" s="69" customFormat="1">
      <c r="B245" s="67" t="s">
        <v>4</v>
      </c>
      <c r="C245" s="67" t="s">
        <v>412</v>
      </c>
      <c r="D245" s="67" t="s">
        <v>413</v>
      </c>
      <c r="E245" s="194">
        <v>44901</v>
      </c>
      <c r="F245" s="67" t="s">
        <v>1007</v>
      </c>
      <c r="G245" s="158" t="s">
        <v>1009</v>
      </c>
      <c r="H245" s="187">
        <v>1</v>
      </c>
      <c r="I245" s="69">
        <v>1</v>
      </c>
      <c r="J245" s="69">
        <v>280</v>
      </c>
      <c r="K245" s="69">
        <v>384</v>
      </c>
      <c r="L245" s="69">
        <v>384</v>
      </c>
      <c r="M245" s="186">
        <f t="shared" si="74"/>
        <v>1.1071428571428572</v>
      </c>
      <c r="N245" s="69">
        <f t="shared" si="75"/>
        <v>1</v>
      </c>
      <c r="O245" s="69">
        <v>0</v>
      </c>
      <c r="P245" s="69">
        <v>0</v>
      </c>
      <c r="Q245" s="69">
        <v>0</v>
      </c>
      <c r="R245" s="69">
        <v>74</v>
      </c>
      <c r="S245" s="69">
        <v>30</v>
      </c>
      <c r="T245" s="190">
        <v>6255758</v>
      </c>
      <c r="U245" s="190">
        <v>68000</v>
      </c>
      <c r="V245" s="190">
        <v>6187758</v>
      </c>
      <c r="W245" s="190">
        <v>6282058</v>
      </c>
      <c r="X245" s="190">
        <v>5782361</v>
      </c>
      <c r="Y245" s="190">
        <v>0</v>
      </c>
      <c r="Z245" s="190">
        <v>0</v>
      </c>
      <c r="AA245" s="190">
        <v>0</v>
      </c>
      <c r="AB245" s="190">
        <v>5782361</v>
      </c>
      <c r="AC245" s="190">
        <v>5745517</v>
      </c>
      <c r="AD245" s="186">
        <f t="shared" si="76"/>
        <v>0.92852968716617557</v>
      </c>
      <c r="AE245" s="69">
        <f t="shared" si="77"/>
        <v>1</v>
      </c>
      <c r="AF245" s="190">
        <v>-36845</v>
      </c>
      <c r="AG245" s="190">
        <v>26300</v>
      </c>
      <c r="AH245" s="69">
        <v>46</v>
      </c>
      <c r="AI245" s="69">
        <v>28</v>
      </c>
      <c r="AJ245" s="69">
        <v>0</v>
      </c>
      <c r="AK245" s="69">
        <v>0</v>
      </c>
      <c r="AL245" s="80">
        <v>0</v>
      </c>
      <c r="AM245" s="80">
        <v>0</v>
      </c>
      <c r="AN245" s="69">
        <v>0</v>
      </c>
      <c r="AO245" s="69">
        <v>20</v>
      </c>
      <c r="AP245" s="80">
        <v>45289</v>
      </c>
      <c r="AQ245" s="80">
        <v>17874</v>
      </c>
      <c r="AR245" s="69">
        <v>0</v>
      </c>
      <c r="AS245" s="69">
        <v>0</v>
      </c>
      <c r="AT245" s="80">
        <v>0</v>
      </c>
      <c r="AU245" s="80">
        <v>0</v>
      </c>
      <c r="AV245" s="69">
        <v>0</v>
      </c>
      <c r="AW245" s="69">
        <v>0</v>
      </c>
      <c r="AX245" s="80">
        <v>0</v>
      </c>
      <c r="AY245" s="80">
        <v>0</v>
      </c>
      <c r="AZ245" s="69">
        <v>0</v>
      </c>
      <c r="BA245" s="69">
        <v>0</v>
      </c>
      <c r="BB245" s="80">
        <v>0</v>
      </c>
      <c r="BC245" s="80">
        <v>0</v>
      </c>
      <c r="BD245" s="69">
        <v>0</v>
      </c>
      <c r="BE245" s="69">
        <v>10</v>
      </c>
      <c r="BF245" s="80">
        <v>57746</v>
      </c>
      <c r="BG245" s="80">
        <v>0</v>
      </c>
      <c r="BH245" s="69">
        <v>0</v>
      </c>
      <c r="BI245" s="69">
        <v>0</v>
      </c>
      <c r="BJ245" s="80">
        <v>0</v>
      </c>
      <c r="BK245" s="80">
        <v>0</v>
      </c>
      <c r="BL245" s="69">
        <v>0</v>
      </c>
      <c r="BM245" s="69">
        <v>0</v>
      </c>
      <c r="BN245" s="80">
        <v>0</v>
      </c>
      <c r="BO245" s="80">
        <v>0</v>
      </c>
      <c r="BP245" s="69">
        <v>0</v>
      </c>
      <c r="BQ245" s="69">
        <v>0</v>
      </c>
      <c r="BR245" s="80">
        <v>0</v>
      </c>
      <c r="BS245" s="80">
        <v>0</v>
      </c>
      <c r="BT245" s="69">
        <v>0</v>
      </c>
      <c r="BU245" s="69">
        <v>0</v>
      </c>
      <c r="BV245" s="80">
        <v>0</v>
      </c>
      <c r="BW245" s="80">
        <v>0</v>
      </c>
      <c r="BX245" s="69">
        <v>0</v>
      </c>
      <c r="BY245" s="69">
        <v>0</v>
      </c>
      <c r="BZ245" s="80">
        <v>0</v>
      </c>
      <c r="CA245" s="80">
        <v>0</v>
      </c>
      <c r="CB245" s="69">
        <v>0</v>
      </c>
      <c r="CC245" s="69">
        <v>0</v>
      </c>
      <c r="CD245" s="80">
        <v>0</v>
      </c>
      <c r="CE245" s="80">
        <v>0</v>
      </c>
      <c r="CF245" s="69">
        <v>0</v>
      </c>
      <c r="CG245" s="69">
        <v>0</v>
      </c>
      <c r="CH245" s="80">
        <v>0</v>
      </c>
      <c r="CI245" s="80">
        <v>0</v>
      </c>
      <c r="CJ245" s="69">
        <v>0</v>
      </c>
      <c r="CK245" s="69">
        <v>30</v>
      </c>
      <c r="CL245" s="80">
        <v>103035</v>
      </c>
      <c r="CM245" s="80">
        <v>17874</v>
      </c>
      <c r="CN245" s="67" t="s">
        <v>799</v>
      </c>
      <c r="CO245" s="67" t="s">
        <v>800</v>
      </c>
      <c r="CP245" s="67" t="s">
        <v>701</v>
      </c>
      <c r="CQ245" s="67" t="s">
        <v>701</v>
      </c>
      <c r="CR245" s="67" t="s">
        <v>701</v>
      </c>
      <c r="CS245" s="67" t="s">
        <v>701</v>
      </c>
      <c r="CT245" s="68">
        <v>45448</v>
      </c>
      <c r="CU245" s="67" t="s">
        <v>1001</v>
      </c>
      <c r="CV245" s="67" t="s">
        <v>1004</v>
      </c>
      <c r="CW245" s="68" t="s">
        <v>168</v>
      </c>
      <c r="CX245" s="68">
        <v>45377</v>
      </c>
      <c r="CY245" s="67" t="s">
        <v>1003</v>
      </c>
      <c r="CZ245" s="67" t="s">
        <v>1004</v>
      </c>
      <c r="DA245" s="67" t="s">
        <v>1063</v>
      </c>
      <c r="DB245" s="81">
        <v>7312039.9000000004</v>
      </c>
      <c r="DC245" s="67"/>
      <c r="DD245" s="67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  <c r="AMM245"/>
      <c r="AMN245"/>
      <c r="AMO245"/>
      <c r="AMP245"/>
      <c r="AMQ245"/>
      <c r="AMR245"/>
      <c r="AMS245"/>
      <c r="AMT245"/>
      <c r="AMU245"/>
      <c r="AMV245"/>
      <c r="AMW245"/>
      <c r="AMX245"/>
      <c r="AMY245"/>
      <c r="AMZ245"/>
      <c r="ANA245"/>
      <c r="ANB245"/>
      <c r="ANC245"/>
      <c r="AND245"/>
      <c r="ANE245"/>
      <c r="ANF245"/>
      <c r="ANG245"/>
      <c r="ANH245"/>
      <c r="ANI245"/>
      <c r="ANJ245"/>
      <c r="ANK245"/>
      <c r="ANL245"/>
      <c r="ANM245"/>
      <c r="ANN245"/>
      <c r="ANO245"/>
      <c r="ANP245"/>
      <c r="ANQ245"/>
      <c r="ANR245"/>
      <c r="ANS245"/>
      <c r="ANT245"/>
      <c r="ANU245"/>
      <c r="ANV245"/>
      <c r="ANW245"/>
      <c r="ANX245"/>
      <c r="ANY245"/>
      <c r="ANZ245"/>
      <c r="AOA245"/>
      <c r="AOB245"/>
      <c r="AOC245"/>
      <c r="AOD245"/>
      <c r="AOE245"/>
      <c r="AOF245"/>
      <c r="AOG245"/>
      <c r="AOH245"/>
      <c r="AOI245"/>
      <c r="AOJ245"/>
      <c r="AOK245"/>
      <c r="AOL245"/>
      <c r="AOM245"/>
      <c r="AON245"/>
      <c r="AOO245"/>
      <c r="AOP245"/>
      <c r="AOQ245"/>
      <c r="AOR245"/>
      <c r="AOS245"/>
      <c r="AOT245"/>
      <c r="AOU245"/>
      <c r="AOV245"/>
      <c r="AOW245"/>
      <c r="AOX245"/>
      <c r="AOY245"/>
      <c r="AOZ245"/>
      <c r="APA245"/>
      <c r="APB245"/>
      <c r="APC245"/>
      <c r="APD245"/>
      <c r="APE245"/>
      <c r="APF245"/>
      <c r="APG245"/>
      <c r="APH245"/>
      <c r="API245"/>
      <c r="APJ245"/>
      <c r="APK245"/>
      <c r="APL245"/>
      <c r="APM245"/>
      <c r="APN245"/>
      <c r="APO245"/>
      <c r="APP245"/>
      <c r="APQ245"/>
      <c r="APR245"/>
      <c r="APS245"/>
      <c r="APT245"/>
      <c r="APU245"/>
      <c r="APV245"/>
      <c r="APW245"/>
      <c r="APX245"/>
      <c r="APY245"/>
      <c r="APZ245"/>
      <c r="AQA245"/>
      <c r="AQB245"/>
      <c r="AQC245"/>
      <c r="AQD245"/>
      <c r="AQE245"/>
      <c r="AQF245"/>
      <c r="AQG245"/>
      <c r="AQH245"/>
      <c r="AQI245"/>
      <c r="AQJ245"/>
      <c r="AQK245"/>
      <c r="AQL245"/>
      <c r="AQM245"/>
      <c r="AQN245"/>
      <c r="AQO245"/>
      <c r="AQP245"/>
      <c r="AQQ245"/>
      <c r="AQR245"/>
      <c r="AQS245"/>
      <c r="AQT245"/>
      <c r="AQU245"/>
      <c r="AQV245"/>
      <c r="AQW245"/>
      <c r="AQX245"/>
      <c r="AQY245"/>
      <c r="AQZ245"/>
      <c r="ARA245"/>
      <c r="ARB245"/>
      <c r="ARC245"/>
      <c r="ARD245"/>
      <c r="ARE245"/>
      <c r="ARF245"/>
      <c r="ARG245"/>
      <c r="ARH245"/>
      <c r="ARI245"/>
      <c r="ARJ245"/>
      <c r="ARK245"/>
      <c r="ARL245"/>
      <c r="ARM245"/>
      <c r="ARN245"/>
      <c r="ARO245"/>
      <c r="ARP245"/>
      <c r="ARQ245"/>
      <c r="ARR245"/>
      <c r="ARS245"/>
      <c r="ART245"/>
      <c r="ARU245"/>
      <c r="ARV245"/>
      <c r="ARW245"/>
      <c r="ARX245"/>
      <c r="ARY245"/>
      <c r="ARZ245"/>
      <c r="ASA245"/>
      <c r="ASB245"/>
      <c r="ASC245"/>
      <c r="ASD245"/>
      <c r="ASE245"/>
      <c r="ASF245"/>
      <c r="ASG245"/>
      <c r="ASH245"/>
      <c r="ASI245"/>
      <c r="ASJ245"/>
      <c r="ASK245"/>
      <c r="ASL245"/>
      <c r="ASM245"/>
      <c r="ASN245"/>
      <c r="ASO245"/>
      <c r="ASP245"/>
      <c r="ASQ245"/>
      <c r="ASR245"/>
      <c r="ASS245"/>
      <c r="AST245"/>
      <c r="ASU245"/>
      <c r="ASV245"/>
      <c r="ASW245"/>
      <c r="ASX245"/>
      <c r="ASY245"/>
      <c r="ASZ245"/>
      <c r="ATA245"/>
      <c r="ATB245"/>
      <c r="ATC245"/>
      <c r="ATD245"/>
      <c r="ATE245"/>
      <c r="ATF245"/>
      <c r="ATG245"/>
      <c r="ATH245"/>
      <c r="ATI245"/>
      <c r="ATJ245"/>
      <c r="ATK245"/>
      <c r="ATL245"/>
      <c r="ATM245"/>
      <c r="ATN245"/>
      <c r="ATO245"/>
      <c r="ATP245"/>
      <c r="ATQ245"/>
      <c r="ATR245"/>
      <c r="ATS245"/>
      <c r="ATT245"/>
      <c r="ATU245"/>
      <c r="ATV245"/>
      <c r="ATW245"/>
      <c r="ATX245"/>
      <c r="ATY245"/>
      <c r="ATZ245"/>
      <c r="AUA245"/>
      <c r="AUB245"/>
      <c r="AUC245"/>
      <c r="AUD245"/>
      <c r="AUE245"/>
      <c r="AUF245"/>
      <c r="AUG245"/>
      <c r="AUH245"/>
      <c r="AUI245"/>
      <c r="AUJ245"/>
      <c r="AUK245"/>
      <c r="AUL245"/>
      <c r="AUM245"/>
      <c r="AUN245"/>
      <c r="AUO245"/>
      <c r="AUP245"/>
      <c r="AUQ245"/>
      <c r="AUR245"/>
      <c r="AUS245"/>
      <c r="AUT245"/>
      <c r="AUU245"/>
      <c r="AUV245"/>
      <c r="AUW245"/>
      <c r="AUX245"/>
      <c r="AUY245"/>
      <c r="AUZ245"/>
      <c r="AVA245"/>
      <c r="AVB245"/>
      <c r="AVC245"/>
      <c r="AVD245"/>
      <c r="AVE245"/>
      <c r="AVF245"/>
      <c r="AVG245"/>
      <c r="AVH245"/>
      <c r="AVI245"/>
      <c r="AVJ245"/>
      <c r="AVK245"/>
      <c r="AVL245"/>
      <c r="AVM245"/>
      <c r="AVN245"/>
      <c r="AVO245"/>
      <c r="AVP245"/>
      <c r="AVQ245"/>
      <c r="AVR245"/>
      <c r="AVS245"/>
      <c r="AVT245"/>
      <c r="AVU245"/>
      <c r="AVV245"/>
      <c r="AVW245"/>
      <c r="AVX245"/>
      <c r="AVY245"/>
      <c r="AVZ245"/>
      <c r="AWA245"/>
      <c r="AWB245"/>
      <c r="AWC245"/>
      <c r="AWD245"/>
      <c r="AWE245"/>
      <c r="AWF245"/>
      <c r="AWG245"/>
      <c r="AWH245"/>
      <c r="AWI245"/>
      <c r="AWJ245"/>
      <c r="AWK245"/>
      <c r="AWL245"/>
      <c r="AWM245"/>
      <c r="AWN245"/>
      <c r="AWO245"/>
      <c r="AWP245"/>
      <c r="AWQ245"/>
      <c r="AWR245"/>
      <c r="AWS245"/>
      <c r="AWT245"/>
      <c r="AWU245"/>
      <c r="AWV245"/>
      <c r="AWW245"/>
      <c r="AWX245"/>
      <c r="AWY245"/>
      <c r="AWZ245"/>
      <c r="AXA245"/>
      <c r="AXB245"/>
      <c r="AXC245"/>
      <c r="AXD245"/>
      <c r="AXE245"/>
      <c r="AXF245"/>
      <c r="AXG245"/>
      <c r="AXH245"/>
      <c r="AXI245"/>
      <c r="AXJ245"/>
      <c r="AXK245"/>
      <c r="AXL245"/>
      <c r="AXM245"/>
      <c r="AXN245"/>
      <c r="AXO245"/>
      <c r="AXP245"/>
      <c r="AXQ245"/>
      <c r="AXR245"/>
      <c r="AXS245"/>
      <c r="AXT245"/>
      <c r="AXU245"/>
      <c r="AXV245"/>
      <c r="AXW245"/>
      <c r="AXX245"/>
      <c r="AXY245"/>
      <c r="AXZ245"/>
      <c r="AYA245"/>
      <c r="AYB245"/>
      <c r="AYC245"/>
      <c r="AYD245"/>
      <c r="AYE245"/>
      <c r="AYF245"/>
      <c r="AYG245"/>
      <c r="AYH245"/>
      <c r="AYI245"/>
      <c r="AYJ245"/>
      <c r="AYK245"/>
      <c r="AYL245"/>
      <c r="AYM245"/>
      <c r="AYN245"/>
      <c r="AYO245"/>
      <c r="AYP245"/>
      <c r="AYQ245"/>
      <c r="AYR245"/>
      <c r="AYS245"/>
      <c r="AYT245"/>
      <c r="AYU245"/>
      <c r="AYV245"/>
      <c r="AYW245"/>
      <c r="AYX245"/>
      <c r="AYY245"/>
      <c r="AYZ245"/>
      <c r="AZA245"/>
      <c r="AZB245"/>
      <c r="AZC245"/>
      <c r="AZD245"/>
      <c r="AZE245"/>
      <c r="AZF245"/>
      <c r="AZG245"/>
      <c r="AZH245"/>
      <c r="AZI245"/>
      <c r="AZJ245"/>
      <c r="AZK245"/>
      <c r="AZL245"/>
      <c r="AZM245"/>
      <c r="AZN245"/>
      <c r="AZO245"/>
      <c r="AZP245"/>
      <c r="AZQ245"/>
      <c r="AZR245"/>
      <c r="AZS245"/>
      <c r="AZT245"/>
      <c r="AZU245"/>
      <c r="AZV245"/>
      <c r="AZW245"/>
      <c r="AZX245"/>
      <c r="AZY245"/>
      <c r="AZZ245"/>
      <c r="BAA245"/>
      <c r="BAB245"/>
      <c r="BAC245"/>
      <c r="BAD245"/>
      <c r="BAE245"/>
      <c r="BAF245"/>
      <c r="BAG245"/>
      <c r="BAH245"/>
      <c r="BAI245"/>
      <c r="BAJ245"/>
      <c r="BAK245"/>
      <c r="BAL245"/>
      <c r="BAM245"/>
      <c r="BAN245"/>
      <c r="BAO245"/>
      <c r="BAP245"/>
      <c r="BAQ245"/>
      <c r="BAR245"/>
      <c r="BAS245"/>
      <c r="BAT245"/>
      <c r="BAU245"/>
      <c r="BAV245"/>
      <c r="BAW245"/>
      <c r="BAX245"/>
      <c r="BAY245"/>
      <c r="BAZ245"/>
      <c r="BBA245"/>
      <c r="BBB245"/>
      <c r="BBC245"/>
      <c r="BBD245"/>
      <c r="BBE245"/>
      <c r="BBF245"/>
      <c r="BBG245"/>
      <c r="BBH245"/>
      <c r="BBI245"/>
      <c r="BBJ245"/>
      <c r="BBK245"/>
      <c r="BBL245"/>
      <c r="BBM245"/>
      <c r="BBN245"/>
      <c r="BBO245"/>
      <c r="BBP245"/>
      <c r="BBQ245"/>
      <c r="BBR245"/>
      <c r="BBS245"/>
      <c r="BBT245"/>
      <c r="BBU245"/>
      <c r="BBV245"/>
      <c r="BBW245"/>
      <c r="BBX245"/>
      <c r="BBY245"/>
      <c r="BBZ245"/>
      <c r="BCA245"/>
      <c r="BCB245"/>
      <c r="BCC245"/>
      <c r="BCD245"/>
      <c r="BCE245"/>
      <c r="BCF245"/>
      <c r="BCG245"/>
      <c r="BCH245"/>
      <c r="BCI245"/>
      <c r="BCJ245"/>
      <c r="BCK245"/>
      <c r="BCL245"/>
      <c r="BCM245"/>
      <c r="BCN245"/>
      <c r="BCO245"/>
      <c r="BCP245"/>
      <c r="BCQ245"/>
      <c r="BCR245"/>
      <c r="BCS245"/>
      <c r="BCT245"/>
      <c r="BCU245"/>
      <c r="BCV245"/>
      <c r="BCW245"/>
      <c r="BCX245"/>
      <c r="BCY245"/>
      <c r="BCZ245"/>
      <c r="BDA245"/>
      <c r="BDB245"/>
      <c r="BDC245"/>
      <c r="BDD245"/>
      <c r="BDE245"/>
      <c r="BDF245"/>
      <c r="BDG245"/>
      <c r="BDH245"/>
      <c r="BDI245"/>
      <c r="BDJ245"/>
      <c r="BDK245"/>
      <c r="BDL245"/>
      <c r="BDM245"/>
      <c r="BDN245"/>
      <c r="BDO245"/>
      <c r="BDP245"/>
      <c r="BDQ245"/>
      <c r="BDR245"/>
      <c r="BDS245"/>
      <c r="BDT245"/>
      <c r="BDU245"/>
    </row>
    <row r="246" spans="2:1477" s="69" customFormat="1">
      <c r="B246" s="67" t="s">
        <v>4</v>
      </c>
      <c r="C246" s="67" t="s">
        <v>414</v>
      </c>
      <c r="D246" s="67" t="s">
        <v>415</v>
      </c>
      <c r="E246" s="194">
        <v>44811</v>
      </c>
      <c r="F246" s="67" t="s">
        <v>1005</v>
      </c>
      <c r="G246" s="158" t="s">
        <v>1009</v>
      </c>
      <c r="H246" s="187">
        <v>2</v>
      </c>
      <c r="I246" s="69">
        <v>2</v>
      </c>
      <c r="J246" s="69">
        <v>190</v>
      </c>
      <c r="K246" s="69">
        <v>227</v>
      </c>
      <c r="L246" s="69">
        <v>228</v>
      </c>
      <c r="M246" s="186">
        <f t="shared" si="74"/>
        <v>1.0052631578947369</v>
      </c>
      <c r="N246" s="69">
        <f t="shared" si="75"/>
        <v>1</v>
      </c>
      <c r="O246" s="69">
        <v>-1</v>
      </c>
      <c r="P246" s="69">
        <v>1</v>
      </c>
      <c r="Q246" s="69">
        <v>0</v>
      </c>
      <c r="R246" s="69">
        <v>37</v>
      </c>
      <c r="S246" s="69">
        <v>0</v>
      </c>
      <c r="T246" s="190">
        <v>2868033</v>
      </c>
      <c r="U246" s="190">
        <v>50000</v>
      </c>
      <c r="V246" s="190">
        <v>2818033</v>
      </c>
      <c r="W246" s="190">
        <v>2873478</v>
      </c>
      <c r="X246" s="190">
        <v>2862070</v>
      </c>
      <c r="Y246" s="190">
        <v>0</v>
      </c>
      <c r="Z246" s="190">
        <v>0</v>
      </c>
      <c r="AA246" s="190">
        <v>0</v>
      </c>
      <c r="AB246" s="190">
        <v>2862070</v>
      </c>
      <c r="AC246" s="190">
        <v>2854258</v>
      </c>
      <c r="AD246" s="186">
        <f t="shared" si="76"/>
        <v>1.0128547110697426</v>
      </c>
      <c r="AE246" s="69">
        <f t="shared" si="77"/>
        <v>1</v>
      </c>
      <c r="AF246" s="190">
        <v>-2367</v>
      </c>
      <c r="AG246" s="190">
        <v>5445</v>
      </c>
      <c r="AH246" s="69">
        <v>14</v>
      </c>
      <c r="AI246" s="69">
        <v>23</v>
      </c>
      <c r="AJ246" s="69">
        <v>0</v>
      </c>
      <c r="AK246" s="69">
        <v>0</v>
      </c>
      <c r="AL246" s="80">
        <v>0</v>
      </c>
      <c r="AM246" s="80">
        <v>0</v>
      </c>
      <c r="AN246" s="69">
        <v>0</v>
      </c>
      <c r="AO246" s="69">
        <v>0</v>
      </c>
      <c r="AP246" s="80">
        <v>0</v>
      </c>
      <c r="AQ246" s="80">
        <v>0</v>
      </c>
      <c r="AR246" s="69">
        <v>0</v>
      </c>
      <c r="AS246" s="69">
        <v>0</v>
      </c>
      <c r="AT246" s="80">
        <v>0</v>
      </c>
      <c r="AU246" s="80">
        <v>0</v>
      </c>
      <c r="AV246" s="69">
        <v>0</v>
      </c>
      <c r="AW246" s="69">
        <v>0</v>
      </c>
      <c r="AX246" s="80">
        <v>0</v>
      </c>
      <c r="AY246" s="80">
        <v>0</v>
      </c>
      <c r="AZ246" s="69">
        <v>0</v>
      </c>
      <c r="BA246" s="69">
        <v>0</v>
      </c>
      <c r="BB246" s="80">
        <v>0</v>
      </c>
      <c r="BC246" s="80">
        <v>0</v>
      </c>
      <c r="BD246" s="69">
        <v>0</v>
      </c>
      <c r="BE246" s="69">
        <v>0</v>
      </c>
      <c r="BF246" s="80">
        <v>0</v>
      </c>
      <c r="BG246" s="80">
        <v>0</v>
      </c>
      <c r="BH246" s="69">
        <v>0</v>
      </c>
      <c r="BI246" s="69">
        <v>0</v>
      </c>
      <c r="BJ246" s="80">
        <v>0</v>
      </c>
      <c r="BK246" s="80">
        <v>0</v>
      </c>
      <c r="BL246" s="69">
        <v>0</v>
      </c>
      <c r="BM246" s="69">
        <v>0</v>
      </c>
      <c r="BN246" s="80">
        <v>0</v>
      </c>
      <c r="BO246" s="80">
        <v>0</v>
      </c>
      <c r="BP246" s="69">
        <v>0</v>
      </c>
      <c r="BQ246" s="69">
        <v>0</v>
      </c>
      <c r="BR246" s="80">
        <v>5445</v>
      </c>
      <c r="BS246" s="80">
        <v>0</v>
      </c>
      <c r="BT246" s="69">
        <v>0</v>
      </c>
      <c r="BU246" s="69">
        <v>0</v>
      </c>
      <c r="BV246" s="80">
        <v>0</v>
      </c>
      <c r="BW246" s="80">
        <v>0</v>
      </c>
      <c r="BX246" s="69">
        <v>0</v>
      </c>
      <c r="BY246" s="69">
        <v>0</v>
      </c>
      <c r="BZ246" s="80">
        <v>0</v>
      </c>
      <c r="CA246" s="80">
        <v>0</v>
      </c>
      <c r="CB246" s="69">
        <v>0</v>
      </c>
      <c r="CC246" s="69">
        <v>0</v>
      </c>
      <c r="CD246" s="80">
        <v>0</v>
      </c>
      <c r="CE246" s="80">
        <v>0</v>
      </c>
      <c r="CF246" s="69">
        <v>0</v>
      </c>
      <c r="CG246" s="69">
        <v>0</v>
      </c>
      <c r="CH246" s="80">
        <v>0</v>
      </c>
      <c r="CI246" s="80">
        <v>0</v>
      </c>
      <c r="CJ246" s="69">
        <v>0</v>
      </c>
      <c r="CK246" s="69">
        <v>0</v>
      </c>
      <c r="CL246" s="80">
        <v>5445</v>
      </c>
      <c r="CM246" s="80">
        <v>0</v>
      </c>
      <c r="CN246" s="67" t="s">
        <v>897</v>
      </c>
      <c r="CO246" s="67" t="s">
        <v>898</v>
      </c>
      <c r="CP246" s="67" t="s">
        <v>701</v>
      </c>
      <c r="CQ246" s="67" t="s">
        <v>701</v>
      </c>
      <c r="CR246" s="67" t="s">
        <v>701</v>
      </c>
      <c r="CS246" s="67" t="s">
        <v>701</v>
      </c>
      <c r="CT246" s="68">
        <v>45468</v>
      </c>
      <c r="CU246" s="67" t="s">
        <v>1001</v>
      </c>
      <c r="CV246" s="67" t="s">
        <v>1004</v>
      </c>
      <c r="CW246" s="68" t="s">
        <v>168</v>
      </c>
      <c r="CX246" s="68">
        <v>45316</v>
      </c>
      <c r="CY246" s="67" t="s">
        <v>1003</v>
      </c>
      <c r="CZ246" s="67" t="s">
        <v>1004</v>
      </c>
      <c r="DA246" s="67" t="s">
        <v>1058</v>
      </c>
      <c r="DB246" s="81">
        <v>2740878.55</v>
      </c>
      <c r="DC246" s="67"/>
      <c r="DD246" s="67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  <c r="AMN246"/>
      <c r="AMO246"/>
      <c r="AMP246"/>
      <c r="AMQ246"/>
      <c r="AMR246"/>
      <c r="AMS246"/>
      <c r="AMT246"/>
      <c r="AMU246"/>
      <c r="AMV246"/>
      <c r="AMW246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  <c r="ANK246"/>
      <c r="ANL246"/>
      <c r="ANM246"/>
      <c r="ANN246"/>
      <c r="ANO246"/>
      <c r="ANP246"/>
      <c r="ANQ246"/>
      <c r="ANR246"/>
      <c r="ANS246"/>
      <c r="ANT246"/>
      <c r="ANU246"/>
      <c r="ANV246"/>
      <c r="ANW246"/>
      <c r="ANX246"/>
      <c r="ANY246"/>
      <c r="ANZ246"/>
      <c r="AOA246"/>
      <c r="AOB246"/>
      <c r="AOC246"/>
      <c r="AOD246"/>
      <c r="AOE246"/>
      <c r="AOF246"/>
      <c r="AOG246"/>
      <c r="AOH246"/>
      <c r="AOI246"/>
      <c r="AOJ246"/>
      <c r="AOK246"/>
      <c r="AOL246"/>
      <c r="AOM246"/>
      <c r="AON246"/>
      <c r="AOO246"/>
      <c r="AOP246"/>
      <c r="AOQ246"/>
      <c r="AOR246"/>
      <c r="AOS246"/>
      <c r="AOT246"/>
      <c r="AOU246"/>
      <c r="AOV246"/>
      <c r="AOW246"/>
      <c r="AOX246"/>
      <c r="AOY246"/>
      <c r="AOZ246"/>
      <c r="APA246"/>
      <c r="APB246"/>
      <c r="APC246"/>
      <c r="APD246"/>
      <c r="APE246"/>
      <c r="APF246"/>
      <c r="APG246"/>
      <c r="APH246"/>
      <c r="API246"/>
      <c r="APJ246"/>
      <c r="APK246"/>
      <c r="APL246"/>
      <c r="APM246"/>
      <c r="APN246"/>
      <c r="APO246"/>
      <c r="APP246"/>
      <c r="APQ246"/>
      <c r="APR246"/>
      <c r="APS246"/>
      <c r="APT246"/>
      <c r="APU246"/>
      <c r="APV246"/>
      <c r="APW246"/>
      <c r="APX246"/>
      <c r="APY246"/>
      <c r="APZ246"/>
      <c r="AQA246"/>
      <c r="AQB246"/>
      <c r="AQC246"/>
      <c r="AQD246"/>
      <c r="AQE246"/>
      <c r="AQF246"/>
      <c r="AQG246"/>
      <c r="AQH246"/>
      <c r="AQI246"/>
      <c r="AQJ246"/>
      <c r="AQK246"/>
      <c r="AQL246"/>
      <c r="AQM246"/>
      <c r="AQN246"/>
      <c r="AQO246"/>
      <c r="AQP246"/>
      <c r="AQQ246"/>
      <c r="AQR246"/>
      <c r="AQS246"/>
      <c r="AQT246"/>
      <c r="AQU246"/>
      <c r="AQV246"/>
      <c r="AQW246"/>
      <c r="AQX246"/>
      <c r="AQY246"/>
      <c r="AQZ246"/>
      <c r="ARA246"/>
      <c r="ARB246"/>
      <c r="ARC246"/>
      <c r="ARD246"/>
      <c r="ARE246"/>
      <c r="ARF246"/>
      <c r="ARG246"/>
      <c r="ARH246"/>
      <c r="ARI246"/>
      <c r="ARJ246"/>
      <c r="ARK246"/>
      <c r="ARL246"/>
      <c r="ARM246"/>
      <c r="ARN246"/>
      <c r="ARO246"/>
      <c r="ARP246"/>
      <c r="ARQ246"/>
      <c r="ARR246"/>
      <c r="ARS246"/>
      <c r="ART246"/>
      <c r="ARU246"/>
      <c r="ARV246"/>
      <c r="ARW246"/>
      <c r="ARX246"/>
      <c r="ARY246"/>
      <c r="ARZ246"/>
      <c r="ASA246"/>
      <c r="ASB246"/>
      <c r="ASC246"/>
      <c r="ASD246"/>
      <c r="ASE246"/>
      <c r="ASF246"/>
      <c r="ASG246"/>
      <c r="ASH246"/>
      <c r="ASI246"/>
      <c r="ASJ246"/>
      <c r="ASK246"/>
      <c r="ASL246"/>
      <c r="ASM246"/>
      <c r="ASN246"/>
      <c r="ASO246"/>
      <c r="ASP246"/>
      <c r="ASQ246"/>
      <c r="ASR246"/>
      <c r="ASS246"/>
      <c r="AST246"/>
      <c r="ASU246"/>
      <c r="ASV246"/>
      <c r="ASW246"/>
      <c r="ASX246"/>
      <c r="ASY246"/>
      <c r="ASZ246"/>
      <c r="ATA246"/>
      <c r="ATB246"/>
      <c r="ATC246"/>
      <c r="ATD246"/>
      <c r="ATE246"/>
      <c r="ATF246"/>
      <c r="ATG246"/>
      <c r="ATH246"/>
      <c r="ATI246"/>
      <c r="ATJ246"/>
      <c r="ATK246"/>
      <c r="ATL246"/>
      <c r="ATM246"/>
      <c r="ATN246"/>
      <c r="ATO246"/>
      <c r="ATP246"/>
      <c r="ATQ246"/>
      <c r="ATR246"/>
      <c r="ATS246"/>
      <c r="ATT246"/>
      <c r="ATU246"/>
      <c r="ATV246"/>
      <c r="ATW246"/>
      <c r="ATX246"/>
      <c r="ATY246"/>
      <c r="ATZ246"/>
      <c r="AUA246"/>
      <c r="AUB246"/>
      <c r="AUC246"/>
      <c r="AUD246"/>
      <c r="AUE246"/>
      <c r="AUF246"/>
      <c r="AUG246"/>
      <c r="AUH246"/>
      <c r="AUI246"/>
      <c r="AUJ246"/>
      <c r="AUK246"/>
      <c r="AUL246"/>
      <c r="AUM246"/>
      <c r="AUN246"/>
      <c r="AUO246"/>
      <c r="AUP246"/>
      <c r="AUQ246"/>
      <c r="AUR246"/>
      <c r="AUS246"/>
      <c r="AUT246"/>
      <c r="AUU246"/>
      <c r="AUV246"/>
      <c r="AUW246"/>
      <c r="AUX246"/>
      <c r="AUY246"/>
      <c r="AUZ246"/>
      <c r="AVA246"/>
      <c r="AVB246"/>
      <c r="AVC246"/>
      <c r="AVD246"/>
      <c r="AVE246"/>
      <c r="AVF246"/>
      <c r="AVG246"/>
      <c r="AVH246"/>
      <c r="AVI246"/>
      <c r="AVJ246"/>
      <c r="AVK246"/>
      <c r="AVL246"/>
      <c r="AVM246"/>
      <c r="AVN246"/>
      <c r="AVO246"/>
      <c r="AVP246"/>
      <c r="AVQ246"/>
      <c r="AVR246"/>
      <c r="AVS246"/>
      <c r="AVT246"/>
      <c r="AVU246"/>
      <c r="AVV246"/>
      <c r="AVW246"/>
      <c r="AVX246"/>
      <c r="AVY246"/>
      <c r="AVZ246"/>
      <c r="AWA246"/>
      <c r="AWB246"/>
      <c r="AWC246"/>
      <c r="AWD246"/>
      <c r="AWE246"/>
      <c r="AWF246"/>
      <c r="AWG246"/>
      <c r="AWH246"/>
      <c r="AWI246"/>
      <c r="AWJ246"/>
      <c r="AWK246"/>
      <c r="AWL246"/>
      <c r="AWM246"/>
      <c r="AWN246"/>
      <c r="AWO246"/>
      <c r="AWP246"/>
      <c r="AWQ246"/>
      <c r="AWR246"/>
      <c r="AWS246"/>
      <c r="AWT246"/>
      <c r="AWU246"/>
      <c r="AWV246"/>
      <c r="AWW246"/>
      <c r="AWX246"/>
      <c r="AWY246"/>
      <c r="AWZ246"/>
      <c r="AXA246"/>
      <c r="AXB246"/>
      <c r="AXC246"/>
      <c r="AXD246"/>
      <c r="AXE246"/>
      <c r="AXF246"/>
      <c r="AXG246"/>
      <c r="AXH246"/>
      <c r="AXI246"/>
      <c r="AXJ246"/>
      <c r="AXK246"/>
      <c r="AXL246"/>
      <c r="AXM246"/>
      <c r="AXN246"/>
      <c r="AXO246"/>
      <c r="AXP246"/>
      <c r="AXQ246"/>
      <c r="AXR246"/>
      <c r="AXS246"/>
      <c r="AXT246"/>
      <c r="AXU246"/>
      <c r="AXV246"/>
      <c r="AXW246"/>
      <c r="AXX246"/>
      <c r="AXY246"/>
      <c r="AXZ246"/>
      <c r="AYA246"/>
      <c r="AYB246"/>
      <c r="AYC246"/>
      <c r="AYD246"/>
      <c r="AYE246"/>
      <c r="AYF246"/>
      <c r="AYG246"/>
      <c r="AYH246"/>
      <c r="AYI246"/>
      <c r="AYJ246"/>
      <c r="AYK246"/>
      <c r="AYL246"/>
      <c r="AYM246"/>
      <c r="AYN246"/>
      <c r="AYO246"/>
      <c r="AYP246"/>
      <c r="AYQ246"/>
      <c r="AYR246"/>
      <c r="AYS246"/>
      <c r="AYT246"/>
      <c r="AYU246"/>
      <c r="AYV246"/>
      <c r="AYW246"/>
      <c r="AYX246"/>
      <c r="AYY246"/>
      <c r="AYZ246"/>
      <c r="AZA246"/>
      <c r="AZB246"/>
      <c r="AZC246"/>
      <c r="AZD246"/>
      <c r="AZE246"/>
      <c r="AZF246"/>
      <c r="AZG246"/>
      <c r="AZH246"/>
      <c r="AZI246"/>
      <c r="AZJ246"/>
      <c r="AZK246"/>
      <c r="AZL246"/>
      <c r="AZM246"/>
      <c r="AZN246"/>
      <c r="AZO246"/>
      <c r="AZP246"/>
      <c r="AZQ246"/>
      <c r="AZR246"/>
      <c r="AZS246"/>
      <c r="AZT246"/>
      <c r="AZU246"/>
      <c r="AZV246"/>
      <c r="AZW246"/>
      <c r="AZX246"/>
      <c r="AZY246"/>
      <c r="AZZ246"/>
      <c r="BAA246"/>
      <c r="BAB246"/>
      <c r="BAC246"/>
      <c r="BAD246"/>
      <c r="BAE246"/>
      <c r="BAF246"/>
      <c r="BAG246"/>
      <c r="BAH246"/>
      <c r="BAI246"/>
      <c r="BAJ246"/>
      <c r="BAK246"/>
      <c r="BAL246"/>
      <c r="BAM246"/>
      <c r="BAN246"/>
      <c r="BAO246"/>
      <c r="BAP246"/>
      <c r="BAQ246"/>
      <c r="BAR246"/>
      <c r="BAS246"/>
      <c r="BAT246"/>
      <c r="BAU246"/>
      <c r="BAV246"/>
      <c r="BAW246"/>
      <c r="BAX246"/>
      <c r="BAY246"/>
      <c r="BAZ246"/>
      <c r="BBA246"/>
      <c r="BBB246"/>
      <c r="BBC246"/>
      <c r="BBD246"/>
      <c r="BBE246"/>
      <c r="BBF246"/>
      <c r="BBG246"/>
      <c r="BBH246"/>
      <c r="BBI246"/>
      <c r="BBJ246"/>
      <c r="BBK246"/>
      <c r="BBL246"/>
      <c r="BBM246"/>
      <c r="BBN246"/>
      <c r="BBO246"/>
      <c r="BBP246"/>
      <c r="BBQ246"/>
      <c r="BBR246"/>
      <c r="BBS246"/>
      <c r="BBT246"/>
      <c r="BBU246"/>
      <c r="BBV246"/>
      <c r="BBW246"/>
      <c r="BBX246"/>
      <c r="BBY246"/>
      <c r="BBZ246"/>
      <c r="BCA246"/>
      <c r="BCB246"/>
      <c r="BCC246"/>
      <c r="BCD246"/>
      <c r="BCE246"/>
      <c r="BCF246"/>
      <c r="BCG246"/>
      <c r="BCH246"/>
      <c r="BCI246"/>
      <c r="BCJ246"/>
      <c r="BCK246"/>
      <c r="BCL246"/>
      <c r="BCM246"/>
      <c r="BCN246"/>
      <c r="BCO246"/>
      <c r="BCP246"/>
      <c r="BCQ246"/>
      <c r="BCR246"/>
      <c r="BCS246"/>
      <c r="BCT246"/>
      <c r="BCU246"/>
      <c r="BCV246"/>
      <c r="BCW246"/>
      <c r="BCX246"/>
      <c r="BCY246"/>
      <c r="BCZ246"/>
      <c r="BDA246"/>
      <c r="BDB246"/>
      <c r="BDC246"/>
      <c r="BDD246"/>
      <c r="BDE246"/>
      <c r="BDF246"/>
      <c r="BDG246"/>
      <c r="BDH246"/>
      <c r="BDI246"/>
      <c r="BDJ246"/>
      <c r="BDK246"/>
      <c r="BDL246"/>
      <c r="BDM246"/>
      <c r="BDN246"/>
      <c r="BDO246"/>
      <c r="BDP246"/>
      <c r="BDQ246"/>
      <c r="BDR246"/>
      <c r="BDS246"/>
      <c r="BDT246"/>
      <c r="BDU246"/>
    </row>
    <row r="247" spans="2:1477" s="69" customFormat="1">
      <c r="B247" s="67" t="s">
        <v>4</v>
      </c>
      <c r="C247" s="67" t="s">
        <v>627</v>
      </c>
      <c r="D247" s="67" t="s">
        <v>628</v>
      </c>
      <c r="E247" s="194">
        <v>44901</v>
      </c>
      <c r="F247" s="67" t="s">
        <v>1007</v>
      </c>
      <c r="G247" s="158" t="s">
        <v>1009</v>
      </c>
      <c r="H247" s="187">
        <v>1</v>
      </c>
      <c r="I247" s="69">
        <v>0</v>
      </c>
      <c r="J247" s="69">
        <v>150</v>
      </c>
      <c r="K247" s="69">
        <v>187</v>
      </c>
      <c r="L247" s="69">
        <v>187</v>
      </c>
      <c r="M247" s="186">
        <f t="shared" si="74"/>
        <v>1</v>
      </c>
      <c r="N247" s="69">
        <f t="shared" si="75"/>
        <v>1</v>
      </c>
      <c r="O247" s="69">
        <v>0</v>
      </c>
      <c r="P247" s="69">
        <v>0</v>
      </c>
      <c r="Q247" s="69">
        <v>0</v>
      </c>
      <c r="R247" s="69">
        <v>37</v>
      </c>
      <c r="S247" s="69">
        <v>0</v>
      </c>
      <c r="T247" s="190">
        <v>950694</v>
      </c>
      <c r="U247" s="190">
        <v>34728</v>
      </c>
      <c r="V247" s="190">
        <v>915966</v>
      </c>
      <c r="W247" s="190">
        <v>950694</v>
      </c>
      <c r="X247" s="190">
        <v>969481</v>
      </c>
      <c r="Y247" s="190">
        <v>0</v>
      </c>
      <c r="Z247" s="190">
        <v>0</v>
      </c>
      <c r="AA247" s="190">
        <v>0</v>
      </c>
      <c r="AB247" s="190">
        <v>969481</v>
      </c>
      <c r="AC247" s="190">
        <v>969481</v>
      </c>
      <c r="AD247" s="186">
        <f t="shared" si="76"/>
        <v>1.0584246576838006</v>
      </c>
      <c r="AE247" s="69">
        <f t="shared" si="77"/>
        <v>1</v>
      </c>
      <c r="AF247" s="190">
        <v>0</v>
      </c>
      <c r="AG247" s="190">
        <v>0</v>
      </c>
      <c r="AH247" s="69">
        <v>28</v>
      </c>
      <c r="AI247" s="69">
        <v>9</v>
      </c>
      <c r="AJ247" s="69">
        <v>0</v>
      </c>
      <c r="AK247" s="69">
        <v>0</v>
      </c>
      <c r="AL247" s="80">
        <v>0</v>
      </c>
      <c r="AM247" s="80">
        <v>0</v>
      </c>
      <c r="AN247" s="69">
        <v>0</v>
      </c>
      <c r="AO247" s="69">
        <v>0</v>
      </c>
      <c r="AP247" s="80">
        <v>2053</v>
      </c>
      <c r="AQ247" s="80">
        <v>0</v>
      </c>
      <c r="AR247" s="69">
        <v>0</v>
      </c>
      <c r="AS247" s="69">
        <v>0</v>
      </c>
      <c r="AT247" s="80">
        <v>0</v>
      </c>
      <c r="AU247" s="80">
        <v>0</v>
      </c>
      <c r="AV247" s="69">
        <v>0</v>
      </c>
      <c r="AW247" s="69">
        <v>0</v>
      </c>
      <c r="AX247" s="80">
        <v>0</v>
      </c>
      <c r="AY247" s="80">
        <v>0</v>
      </c>
      <c r="AZ247" s="69">
        <v>0</v>
      </c>
      <c r="BA247" s="69">
        <v>0</v>
      </c>
      <c r="BB247" s="80">
        <v>0</v>
      </c>
      <c r="BC247" s="80">
        <v>0</v>
      </c>
      <c r="BD247" s="69">
        <v>0</v>
      </c>
      <c r="BE247" s="69">
        <v>0</v>
      </c>
      <c r="BF247" s="80">
        <v>0</v>
      </c>
      <c r="BG247" s="80">
        <v>0</v>
      </c>
      <c r="BH247" s="69">
        <v>0</v>
      </c>
      <c r="BI247" s="69">
        <v>0</v>
      </c>
      <c r="BJ247" s="80">
        <v>0</v>
      </c>
      <c r="BK247" s="80">
        <v>0</v>
      </c>
      <c r="BL247" s="69">
        <v>0</v>
      </c>
      <c r="BM247" s="69">
        <v>0</v>
      </c>
      <c r="BN247" s="80">
        <v>0</v>
      </c>
      <c r="BO247" s="80">
        <v>0</v>
      </c>
      <c r="BP247" s="69">
        <v>0</v>
      </c>
      <c r="BQ247" s="69">
        <v>0</v>
      </c>
      <c r="BR247" s="80">
        <v>0</v>
      </c>
      <c r="BS247" s="80">
        <v>0</v>
      </c>
      <c r="BT247" s="69">
        <v>0</v>
      </c>
      <c r="BU247" s="69">
        <v>0</v>
      </c>
      <c r="BV247" s="80">
        <v>0</v>
      </c>
      <c r="BW247" s="80">
        <v>0</v>
      </c>
      <c r="BX247" s="69">
        <v>0</v>
      </c>
      <c r="BY247" s="69">
        <v>0</v>
      </c>
      <c r="BZ247" s="80">
        <v>0</v>
      </c>
      <c r="CA247" s="80">
        <v>0</v>
      </c>
      <c r="CB247" s="69">
        <v>0</v>
      </c>
      <c r="CC247" s="69">
        <v>0</v>
      </c>
      <c r="CD247" s="80">
        <v>0</v>
      </c>
      <c r="CE247" s="80">
        <v>0</v>
      </c>
      <c r="CF247" s="69">
        <v>0</v>
      </c>
      <c r="CG247" s="69">
        <v>0</v>
      </c>
      <c r="CH247" s="80">
        <v>0</v>
      </c>
      <c r="CI247" s="80">
        <v>0</v>
      </c>
      <c r="CJ247" s="69">
        <v>0</v>
      </c>
      <c r="CK247" s="69">
        <v>0</v>
      </c>
      <c r="CL247" s="80">
        <v>2053</v>
      </c>
      <c r="CM247" s="80">
        <v>0</v>
      </c>
      <c r="CN247" s="67" t="s">
        <v>919</v>
      </c>
      <c r="CO247" s="67" t="s">
        <v>920</v>
      </c>
      <c r="CP247" s="67" t="s">
        <v>701</v>
      </c>
      <c r="CQ247" s="67" t="s">
        <v>701</v>
      </c>
      <c r="CR247" s="67" t="s">
        <v>701</v>
      </c>
      <c r="CS247" s="67" t="s">
        <v>701</v>
      </c>
      <c r="CT247" s="68">
        <v>45237</v>
      </c>
      <c r="CU247" s="67" t="s">
        <v>1007</v>
      </c>
      <c r="CV247" s="67" t="s">
        <v>1004</v>
      </c>
      <c r="CW247" s="68" t="s">
        <v>168</v>
      </c>
      <c r="CX247" s="68">
        <v>45183</v>
      </c>
      <c r="CY247" s="67" t="s">
        <v>1005</v>
      </c>
      <c r="CZ247" s="67" t="s">
        <v>1004</v>
      </c>
      <c r="DA247" s="67" t="s">
        <v>1058</v>
      </c>
      <c r="DB247" s="81">
        <v>729303.27</v>
      </c>
      <c r="DC247" s="67"/>
      <c r="DD247" s="6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  <c r="ATJ247"/>
      <c r="ATK247"/>
      <c r="ATL247"/>
      <c r="ATM247"/>
      <c r="ATN247"/>
      <c r="ATO247"/>
      <c r="ATP247"/>
      <c r="ATQ247"/>
      <c r="ATR247"/>
      <c r="ATS247"/>
      <c r="ATT247"/>
      <c r="ATU247"/>
      <c r="ATV247"/>
      <c r="ATW247"/>
      <c r="ATX247"/>
      <c r="ATY247"/>
      <c r="ATZ247"/>
      <c r="AUA247"/>
      <c r="AUB247"/>
      <c r="AUC247"/>
      <c r="AUD247"/>
      <c r="AUE247"/>
      <c r="AUF247"/>
      <c r="AUG247"/>
      <c r="AUH247"/>
      <c r="AUI247"/>
      <c r="AUJ247"/>
      <c r="AUK247"/>
      <c r="AUL247"/>
      <c r="AUM247"/>
      <c r="AUN247"/>
      <c r="AUO247"/>
      <c r="AUP247"/>
      <c r="AUQ247"/>
      <c r="AUR247"/>
      <c r="AUS247"/>
      <c r="AUT247"/>
      <c r="AUU247"/>
      <c r="AUV247"/>
      <c r="AUW247"/>
      <c r="AUX247"/>
      <c r="AUY247"/>
      <c r="AUZ247"/>
      <c r="AVA247"/>
      <c r="AVB247"/>
      <c r="AVC247"/>
      <c r="AVD247"/>
      <c r="AVE247"/>
      <c r="AVF247"/>
      <c r="AVG247"/>
      <c r="AVH247"/>
      <c r="AVI247"/>
      <c r="AVJ247"/>
      <c r="AVK247"/>
      <c r="AVL247"/>
      <c r="AVM247"/>
      <c r="AVN247"/>
      <c r="AVO247"/>
      <c r="AVP247"/>
      <c r="AVQ247"/>
      <c r="AVR247"/>
      <c r="AVS247"/>
      <c r="AVT247"/>
      <c r="AVU247"/>
      <c r="AVV247"/>
      <c r="AVW247"/>
      <c r="AVX247"/>
      <c r="AVY247"/>
      <c r="AVZ247"/>
      <c r="AWA247"/>
      <c r="AWB247"/>
      <c r="AWC247"/>
      <c r="AWD247"/>
      <c r="AWE247"/>
      <c r="AWF247"/>
      <c r="AWG247"/>
      <c r="AWH247"/>
      <c r="AWI247"/>
      <c r="AWJ247"/>
      <c r="AWK247"/>
      <c r="AWL247"/>
      <c r="AWM247"/>
      <c r="AWN247"/>
      <c r="AWO247"/>
      <c r="AWP247"/>
      <c r="AWQ247"/>
      <c r="AWR247"/>
      <c r="AWS247"/>
      <c r="AWT247"/>
      <c r="AWU247"/>
      <c r="AWV247"/>
      <c r="AWW247"/>
      <c r="AWX247"/>
      <c r="AWY247"/>
      <c r="AWZ247"/>
      <c r="AXA247"/>
      <c r="AXB247"/>
      <c r="AXC247"/>
      <c r="AXD247"/>
      <c r="AXE247"/>
      <c r="AXF247"/>
      <c r="AXG247"/>
      <c r="AXH247"/>
      <c r="AXI247"/>
      <c r="AXJ247"/>
      <c r="AXK247"/>
      <c r="AXL247"/>
      <c r="AXM247"/>
      <c r="AXN247"/>
      <c r="AXO247"/>
      <c r="AXP247"/>
      <c r="AXQ247"/>
      <c r="AXR247"/>
      <c r="AXS247"/>
      <c r="AXT247"/>
      <c r="AXU247"/>
      <c r="AXV247"/>
      <c r="AXW247"/>
      <c r="AXX247"/>
      <c r="AXY247"/>
      <c r="AXZ247"/>
      <c r="AYA247"/>
      <c r="AYB247"/>
      <c r="AYC247"/>
      <c r="AYD247"/>
      <c r="AYE247"/>
      <c r="AYF247"/>
      <c r="AYG247"/>
      <c r="AYH247"/>
      <c r="AYI247"/>
      <c r="AYJ247"/>
      <c r="AYK247"/>
      <c r="AYL247"/>
      <c r="AYM247"/>
      <c r="AYN247"/>
      <c r="AYO247"/>
      <c r="AYP247"/>
      <c r="AYQ247"/>
      <c r="AYR247"/>
      <c r="AYS247"/>
      <c r="AYT247"/>
      <c r="AYU247"/>
      <c r="AYV247"/>
      <c r="AYW247"/>
      <c r="AYX247"/>
      <c r="AYY247"/>
      <c r="AYZ247"/>
      <c r="AZA247"/>
      <c r="AZB247"/>
      <c r="AZC247"/>
      <c r="AZD247"/>
      <c r="AZE247"/>
      <c r="AZF247"/>
      <c r="AZG247"/>
      <c r="AZH247"/>
      <c r="AZI247"/>
      <c r="AZJ247"/>
      <c r="AZK247"/>
      <c r="AZL247"/>
      <c r="AZM247"/>
      <c r="AZN247"/>
      <c r="AZO247"/>
      <c r="AZP247"/>
      <c r="AZQ247"/>
      <c r="AZR247"/>
      <c r="AZS247"/>
      <c r="AZT247"/>
      <c r="AZU247"/>
      <c r="AZV247"/>
      <c r="AZW247"/>
      <c r="AZX247"/>
      <c r="AZY247"/>
      <c r="AZZ247"/>
      <c r="BAA247"/>
      <c r="BAB247"/>
      <c r="BAC247"/>
      <c r="BAD247"/>
      <c r="BAE247"/>
      <c r="BAF247"/>
      <c r="BAG247"/>
      <c r="BAH247"/>
      <c r="BAI247"/>
      <c r="BAJ247"/>
      <c r="BAK247"/>
      <c r="BAL247"/>
      <c r="BAM247"/>
      <c r="BAN247"/>
      <c r="BAO247"/>
      <c r="BAP247"/>
      <c r="BAQ247"/>
      <c r="BAR247"/>
      <c r="BAS247"/>
      <c r="BAT247"/>
      <c r="BAU247"/>
      <c r="BAV247"/>
      <c r="BAW247"/>
      <c r="BAX247"/>
      <c r="BAY247"/>
      <c r="BAZ247"/>
      <c r="BBA247"/>
      <c r="BBB247"/>
      <c r="BBC247"/>
      <c r="BBD247"/>
      <c r="BBE247"/>
      <c r="BBF247"/>
      <c r="BBG247"/>
      <c r="BBH247"/>
      <c r="BBI247"/>
      <c r="BBJ247"/>
      <c r="BBK247"/>
      <c r="BBL247"/>
      <c r="BBM247"/>
      <c r="BBN247"/>
      <c r="BBO247"/>
      <c r="BBP247"/>
      <c r="BBQ247"/>
      <c r="BBR247"/>
      <c r="BBS247"/>
      <c r="BBT247"/>
      <c r="BBU247"/>
      <c r="BBV247"/>
      <c r="BBW247"/>
      <c r="BBX247"/>
      <c r="BBY247"/>
      <c r="BBZ247"/>
      <c r="BCA247"/>
      <c r="BCB247"/>
      <c r="BCC247"/>
      <c r="BCD247"/>
      <c r="BCE247"/>
      <c r="BCF247"/>
      <c r="BCG247"/>
      <c r="BCH247"/>
      <c r="BCI247"/>
      <c r="BCJ247"/>
      <c r="BCK247"/>
      <c r="BCL247"/>
      <c r="BCM247"/>
      <c r="BCN247"/>
      <c r="BCO247"/>
      <c r="BCP247"/>
      <c r="BCQ247"/>
      <c r="BCR247"/>
      <c r="BCS247"/>
      <c r="BCT247"/>
      <c r="BCU247"/>
      <c r="BCV247"/>
      <c r="BCW247"/>
      <c r="BCX247"/>
      <c r="BCY247"/>
      <c r="BCZ247"/>
      <c r="BDA247"/>
      <c r="BDB247"/>
      <c r="BDC247"/>
      <c r="BDD247"/>
      <c r="BDE247"/>
      <c r="BDF247"/>
      <c r="BDG247"/>
      <c r="BDH247"/>
      <c r="BDI247"/>
      <c r="BDJ247"/>
      <c r="BDK247"/>
      <c r="BDL247"/>
      <c r="BDM247"/>
      <c r="BDN247"/>
      <c r="BDO247"/>
      <c r="BDP247"/>
      <c r="BDQ247"/>
      <c r="BDR247"/>
      <c r="BDS247"/>
      <c r="BDT247"/>
      <c r="BDU247"/>
    </row>
    <row r="248" spans="2:1477" s="69" customFormat="1">
      <c r="B248" s="67" t="s">
        <v>4</v>
      </c>
      <c r="C248" s="67" t="s">
        <v>921</v>
      </c>
      <c r="D248" s="67" t="s">
        <v>1069</v>
      </c>
      <c r="E248" s="194">
        <v>44866</v>
      </c>
      <c r="F248" s="67" t="s">
        <v>1007</v>
      </c>
      <c r="G248" s="158" t="s">
        <v>1009</v>
      </c>
      <c r="H248" s="187">
        <v>1</v>
      </c>
      <c r="I248" s="69">
        <v>0</v>
      </c>
      <c r="J248" s="69">
        <v>170</v>
      </c>
      <c r="K248" s="69">
        <v>174</v>
      </c>
      <c r="L248" s="69">
        <v>149</v>
      </c>
      <c r="M248" s="186">
        <f t="shared" si="74"/>
        <v>0.8529411764705882</v>
      </c>
      <c r="N248" s="69">
        <f t="shared" si="75"/>
        <v>1</v>
      </c>
      <c r="O248" s="69">
        <v>25</v>
      </c>
      <c r="P248" s="69">
        <v>0</v>
      </c>
      <c r="Q248" s="69">
        <v>0</v>
      </c>
      <c r="R248" s="69">
        <v>4</v>
      </c>
      <c r="S248" s="69">
        <v>0</v>
      </c>
      <c r="T248" s="190">
        <v>967737</v>
      </c>
      <c r="U248" s="190">
        <v>42032</v>
      </c>
      <c r="V248" s="190">
        <v>925705</v>
      </c>
      <c r="W248" s="190">
        <v>967737</v>
      </c>
      <c r="X248" s="190">
        <v>851103</v>
      </c>
      <c r="Y248" s="190">
        <v>0</v>
      </c>
      <c r="Z248" s="190">
        <v>0</v>
      </c>
      <c r="AA248" s="190">
        <v>0</v>
      </c>
      <c r="AB248" s="190">
        <v>851103</v>
      </c>
      <c r="AC248" s="190">
        <v>851002</v>
      </c>
      <c r="AD248" s="186">
        <f t="shared" si="76"/>
        <v>0.91930150533917387</v>
      </c>
      <c r="AE248" s="69">
        <f t="shared" si="77"/>
        <v>1</v>
      </c>
      <c r="AF248" s="190">
        <v>-101</v>
      </c>
      <c r="AG248" s="190">
        <v>0</v>
      </c>
      <c r="AH248" s="69">
        <v>0</v>
      </c>
      <c r="AI248" s="69">
        <v>4</v>
      </c>
      <c r="AJ248" s="69">
        <v>0</v>
      </c>
      <c r="AK248" s="69">
        <v>0</v>
      </c>
      <c r="AL248" s="80">
        <v>0</v>
      </c>
      <c r="AM248" s="80">
        <v>0</v>
      </c>
      <c r="AN248" s="69">
        <v>0</v>
      </c>
      <c r="AO248" s="69">
        <v>0</v>
      </c>
      <c r="AP248" s="80">
        <v>0</v>
      </c>
      <c r="AQ248" s="80">
        <v>0</v>
      </c>
      <c r="AR248" s="69">
        <v>0</v>
      </c>
      <c r="AS248" s="69">
        <v>0</v>
      </c>
      <c r="AT248" s="80">
        <v>0</v>
      </c>
      <c r="AU248" s="80">
        <v>0</v>
      </c>
      <c r="AV248" s="69">
        <v>0</v>
      </c>
      <c r="AW248" s="69">
        <v>0</v>
      </c>
      <c r="AX248" s="80">
        <v>0</v>
      </c>
      <c r="AY248" s="80">
        <v>0</v>
      </c>
      <c r="AZ248" s="69">
        <v>0</v>
      </c>
      <c r="BA248" s="69">
        <v>0</v>
      </c>
      <c r="BB248" s="80">
        <v>0</v>
      </c>
      <c r="BC248" s="80">
        <v>0</v>
      </c>
      <c r="BD248" s="69">
        <v>0</v>
      </c>
      <c r="BE248" s="69">
        <v>0</v>
      </c>
      <c r="BF248" s="80">
        <v>0</v>
      </c>
      <c r="BG248" s="80">
        <v>0</v>
      </c>
      <c r="BH248" s="69">
        <v>0</v>
      </c>
      <c r="BI248" s="69">
        <v>0</v>
      </c>
      <c r="BJ248" s="80">
        <v>0</v>
      </c>
      <c r="BK248" s="80">
        <v>0</v>
      </c>
      <c r="BL248" s="69">
        <v>0</v>
      </c>
      <c r="BM248" s="69">
        <v>0</v>
      </c>
      <c r="BN248" s="80">
        <v>0</v>
      </c>
      <c r="BO248" s="80">
        <v>0</v>
      </c>
      <c r="BP248" s="69">
        <v>0</v>
      </c>
      <c r="BQ248" s="69">
        <v>0</v>
      </c>
      <c r="BR248" s="80">
        <v>0</v>
      </c>
      <c r="BS248" s="80">
        <v>0</v>
      </c>
      <c r="BT248" s="69">
        <v>0</v>
      </c>
      <c r="BU248" s="69">
        <v>0</v>
      </c>
      <c r="BV248" s="80">
        <v>0</v>
      </c>
      <c r="BW248" s="80">
        <v>0</v>
      </c>
      <c r="BX248" s="69">
        <v>0</v>
      </c>
      <c r="BY248" s="69">
        <v>0</v>
      </c>
      <c r="BZ248" s="80">
        <v>0</v>
      </c>
      <c r="CA248" s="80">
        <v>0</v>
      </c>
      <c r="CB248" s="69">
        <v>0</v>
      </c>
      <c r="CC248" s="69">
        <v>0</v>
      </c>
      <c r="CD248" s="80">
        <v>0</v>
      </c>
      <c r="CE248" s="80">
        <v>0</v>
      </c>
      <c r="CF248" s="69">
        <v>0</v>
      </c>
      <c r="CG248" s="69">
        <v>0</v>
      </c>
      <c r="CH248" s="80">
        <v>0</v>
      </c>
      <c r="CI248" s="80">
        <v>0</v>
      </c>
      <c r="CJ248" s="69">
        <v>0</v>
      </c>
      <c r="CK248" s="69">
        <v>0</v>
      </c>
      <c r="CL248" s="80">
        <v>0</v>
      </c>
      <c r="CM248" s="80">
        <v>0</v>
      </c>
      <c r="CN248" s="67" t="s">
        <v>922</v>
      </c>
      <c r="CO248" s="67" t="s">
        <v>923</v>
      </c>
      <c r="CP248" s="67" t="s">
        <v>701</v>
      </c>
      <c r="CQ248" s="67" t="s">
        <v>701</v>
      </c>
      <c r="CR248" s="67" t="s">
        <v>701</v>
      </c>
      <c r="CS248" s="67" t="s">
        <v>701</v>
      </c>
      <c r="CT248" s="68">
        <v>45175</v>
      </c>
      <c r="CU248" s="67" t="s">
        <v>1005</v>
      </c>
      <c r="CV248" s="67" t="s">
        <v>1004</v>
      </c>
      <c r="CW248" s="68" t="s">
        <v>168</v>
      </c>
      <c r="CX248" s="68">
        <v>45117</v>
      </c>
      <c r="CY248" s="67" t="s">
        <v>1005</v>
      </c>
      <c r="CZ248" s="67" t="s">
        <v>1004</v>
      </c>
      <c r="DA248" s="67" t="s">
        <v>1061</v>
      </c>
      <c r="DB248" s="81">
        <v>882686.9</v>
      </c>
      <c r="DC248" s="67"/>
      <c r="DD248" s="67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  <c r="AMM248"/>
      <c r="AMN248"/>
      <c r="AMO248"/>
      <c r="AMP248"/>
      <c r="AMQ248"/>
      <c r="AMR248"/>
      <c r="AMS248"/>
      <c r="AMT248"/>
      <c r="AMU248"/>
      <c r="AMV248"/>
      <c r="AMW248"/>
      <c r="AMX248"/>
      <c r="AMY248"/>
      <c r="AMZ248"/>
      <c r="ANA248"/>
      <c r="ANB248"/>
      <c r="ANC248"/>
      <c r="AND248"/>
      <c r="ANE248"/>
      <c r="ANF248"/>
      <c r="ANG248"/>
      <c r="ANH248"/>
      <c r="ANI248"/>
      <c r="ANJ248"/>
      <c r="ANK248"/>
      <c r="ANL248"/>
      <c r="ANM248"/>
      <c r="ANN248"/>
      <c r="ANO248"/>
      <c r="ANP248"/>
      <c r="ANQ248"/>
      <c r="ANR248"/>
      <c r="ANS248"/>
      <c r="ANT248"/>
      <c r="ANU248"/>
      <c r="ANV248"/>
      <c r="ANW248"/>
      <c r="ANX248"/>
      <c r="ANY248"/>
      <c r="ANZ248"/>
      <c r="AOA248"/>
      <c r="AOB248"/>
      <c r="AOC248"/>
      <c r="AOD248"/>
      <c r="AOE248"/>
      <c r="AOF248"/>
      <c r="AOG248"/>
      <c r="AOH248"/>
      <c r="AOI248"/>
      <c r="AOJ248"/>
      <c r="AOK248"/>
      <c r="AOL248"/>
      <c r="AOM248"/>
      <c r="AON248"/>
      <c r="AOO248"/>
      <c r="AOP248"/>
      <c r="AOQ248"/>
      <c r="AOR248"/>
      <c r="AOS248"/>
      <c r="AOT248"/>
      <c r="AOU248"/>
      <c r="AOV248"/>
      <c r="AOW248"/>
      <c r="AOX248"/>
      <c r="AOY248"/>
      <c r="AOZ248"/>
      <c r="APA248"/>
      <c r="APB248"/>
      <c r="APC248"/>
      <c r="APD248"/>
      <c r="APE248"/>
      <c r="APF248"/>
      <c r="APG248"/>
      <c r="APH248"/>
      <c r="API248"/>
      <c r="APJ248"/>
      <c r="APK248"/>
      <c r="APL248"/>
      <c r="APM248"/>
      <c r="APN248"/>
      <c r="APO248"/>
      <c r="APP248"/>
      <c r="APQ248"/>
      <c r="APR248"/>
      <c r="APS248"/>
      <c r="APT248"/>
      <c r="APU248"/>
      <c r="APV248"/>
      <c r="APW248"/>
      <c r="APX248"/>
      <c r="APY248"/>
      <c r="APZ248"/>
      <c r="AQA248"/>
      <c r="AQB248"/>
      <c r="AQC248"/>
      <c r="AQD248"/>
      <c r="AQE248"/>
      <c r="AQF248"/>
      <c r="AQG248"/>
      <c r="AQH248"/>
      <c r="AQI248"/>
      <c r="AQJ248"/>
      <c r="AQK248"/>
      <c r="AQL248"/>
      <c r="AQM248"/>
      <c r="AQN248"/>
      <c r="AQO248"/>
      <c r="AQP248"/>
      <c r="AQQ248"/>
      <c r="AQR248"/>
      <c r="AQS248"/>
      <c r="AQT248"/>
      <c r="AQU248"/>
      <c r="AQV248"/>
      <c r="AQW248"/>
      <c r="AQX248"/>
      <c r="AQY248"/>
      <c r="AQZ248"/>
      <c r="ARA248"/>
      <c r="ARB248"/>
      <c r="ARC248"/>
      <c r="ARD248"/>
      <c r="ARE248"/>
      <c r="ARF248"/>
      <c r="ARG248"/>
      <c r="ARH248"/>
      <c r="ARI248"/>
      <c r="ARJ248"/>
      <c r="ARK248"/>
      <c r="ARL248"/>
      <c r="ARM248"/>
      <c r="ARN248"/>
      <c r="ARO248"/>
      <c r="ARP248"/>
      <c r="ARQ248"/>
      <c r="ARR248"/>
      <c r="ARS248"/>
      <c r="ART248"/>
      <c r="ARU248"/>
      <c r="ARV248"/>
      <c r="ARW248"/>
      <c r="ARX248"/>
      <c r="ARY248"/>
      <c r="ARZ248"/>
      <c r="ASA248"/>
      <c r="ASB248"/>
      <c r="ASC248"/>
      <c r="ASD248"/>
      <c r="ASE248"/>
      <c r="ASF248"/>
      <c r="ASG248"/>
      <c r="ASH248"/>
      <c r="ASI248"/>
      <c r="ASJ248"/>
      <c r="ASK248"/>
      <c r="ASL248"/>
      <c r="ASM248"/>
      <c r="ASN248"/>
      <c r="ASO248"/>
      <c r="ASP248"/>
      <c r="ASQ248"/>
      <c r="ASR248"/>
      <c r="ASS248"/>
      <c r="AST248"/>
      <c r="ASU248"/>
      <c r="ASV248"/>
      <c r="ASW248"/>
      <c r="ASX248"/>
      <c r="ASY248"/>
      <c r="ASZ248"/>
      <c r="ATA248"/>
      <c r="ATB248"/>
      <c r="ATC248"/>
      <c r="ATD248"/>
      <c r="ATE248"/>
      <c r="ATF248"/>
      <c r="ATG248"/>
      <c r="ATH248"/>
      <c r="ATI248"/>
      <c r="ATJ248"/>
      <c r="ATK248"/>
      <c r="ATL248"/>
      <c r="ATM248"/>
      <c r="ATN248"/>
      <c r="ATO248"/>
      <c r="ATP248"/>
      <c r="ATQ248"/>
      <c r="ATR248"/>
      <c r="ATS248"/>
      <c r="ATT248"/>
      <c r="ATU248"/>
      <c r="ATV248"/>
      <c r="ATW248"/>
      <c r="ATX248"/>
      <c r="ATY248"/>
      <c r="ATZ248"/>
      <c r="AUA248"/>
      <c r="AUB248"/>
      <c r="AUC248"/>
      <c r="AUD248"/>
      <c r="AUE248"/>
      <c r="AUF248"/>
      <c r="AUG248"/>
      <c r="AUH248"/>
      <c r="AUI248"/>
      <c r="AUJ248"/>
      <c r="AUK248"/>
      <c r="AUL248"/>
      <c r="AUM248"/>
      <c r="AUN248"/>
      <c r="AUO248"/>
      <c r="AUP248"/>
      <c r="AUQ248"/>
      <c r="AUR248"/>
      <c r="AUS248"/>
      <c r="AUT248"/>
      <c r="AUU248"/>
      <c r="AUV248"/>
      <c r="AUW248"/>
      <c r="AUX248"/>
      <c r="AUY248"/>
      <c r="AUZ248"/>
      <c r="AVA248"/>
      <c r="AVB248"/>
      <c r="AVC248"/>
      <c r="AVD248"/>
      <c r="AVE248"/>
      <c r="AVF248"/>
      <c r="AVG248"/>
      <c r="AVH248"/>
      <c r="AVI248"/>
      <c r="AVJ248"/>
      <c r="AVK248"/>
      <c r="AVL248"/>
      <c r="AVM248"/>
      <c r="AVN248"/>
      <c r="AVO248"/>
      <c r="AVP248"/>
      <c r="AVQ248"/>
      <c r="AVR248"/>
      <c r="AVS248"/>
      <c r="AVT248"/>
      <c r="AVU248"/>
      <c r="AVV248"/>
      <c r="AVW248"/>
      <c r="AVX248"/>
      <c r="AVY248"/>
      <c r="AVZ248"/>
      <c r="AWA248"/>
      <c r="AWB248"/>
      <c r="AWC248"/>
      <c r="AWD248"/>
      <c r="AWE248"/>
      <c r="AWF248"/>
      <c r="AWG248"/>
      <c r="AWH248"/>
      <c r="AWI248"/>
      <c r="AWJ248"/>
      <c r="AWK248"/>
      <c r="AWL248"/>
      <c r="AWM248"/>
      <c r="AWN248"/>
      <c r="AWO248"/>
      <c r="AWP248"/>
      <c r="AWQ248"/>
      <c r="AWR248"/>
      <c r="AWS248"/>
      <c r="AWT248"/>
      <c r="AWU248"/>
      <c r="AWV248"/>
      <c r="AWW248"/>
      <c r="AWX248"/>
      <c r="AWY248"/>
      <c r="AWZ248"/>
      <c r="AXA248"/>
      <c r="AXB248"/>
      <c r="AXC248"/>
      <c r="AXD248"/>
      <c r="AXE248"/>
      <c r="AXF248"/>
      <c r="AXG248"/>
      <c r="AXH248"/>
      <c r="AXI248"/>
      <c r="AXJ248"/>
      <c r="AXK248"/>
      <c r="AXL248"/>
      <c r="AXM248"/>
      <c r="AXN248"/>
      <c r="AXO248"/>
      <c r="AXP248"/>
      <c r="AXQ248"/>
      <c r="AXR248"/>
      <c r="AXS248"/>
      <c r="AXT248"/>
      <c r="AXU248"/>
      <c r="AXV248"/>
      <c r="AXW248"/>
      <c r="AXX248"/>
      <c r="AXY248"/>
      <c r="AXZ248"/>
      <c r="AYA248"/>
      <c r="AYB248"/>
      <c r="AYC248"/>
      <c r="AYD248"/>
      <c r="AYE248"/>
      <c r="AYF248"/>
      <c r="AYG248"/>
      <c r="AYH248"/>
      <c r="AYI248"/>
      <c r="AYJ248"/>
      <c r="AYK248"/>
      <c r="AYL248"/>
      <c r="AYM248"/>
      <c r="AYN248"/>
      <c r="AYO248"/>
      <c r="AYP248"/>
      <c r="AYQ248"/>
      <c r="AYR248"/>
      <c r="AYS248"/>
      <c r="AYT248"/>
      <c r="AYU248"/>
      <c r="AYV248"/>
      <c r="AYW248"/>
      <c r="AYX248"/>
      <c r="AYY248"/>
      <c r="AYZ248"/>
      <c r="AZA248"/>
      <c r="AZB248"/>
      <c r="AZC248"/>
      <c r="AZD248"/>
      <c r="AZE248"/>
      <c r="AZF248"/>
      <c r="AZG248"/>
      <c r="AZH248"/>
      <c r="AZI248"/>
      <c r="AZJ248"/>
      <c r="AZK248"/>
      <c r="AZL248"/>
      <c r="AZM248"/>
      <c r="AZN248"/>
      <c r="AZO248"/>
      <c r="AZP248"/>
      <c r="AZQ248"/>
      <c r="AZR248"/>
      <c r="AZS248"/>
      <c r="AZT248"/>
      <c r="AZU248"/>
      <c r="AZV248"/>
      <c r="AZW248"/>
      <c r="AZX248"/>
      <c r="AZY248"/>
      <c r="AZZ248"/>
      <c r="BAA248"/>
      <c r="BAB248"/>
      <c r="BAC248"/>
      <c r="BAD248"/>
      <c r="BAE248"/>
      <c r="BAF248"/>
      <c r="BAG248"/>
      <c r="BAH248"/>
      <c r="BAI248"/>
      <c r="BAJ248"/>
      <c r="BAK248"/>
      <c r="BAL248"/>
      <c r="BAM248"/>
      <c r="BAN248"/>
      <c r="BAO248"/>
      <c r="BAP248"/>
      <c r="BAQ248"/>
      <c r="BAR248"/>
      <c r="BAS248"/>
      <c r="BAT248"/>
      <c r="BAU248"/>
      <c r="BAV248"/>
      <c r="BAW248"/>
      <c r="BAX248"/>
      <c r="BAY248"/>
      <c r="BAZ248"/>
      <c r="BBA248"/>
      <c r="BBB248"/>
      <c r="BBC248"/>
      <c r="BBD248"/>
      <c r="BBE248"/>
      <c r="BBF248"/>
      <c r="BBG248"/>
      <c r="BBH248"/>
      <c r="BBI248"/>
      <c r="BBJ248"/>
      <c r="BBK248"/>
      <c r="BBL248"/>
      <c r="BBM248"/>
      <c r="BBN248"/>
      <c r="BBO248"/>
      <c r="BBP248"/>
      <c r="BBQ248"/>
      <c r="BBR248"/>
      <c r="BBS248"/>
      <c r="BBT248"/>
      <c r="BBU248"/>
      <c r="BBV248"/>
      <c r="BBW248"/>
      <c r="BBX248"/>
      <c r="BBY248"/>
      <c r="BBZ248"/>
      <c r="BCA248"/>
      <c r="BCB248"/>
      <c r="BCC248"/>
      <c r="BCD248"/>
      <c r="BCE248"/>
      <c r="BCF248"/>
      <c r="BCG248"/>
      <c r="BCH248"/>
      <c r="BCI248"/>
      <c r="BCJ248"/>
      <c r="BCK248"/>
      <c r="BCL248"/>
      <c r="BCM248"/>
      <c r="BCN248"/>
      <c r="BCO248"/>
      <c r="BCP248"/>
      <c r="BCQ248"/>
      <c r="BCR248"/>
      <c r="BCS248"/>
      <c r="BCT248"/>
      <c r="BCU248"/>
      <c r="BCV248"/>
      <c r="BCW248"/>
      <c r="BCX248"/>
      <c r="BCY248"/>
      <c r="BCZ248"/>
      <c r="BDA248"/>
      <c r="BDB248"/>
      <c r="BDC248"/>
      <c r="BDD248"/>
      <c r="BDE248"/>
      <c r="BDF248"/>
      <c r="BDG248"/>
      <c r="BDH248"/>
      <c r="BDI248"/>
      <c r="BDJ248"/>
      <c r="BDK248"/>
      <c r="BDL248"/>
      <c r="BDM248"/>
      <c r="BDN248"/>
      <c r="BDO248"/>
      <c r="BDP248"/>
      <c r="BDQ248"/>
      <c r="BDR248"/>
      <c r="BDS248"/>
      <c r="BDT248"/>
      <c r="BDU248"/>
    </row>
    <row r="249" spans="2:1477" s="69" customFormat="1">
      <c r="B249" s="67" t="s">
        <v>4</v>
      </c>
      <c r="C249" s="67" t="s">
        <v>629</v>
      </c>
      <c r="D249" s="67" t="s">
        <v>630</v>
      </c>
      <c r="E249" s="194">
        <v>44845</v>
      </c>
      <c r="F249" s="67" t="s">
        <v>1007</v>
      </c>
      <c r="G249" s="158" t="s">
        <v>1009</v>
      </c>
      <c r="H249" s="187">
        <v>2</v>
      </c>
      <c r="I249" s="69">
        <v>1</v>
      </c>
      <c r="J249" s="69">
        <v>130</v>
      </c>
      <c r="K249" s="69">
        <v>243</v>
      </c>
      <c r="L249" s="69">
        <v>243</v>
      </c>
      <c r="M249" s="186">
        <f t="shared" si="74"/>
        <v>1.0076923076923077</v>
      </c>
      <c r="N249" s="69">
        <f t="shared" si="75"/>
        <v>1</v>
      </c>
      <c r="O249" s="69">
        <v>0</v>
      </c>
      <c r="P249" s="69">
        <v>0</v>
      </c>
      <c r="Q249" s="69">
        <v>0</v>
      </c>
      <c r="R249" s="69">
        <v>112</v>
      </c>
      <c r="S249" s="69">
        <v>1</v>
      </c>
      <c r="T249" s="190">
        <v>1178485</v>
      </c>
      <c r="U249" s="190">
        <v>48750</v>
      </c>
      <c r="V249" s="190">
        <v>1129735</v>
      </c>
      <c r="W249" s="190">
        <v>1182078</v>
      </c>
      <c r="X249" s="190">
        <v>1222101</v>
      </c>
      <c r="Y249" s="190">
        <v>0</v>
      </c>
      <c r="Z249" s="190">
        <v>0</v>
      </c>
      <c r="AA249" s="190">
        <v>0</v>
      </c>
      <c r="AB249" s="190">
        <v>1222101</v>
      </c>
      <c r="AC249" s="190">
        <v>1216754</v>
      </c>
      <c r="AD249" s="186">
        <f t="shared" si="76"/>
        <v>1.0770260282278588</v>
      </c>
      <c r="AE249" s="69">
        <f t="shared" si="77"/>
        <v>1</v>
      </c>
      <c r="AF249" s="190">
        <v>-1755</v>
      </c>
      <c r="AG249" s="190">
        <v>3592</v>
      </c>
      <c r="AH249" s="69">
        <v>91</v>
      </c>
      <c r="AI249" s="69">
        <v>21</v>
      </c>
      <c r="AJ249" s="69">
        <v>0</v>
      </c>
      <c r="AK249" s="69">
        <v>1</v>
      </c>
      <c r="AL249" s="80">
        <v>4476</v>
      </c>
      <c r="AM249" s="80">
        <v>0</v>
      </c>
      <c r="AN249" s="69">
        <v>0</v>
      </c>
      <c r="AO249" s="69">
        <v>0</v>
      </c>
      <c r="AP249" s="80">
        <v>0</v>
      </c>
      <c r="AQ249" s="80">
        <v>0</v>
      </c>
      <c r="AR249" s="69">
        <v>0</v>
      </c>
      <c r="AS249" s="69">
        <v>0</v>
      </c>
      <c r="AT249" s="80">
        <v>0</v>
      </c>
      <c r="AU249" s="80">
        <v>0</v>
      </c>
      <c r="AV249" s="69">
        <v>0</v>
      </c>
      <c r="AW249" s="69">
        <v>0</v>
      </c>
      <c r="AX249" s="80">
        <v>0</v>
      </c>
      <c r="AY249" s="80">
        <v>0</v>
      </c>
      <c r="AZ249" s="69">
        <v>0</v>
      </c>
      <c r="BA249" s="69">
        <v>0</v>
      </c>
      <c r="BB249" s="80">
        <v>0</v>
      </c>
      <c r="BC249" s="80">
        <v>0</v>
      </c>
      <c r="BD249" s="69">
        <v>0</v>
      </c>
      <c r="BE249" s="69">
        <v>0</v>
      </c>
      <c r="BF249" s="80">
        <v>0</v>
      </c>
      <c r="BG249" s="80">
        <v>0</v>
      </c>
      <c r="BH249" s="69">
        <v>0</v>
      </c>
      <c r="BI249" s="69">
        <v>0</v>
      </c>
      <c r="BJ249" s="80">
        <v>0</v>
      </c>
      <c r="BK249" s="80">
        <v>0</v>
      </c>
      <c r="BL249" s="69">
        <v>0</v>
      </c>
      <c r="BM249" s="69">
        <v>0</v>
      </c>
      <c r="BN249" s="80">
        <v>0</v>
      </c>
      <c r="BO249" s="80">
        <v>0</v>
      </c>
      <c r="BP249" s="69">
        <v>0</v>
      </c>
      <c r="BQ249" s="69">
        <v>0</v>
      </c>
      <c r="BR249" s="80">
        <v>0</v>
      </c>
      <c r="BS249" s="80">
        <v>0</v>
      </c>
      <c r="BT249" s="69">
        <v>0</v>
      </c>
      <c r="BU249" s="69">
        <v>0</v>
      </c>
      <c r="BV249" s="80">
        <v>0</v>
      </c>
      <c r="BW249" s="80">
        <v>0</v>
      </c>
      <c r="BX249" s="69">
        <v>0</v>
      </c>
      <c r="BY249" s="69">
        <v>0</v>
      </c>
      <c r="BZ249" s="80">
        <v>0</v>
      </c>
      <c r="CA249" s="80">
        <v>0</v>
      </c>
      <c r="CB249" s="69">
        <v>0</v>
      </c>
      <c r="CC249" s="69">
        <v>0</v>
      </c>
      <c r="CD249" s="80">
        <v>0</v>
      </c>
      <c r="CE249" s="80">
        <v>0</v>
      </c>
      <c r="CF249" s="69">
        <v>0</v>
      </c>
      <c r="CG249" s="69">
        <v>0</v>
      </c>
      <c r="CH249" s="80">
        <v>0</v>
      </c>
      <c r="CI249" s="80">
        <v>0</v>
      </c>
      <c r="CJ249" s="69">
        <v>0</v>
      </c>
      <c r="CK249" s="69">
        <v>1</v>
      </c>
      <c r="CL249" s="80">
        <v>4476</v>
      </c>
      <c r="CM249" s="80">
        <v>0</v>
      </c>
      <c r="CN249" s="67" t="s">
        <v>924</v>
      </c>
      <c r="CO249" s="67" t="s">
        <v>925</v>
      </c>
      <c r="CP249" s="67" t="s">
        <v>701</v>
      </c>
      <c r="CQ249" s="67" t="s">
        <v>701</v>
      </c>
      <c r="CR249" s="67" t="s">
        <v>701</v>
      </c>
      <c r="CS249" s="67" t="s">
        <v>701</v>
      </c>
      <c r="CT249" s="68">
        <v>45432</v>
      </c>
      <c r="CU249" s="67" t="s">
        <v>1001</v>
      </c>
      <c r="CV249" s="67" t="s">
        <v>1004</v>
      </c>
      <c r="CW249" s="68" t="s">
        <v>168</v>
      </c>
      <c r="CX249" s="68">
        <v>45217</v>
      </c>
      <c r="CY249" s="67" t="s">
        <v>1007</v>
      </c>
      <c r="CZ249" s="67" t="s">
        <v>1004</v>
      </c>
      <c r="DA249" s="67" t="s">
        <v>1062</v>
      </c>
      <c r="DB249" s="81">
        <v>1289085.95</v>
      </c>
      <c r="DC249" s="67"/>
      <c r="DD249" s="67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  <c r="AMM249"/>
      <c r="AMN249"/>
      <c r="AMO249"/>
      <c r="AMP249"/>
      <c r="AMQ249"/>
      <c r="AMR249"/>
      <c r="AMS249"/>
      <c r="AMT249"/>
      <c r="AMU249"/>
      <c r="AMV249"/>
      <c r="AMW249"/>
      <c r="AMX249"/>
      <c r="AMY249"/>
      <c r="AMZ249"/>
      <c r="ANA249"/>
      <c r="ANB249"/>
      <c r="ANC249"/>
      <c r="AND249"/>
      <c r="ANE249"/>
      <c r="ANF249"/>
      <c r="ANG249"/>
      <c r="ANH249"/>
      <c r="ANI249"/>
      <c r="ANJ249"/>
      <c r="ANK249"/>
      <c r="ANL249"/>
      <c r="ANM249"/>
      <c r="ANN249"/>
      <c r="ANO249"/>
      <c r="ANP249"/>
      <c r="ANQ249"/>
      <c r="ANR249"/>
      <c r="ANS249"/>
      <c r="ANT249"/>
      <c r="ANU249"/>
      <c r="ANV249"/>
      <c r="ANW249"/>
      <c r="ANX249"/>
      <c r="ANY249"/>
      <c r="ANZ249"/>
      <c r="AOA249"/>
      <c r="AOB249"/>
      <c r="AOC249"/>
      <c r="AOD249"/>
      <c r="AOE249"/>
      <c r="AOF249"/>
      <c r="AOG249"/>
      <c r="AOH249"/>
      <c r="AOI249"/>
      <c r="AOJ249"/>
      <c r="AOK249"/>
      <c r="AOL249"/>
      <c r="AOM249"/>
      <c r="AON249"/>
      <c r="AOO249"/>
      <c r="AOP249"/>
      <c r="AOQ249"/>
      <c r="AOR249"/>
      <c r="AOS249"/>
      <c r="AOT249"/>
      <c r="AOU249"/>
      <c r="AOV249"/>
      <c r="AOW249"/>
      <c r="AOX249"/>
      <c r="AOY249"/>
      <c r="AOZ249"/>
      <c r="APA249"/>
      <c r="APB249"/>
      <c r="APC249"/>
      <c r="APD249"/>
      <c r="APE249"/>
      <c r="APF249"/>
      <c r="APG249"/>
      <c r="APH249"/>
      <c r="API249"/>
      <c r="APJ249"/>
      <c r="APK249"/>
      <c r="APL249"/>
      <c r="APM249"/>
      <c r="APN249"/>
      <c r="APO249"/>
      <c r="APP249"/>
      <c r="APQ249"/>
      <c r="APR249"/>
      <c r="APS249"/>
      <c r="APT249"/>
      <c r="APU249"/>
      <c r="APV249"/>
      <c r="APW249"/>
      <c r="APX249"/>
      <c r="APY249"/>
      <c r="APZ249"/>
      <c r="AQA249"/>
      <c r="AQB249"/>
      <c r="AQC249"/>
      <c r="AQD249"/>
      <c r="AQE249"/>
      <c r="AQF249"/>
      <c r="AQG249"/>
      <c r="AQH249"/>
      <c r="AQI249"/>
      <c r="AQJ249"/>
      <c r="AQK249"/>
      <c r="AQL249"/>
      <c r="AQM249"/>
      <c r="AQN249"/>
      <c r="AQO249"/>
      <c r="AQP249"/>
      <c r="AQQ249"/>
      <c r="AQR249"/>
      <c r="AQS249"/>
      <c r="AQT249"/>
      <c r="AQU249"/>
      <c r="AQV249"/>
      <c r="AQW249"/>
      <c r="AQX249"/>
      <c r="AQY249"/>
      <c r="AQZ249"/>
      <c r="ARA249"/>
      <c r="ARB249"/>
      <c r="ARC249"/>
      <c r="ARD249"/>
      <c r="ARE249"/>
      <c r="ARF249"/>
      <c r="ARG249"/>
      <c r="ARH249"/>
      <c r="ARI249"/>
      <c r="ARJ249"/>
      <c r="ARK249"/>
      <c r="ARL249"/>
      <c r="ARM249"/>
      <c r="ARN249"/>
      <c r="ARO249"/>
      <c r="ARP249"/>
      <c r="ARQ249"/>
      <c r="ARR249"/>
      <c r="ARS249"/>
      <c r="ART249"/>
      <c r="ARU249"/>
      <c r="ARV249"/>
      <c r="ARW249"/>
      <c r="ARX249"/>
      <c r="ARY249"/>
      <c r="ARZ249"/>
      <c r="ASA249"/>
      <c r="ASB249"/>
      <c r="ASC249"/>
      <c r="ASD249"/>
      <c r="ASE249"/>
      <c r="ASF249"/>
      <c r="ASG249"/>
      <c r="ASH249"/>
      <c r="ASI249"/>
      <c r="ASJ249"/>
      <c r="ASK249"/>
      <c r="ASL249"/>
      <c r="ASM249"/>
      <c r="ASN249"/>
      <c r="ASO249"/>
      <c r="ASP249"/>
      <c r="ASQ249"/>
      <c r="ASR249"/>
      <c r="ASS249"/>
      <c r="AST249"/>
      <c r="ASU249"/>
      <c r="ASV249"/>
      <c r="ASW249"/>
      <c r="ASX249"/>
      <c r="ASY249"/>
      <c r="ASZ249"/>
      <c r="ATA249"/>
      <c r="ATB249"/>
      <c r="ATC249"/>
      <c r="ATD249"/>
      <c r="ATE249"/>
      <c r="ATF249"/>
      <c r="ATG249"/>
      <c r="ATH249"/>
      <c r="ATI249"/>
      <c r="ATJ249"/>
      <c r="ATK249"/>
      <c r="ATL249"/>
      <c r="ATM249"/>
      <c r="ATN249"/>
      <c r="ATO249"/>
      <c r="ATP249"/>
      <c r="ATQ249"/>
      <c r="ATR249"/>
      <c r="ATS249"/>
      <c r="ATT249"/>
      <c r="ATU249"/>
      <c r="ATV249"/>
      <c r="ATW249"/>
      <c r="ATX249"/>
      <c r="ATY249"/>
      <c r="ATZ249"/>
      <c r="AUA249"/>
      <c r="AUB249"/>
      <c r="AUC249"/>
      <c r="AUD249"/>
      <c r="AUE249"/>
      <c r="AUF249"/>
      <c r="AUG249"/>
      <c r="AUH249"/>
      <c r="AUI249"/>
      <c r="AUJ249"/>
      <c r="AUK249"/>
      <c r="AUL249"/>
      <c r="AUM249"/>
      <c r="AUN249"/>
      <c r="AUO249"/>
      <c r="AUP249"/>
      <c r="AUQ249"/>
      <c r="AUR249"/>
      <c r="AUS249"/>
      <c r="AUT249"/>
      <c r="AUU249"/>
      <c r="AUV249"/>
      <c r="AUW249"/>
      <c r="AUX249"/>
      <c r="AUY249"/>
      <c r="AUZ249"/>
      <c r="AVA249"/>
      <c r="AVB249"/>
      <c r="AVC249"/>
      <c r="AVD249"/>
      <c r="AVE249"/>
      <c r="AVF249"/>
      <c r="AVG249"/>
      <c r="AVH249"/>
      <c r="AVI249"/>
      <c r="AVJ249"/>
      <c r="AVK249"/>
      <c r="AVL249"/>
      <c r="AVM249"/>
      <c r="AVN249"/>
      <c r="AVO249"/>
      <c r="AVP249"/>
      <c r="AVQ249"/>
      <c r="AVR249"/>
      <c r="AVS249"/>
      <c r="AVT249"/>
      <c r="AVU249"/>
      <c r="AVV249"/>
      <c r="AVW249"/>
      <c r="AVX249"/>
      <c r="AVY249"/>
      <c r="AVZ249"/>
      <c r="AWA249"/>
      <c r="AWB249"/>
      <c r="AWC249"/>
      <c r="AWD249"/>
      <c r="AWE249"/>
      <c r="AWF249"/>
      <c r="AWG249"/>
      <c r="AWH249"/>
      <c r="AWI249"/>
      <c r="AWJ249"/>
      <c r="AWK249"/>
      <c r="AWL249"/>
      <c r="AWM249"/>
      <c r="AWN249"/>
      <c r="AWO249"/>
      <c r="AWP249"/>
      <c r="AWQ249"/>
      <c r="AWR249"/>
      <c r="AWS249"/>
      <c r="AWT249"/>
      <c r="AWU249"/>
      <c r="AWV249"/>
      <c r="AWW249"/>
      <c r="AWX249"/>
      <c r="AWY249"/>
      <c r="AWZ249"/>
      <c r="AXA249"/>
      <c r="AXB249"/>
      <c r="AXC249"/>
      <c r="AXD249"/>
      <c r="AXE249"/>
      <c r="AXF249"/>
      <c r="AXG249"/>
      <c r="AXH249"/>
      <c r="AXI249"/>
      <c r="AXJ249"/>
      <c r="AXK249"/>
      <c r="AXL249"/>
      <c r="AXM249"/>
      <c r="AXN249"/>
      <c r="AXO249"/>
      <c r="AXP249"/>
      <c r="AXQ249"/>
      <c r="AXR249"/>
      <c r="AXS249"/>
      <c r="AXT249"/>
      <c r="AXU249"/>
      <c r="AXV249"/>
      <c r="AXW249"/>
      <c r="AXX249"/>
      <c r="AXY249"/>
      <c r="AXZ249"/>
      <c r="AYA249"/>
      <c r="AYB249"/>
      <c r="AYC249"/>
      <c r="AYD249"/>
      <c r="AYE249"/>
      <c r="AYF249"/>
      <c r="AYG249"/>
      <c r="AYH249"/>
      <c r="AYI249"/>
      <c r="AYJ249"/>
      <c r="AYK249"/>
      <c r="AYL249"/>
      <c r="AYM249"/>
      <c r="AYN249"/>
      <c r="AYO249"/>
      <c r="AYP249"/>
      <c r="AYQ249"/>
      <c r="AYR249"/>
      <c r="AYS249"/>
      <c r="AYT249"/>
      <c r="AYU249"/>
      <c r="AYV249"/>
      <c r="AYW249"/>
      <c r="AYX249"/>
      <c r="AYY249"/>
      <c r="AYZ249"/>
      <c r="AZA249"/>
      <c r="AZB249"/>
      <c r="AZC249"/>
      <c r="AZD249"/>
      <c r="AZE249"/>
      <c r="AZF249"/>
      <c r="AZG249"/>
      <c r="AZH249"/>
      <c r="AZI249"/>
      <c r="AZJ249"/>
      <c r="AZK249"/>
      <c r="AZL249"/>
      <c r="AZM249"/>
      <c r="AZN249"/>
      <c r="AZO249"/>
      <c r="AZP249"/>
      <c r="AZQ249"/>
      <c r="AZR249"/>
      <c r="AZS249"/>
      <c r="AZT249"/>
      <c r="AZU249"/>
      <c r="AZV249"/>
      <c r="AZW249"/>
      <c r="AZX249"/>
      <c r="AZY249"/>
      <c r="AZZ249"/>
      <c r="BAA249"/>
      <c r="BAB249"/>
      <c r="BAC249"/>
      <c r="BAD249"/>
      <c r="BAE249"/>
      <c r="BAF249"/>
      <c r="BAG249"/>
      <c r="BAH249"/>
      <c r="BAI249"/>
      <c r="BAJ249"/>
      <c r="BAK249"/>
      <c r="BAL249"/>
      <c r="BAM249"/>
      <c r="BAN249"/>
      <c r="BAO249"/>
      <c r="BAP249"/>
      <c r="BAQ249"/>
      <c r="BAR249"/>
      <c r="BAS249"/>
      <c r="BAT249"/>
      <c r="BAU249"/>
      <c r="BAV249"/>
      <c r="BAW249"/>
      <c r="BAX249"/>
      <c r="BAY249"/>
      <c r="BAZ249"/>
      <c r="BBA249"/>
      <c r="BBB249"/>
      <c r="BBC249"/>
      <c r="BBD249"/>
      <c r="BBE249"/>
      <c r="BBF249"/>
      <c r="BBG249"/>
      <c r="BBH249"/>
      <c r="BBI249"/>
      <c r="BBJ249"/>
      <c r="BBK249"/>
      <c r="BBL249"/>
      <c r="BBM249"/>
      <c r="BBN249"/>
      <c r="BBO249"/>
      <c r="BBP249"/>
      <c r="BBQ249"/>
      <c r="BBR249"/>
      <c r="BBS249"/>
      <c r="BBT249"/>
      <c r="BBU249"/>
      <c r="BBV249"/>
      <c r="BBW249"/>
      <c r="BBX249"/>
      <c r="BBY249"/>
      <c r="BBZ249"/>
      <c r="BCA249"/>
      <c r="BCB249"/>
      <c r="BCC249"/>
      <c r="BCD249"/>
      <c r="BCE249"/>
      <c r="BCF249"/>
      <c r="BCG249"/>
      <c r="BCH249"/>
      <c r="BCI249"/>
      <c r="BCJ249"/>
      <c r="BCK249"/>
      <c r="BCL249"/>
      <c r="BCM249"/>
      <c r="BCN249"/>
      <c r="BCO249"/>
      <c r="BCP249"/>
      <c r="BCQ249"/>
      <c r="BCR249"/>
      <c r="BCS249"/>
      <c r="BCT249"/>
      <c r="BCU249"/>
      <c r="BCV249"/>
      <c r="BCW249"/>
      <c r="BCX249"/>
      <c r="BCY249"/>
      <c r="BCZ249"/>
      <c r="BDA249"/>
      <c r="BDB249"/>
      <c r="BDC249"/>
      <c r="BDD249"/>
      <c r="BDE249"/>
      <c r="BDF249"/>
      <c r="BDG249"/>
      <c r="BDH249"/>
      <c r="BDI249"/>
      <c r="BDJ249"/>
      <c r="BDK249"/>
      <c r="BDL249"/>
      <c r="BDM249"/>
      <c r="BDN249"/>
      <c r="BDO249"/>
      <c r="BDP249"/>
      <c r="BDQ249"/>
      <c r="BDR249"/>
      <c r="BDS249"/>
      <c r="BDT249"/>
      <c r="BDU249"/>
    </row>
    <row r="250" spans="2:1477" s="69" customFormat="1">
      <c r="B250" s="67" t="s">
        <v>4</v>
      </c>
      <c r="C250" s="67" t="s">
        <v>631</v>
      </c>
      <c r="D250" s="67" t="s">
        <v>632</v>
      </c>
      <c r="E250" s="194">
        <v>44866</v>
      </c>
      <c r="F250" s="67" t="s">
        <v>1007</v>
      </c>
      <c r="G250" s="158" t="s">
        <v>1009</v>
      </c>
      <c r="H250" s="187">
        <v>1</v>
      </c>
      <c r="I250" s="69">
        <v>0</v>
      </c>
      <c r="J250" s="69">
        <v>270</v>
      </c>
      <c r="K250" s="69">
        <v>321</v>
      </c>
      <c r="L250" s="69">
        <v>321</v>
      </c>
      <c r="M250" s="186">
        <f t="shared" si="74"/>
        <v>1</v>
      </c>
      <c r="N250" s="69">
        <f t="shared" si="75"/>
        <v>1</v>
      </c>
      <c r="O250" s="69">
        <v>0</v>
      </c>
      <c r="P250" s="69">
        <v>0</v>
      </c>
      <c r="Q250" s="69">
        <v>0</v>
      </c>
      <c r="R250" s="69">
        <v>51</v>
      </c>
      <c r="S250" s="69">
        <v>0</v>
      </c>
      <c r="T250" s="190">
        <v>3435770</v>
      </c>
      <c r="U250" s="190">
        <v>50000</v>
      </c>
      <c r="V250" s="190">
        <v>3385770</v>
      </c>
      <c r="W250" s="190">
        <v>3435770</v>
      </c>
      <c r="X250" s="190">
        <v>3371565</v>
      </c>
      <c r="Y250" s="190">
        <v>0</v>
      </c>
      <c r="Z250" s="190">
        <v>0</v>
      </c>
      <c r="AA250" s="190">
        <v>0</v>
      </c>
      <c r="AB250" s="190">
        <v>3371565</v>
      </c>
      <c r="AC250" s="190">
        <v>3338650</v>
      </c>
      <c r="AD250" s="186">
        <f t="shared" si="76"/>
        <v>0.98608292943702613</v>
      </c>
      <c r="AE250" s="69">
        <f t="shared" si="77"/>
        <v>1</v>
      </c>
      <c r="AF250" s="190">
        <v>-32915</v>
      </c>
      <c r="AG250" s="190">
        <v>0</v>
      </c>
      <c r="AH250" s="69">
        <v>19</v>
      </c>
      <c r="AI250" s="69">
        <v>32</v>
      </c>
      <c r="AJ250" s="69">
        <v>0</v>
      </c>
      <c r="AK250" s="69">
        <v>0</v>
      </c>
      <c r="AL250" s="80">
        <v>0</v>
      </c>
      <c r="AM250" s="80">
        <v>0</v>
      </c>
      <c r="AN250" s="69">
        <v>0</v>
      </c>
      <c r="AO250" s="69">
        <v>0</v>
      </c>
      <c r="AP250" s="80">
        <v>1716</v>
      </c>
      <c r="AQ250" s="80">
        <v>0</v>
      </c>
      <c r="AR250" s="69">
        <v>0</v>
      </c>
      <c r="AS250" s="69">
        <v>0</v>
      </c>
      <c r="AT250" s="80">
        <v>0</v>
      </c>
      <c r="AU250" s="80">
        <v>0</v>
      </c>
      <c r="AV250" s="69">
        <v>0</v>
      </c>
      <c r="AW250" s="69">
        <v>0</v>
      </c>
      <c r="AX250" s="80">
        <v>0</v>
      </c>
      <c r="AY250" s="80">
        <v>0</v>
      </c>
      <c r="AZ250" s="69">
        <v>0</v>
      </c>
      <c r="BA250" s="69">
        <v>0</v>
      </c>
      <c r="BB250" s="80">
        <v>0</v>
      </c>
      <c r="BC250" s="80">
        <v>0</v>
      </c>
      <c r="BD250" s="69">
        <v>0</v>
      </c>
      <c r="BE250" s="69">
        <v>0</v>
      </c>
      <c r="BF250" s="80">
        <v>0</v>
      </c>
      <c r="BG250" s="80">
        <v>0</v>
      </c>
      <c r="BH250" s="69">
        <v>0</v>
      </c>
      <c r="BI250" s="69">
        <v>0</v>
      </c>
      <c r="BJ250" s="80">
        <v>0</v>
      </c>
      <c r="BK250" s="80">
        <v>0</v>
      </c>
      <c r="BL250" s="69">
        <v>0</v>
      </c>
      <c r="BM250" s="69">
        <v>0</v>
      </c>
      <c r="BN250" s="80">
        <v>0</v>
      </c>
      <c r="BO250" s="80">
        <v>0</v>
      </c>
      <c r="BP250" s="69">
        <v>0</v>
      </c>
      <c r="BQ250" s="69">
        <v>0</v>
      </c>
      <c r="BR250" s="80">
        <v>0</v>
      </c>
      <c r="BS250" s="80">
        <v>0</v>
      </c>
      <c r="BT250" s="69">
        <v>0</v>
      </c>
      <c r="BU250" s="69">
        <v>0</v>
      </c>
      <c r="BV250" s="80">
        <v>0</v>
      </c>
      <c r="BW250" s="80">
        <v>0</v>
      </c>
      <c r="BX250" s="69">
        <v>0</v>
      </c>
      <c r="BY250" s="69">
        <v>0</v>
      </c>
      <c r="BZ250" s="80">
        <v>0</v>
      </c>
      <c r="CA250" s="80">
        <v>0</v>
      </c>
      <c r="CB250" s="69">
        <v>0</v>
      </c>
      <c r="CC250" s="69">
        <v>0</v>
      </c>
      <c r="CD250" s="80">
        <v>0</v>
      </c>
      <c r="CE250" s="80">
        <v>0</v>
      </c>
      <c r="CF250" s="69">
        <v>0</v>
      </c>
      <c r="CG250" s="69">
        <v>0</v>
      </c>
      <c r="CH250" s="80">
        <v>0</v>
      </c>
      <c r="CI250" s="80">
        <v>0</v>
      </c>
      <c r="CJ250" s="69">
        <v>0</v>
      </c>
      <c r="CK250" s="69">
        <v>0</v>
      </c>
      <c r="CL250" s="80">
        <v>1716</v>
      </c>
      <c r="CM250" s="80">
        <v>0</v>
      </c>
      <c r="CN250" s="67" t="s">
        <v>926</v>
      </c>
      <c r="CO250" s="67" t="s">
        <v>927</v>
      </c>
      <c r="CP250" s="67" t="s">
        <v>701</v>
      </c>
      <c r="CQ250" s="67" t="s">
        <v>701</v>
      </c>
      <c r="CR250" s="67" t="s">
        <v>701</v>
      </c>
      <c r="CS250" s="67" t="s">
        <v>701</v>
      </c>
      <c r="CT250" s="68">
        <v>45415</v>
      </c>
      <c r="CU250" s="67" t="s">
        <v>1001</v>
      </c>
      <c r="CV250" s="67" t="s">
        <v>1004</v>
      </c>
      <c r="CW250" s="68" t="s">
        <v>168</v>
      </c>
      <c r="CX250" s="68">
        <v>45376</v>
      </c>
      <c r="CY250" s="67" t="s">
        <v>1003</v>
      </c>
      <c r="CZ250" s="67" t="s">
        <v>1004</v>
      </c>
      <c r="DA250" s="67" t="s">
        <v>1058</v>
      </c>
      <c r="DB250" s="81">
        <v>4749444.93</v>
      </c>
      <c r="DC250" s="67"/>
      <c r="DD250" s="67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  <c r="AML250"/>
      <c r="AMM250"/>
      <c r="AMN250"/>
      <c r="AMO250"/>
      <c r="AMP250"/>
      <c r="AMQ250"/>
      <c r="AMR250"/>
      <c r="AMS250"/>
      <c r="AMT250"/>
      <c r="AMU250"/>
      <c r="AMV250"/>
      <c r="AMW250"/>
      <c r="AMX250"/>
      <c r="AMY250"/>
      <c r="AMZ250"/>
      <c r="ANA250"/>
      <c r="ANB250"/>
      <c r="ANC250"/>
      <c r="AND250"/>
      <c r="ANE250"/>
      <c r="ANF250"/>
      <c r="ANG250"/>
      <c r="ANH250"/>
      <c r="ANI250"/>
      <c r="ANJ250"/>
      <c r="ANK250"/>
      <c r="ANL250"/>
      <c r="ANM250"/>
      <c r="ANN250"/>
      <c r="ANO250"/>
      <c r="ANP250"/>
      <c r="ANQ250"/>
      <c r="ANR250"/>
      <c r="ANS250"/>
      <c r="ANT250"/>
      <c r="ANU250"/>
      <c r="ANV250"/>
      <c r="ANW250"/>
      <c r="ANX250"/>
      <c r="ANY250"/>
      <c r="ANZ250"/>
      <c r="AOA250"/>
      <c r="AOB250"/>
      <c r="AOC250"/>
      <c r="AOD250"/>
      <c r="AOE250"/>
      <c r="AOF250"/>
      <c r="AOG250"/>
      <c r="AOH250"/>
      <c r="AOI250"/>
      <c r="AOJ250"/>
      <c r="AOK250"/>
      <c r="AOL250"/>
      <c r="AOM250"/>
      <c r="AON250"/>
      <c r="AOO250"/>
      <c r="AOP250"/>
      <c r="AOQ250"/>
      <c r="AOR250"/>
      <c r="AOS250"/>
      <c r="AOT250"/>
      <c r="AOU250"/>
      <c r="AOV250"/>
      <c r="AOW250"/>
      <c r="AOX250"/>
      <c r="AOY250"/>
      <c r="AOZ250"/>
      <c r="APA250"/>
      <c r="APB250"/>
      <c r="APC250"/>
      <c r="APD250"/>
      <c r="APE250"/>
      <c r="APF250"/>
      <c r="APG250"/>
      <c r="APH250"/>
      <c r="API250"/>
      <c r="APJ250"/>
      <c r="APK250"/>
      <c r="APL250"/>
      <c r="APM250"/>
      <c r="APN250"/>
      <c r="APO250"/>
      <c r="APP250"/>
      <c r="APQ250"/>
      <c r="APR250"/>
      <c r="APS250"/>
      <c r="APT250"/>
      <c r="APU250"/>
      <c r="APV250"/>
      <c r="APW250"/>
      <c r="APX250"/>
      <c r="APY250"/>
      <c r="APZ250"/>
      <c r="AQA250"/>
      <c r="AQB250"/>
      <c r="AQC250"/>
      <c r="AQD250"/>
      <c r="AQE250"/>
      <c r="AQF250"/>
      <c r="AQG250"/>
      <c r="AQH250"/>
      <c r="AQI250"/>
      <c r="AQJ250"/>
      <c r="AQK250"/>
      <c r="AQL250"/>
      <c r="AQM250"/>
      <c r="AQN250"/>
      <c r="AQO250"/>
      <c r="AQP250"/>
      <c r="AQQ250"/>
      <c r="AQR250"/>
      <c r="AQS250"/>
      <c r="AQT250"/>
      <c r="AQU250"/>
      <c r="AQV250"/>
      <c r="AQW250"/>
      <c r="AQX250"/>
      <c r="AQY250"/>
      <c r="AQZ250"/>
      <c r="ARA250"/>
      <c r="ARB250"/>
      <c r="ARC250"/>
      <c r="ARD250"/>
      <c r="ARE250"/>
      <c r="ARF250"/>
      <c r="ARG250"/>
      <c r="ARH250"/>
      <c r="ARI250"/>
      <c r="ARJ250"/>
      <c r="ARK250"/>
      <c r="ARL250"/>
      <c r="ARM250"/>
      <c r="ARN250"/>
      <c r="ARO250"/>
      <c r="ARP250"/>
      <c r="ARQ250"/>
      <c r="ARR250"/>
      <c r="ARS250"/>
      <c r="ART250"/>
      <c r="ARU250"/>
      <c r="ARV250"/>
      <c r="ARW250"/>
      <c r="ARX250"/>
      <c r="ARY250"/>
      <c r="ARZ250"/>
      <c r="ASA250"/>
      <c r="ASB250"/>
      <c r="ASC250"/>
      <c r="ASD250"/>
      <c r="ASE250"/>
      <c r="ASF250"/>
      <c r="ASG250"/>
      <c r="ASH250"/>
      <c r="ASI250"/>
      <c r="ASJ250"/>
      <c r="ASK250"/>
      <c r="ASL250"/>
      <c r="ASM250"/>
      <c r="ASN250"/>
      <c r="ASO250"/>
      <c r="ASP250"/>
      <c r="ASQ250"/>
      <c r="ASR250"/>
      <c r="ASS250"/>
      <c r="AST250"/>
      <c r="ASU250"/>
      <c r="ASV250"/>
      <c r="ASW250"/>
      <c r="ASX250"/>
      <c r="ASY250"/>
      <c r="ASZ250"/>
      <c r="ATA250"/>
      <c r="ATB250"/>
      <c r="ATC250"/>
      <c r="ATD250"/>
      <c r="ATE250"/>
      <c r="ATF250"/>
      <c r="ATG250"/>
      <c r="ATH250"/>
      <c r="ATI250"/>
      <c r="ATJ250"/>
      <c r="ATK250"/>
      <c r="ATL250"/>
      <c r="ATM250"/>
      <c r="ATN250"/>
      <c r="ATO250"/>
      <c r="ATP250"/>
      <c r="ATQ250"/>
      <c r="ATR250"/>
      <c r="ATS250"/>
      <c r="ATT250"/>
      <c r="ATU250"/>
      <c r="ATV250"/>
      <c r="ATW250"/>
      <c r="ATX250"/>
      <c r="ATY250"/>
      <c r="ATZ250"/>
      <c r="AUA250"/>
      <c r="AUB250"/>
      <c r="AUC250"/>
      <c r="AUD250"/>
      <c r="AUE250"/>
      <c r="AUF250"/>
      <c r="AUG250"/>
      <c r="AUH250"/>
      <c r="AUI250"/>
      <c r="AUJ250"/>
      <c r="AUK250"/>
      <c r="AUL250"/>
      <c r="AUM250"/>
      <c r="AUN250"/>
      <c r="AUO250"/>
      <c r="AUP250"/>
      <c r="AUQ250"/>
      <c r="AUR250"/>
      <c r="AUS250"/>
      <c r="AUT250"/>
      <c r="AUU250"/>
      <c r="AUV250"/>
      <c r="AUW250"/>
      <c r="AUX250"/>
      <c r="AUY250"/>
      <c r="AUZ250"/>
      <c r="AVA250"/>
      <c r="AVB250"/>
      <c r="AVC250"/>
      <c r="AVD250"/>
      <c r="AVE250"/>
      <c r="AVF250"/>
      <c r="AVG250"/>
      <c r="AVH250"/>
      <c r="AVI250"/>
      <c r="AVJ250"/>
      <c r="AVK250"/>
      <c r="AVL250"/>
      <c r="AVM250"/>
      <c r="AVN250"/>
      <c r="AVO250"/>
      <c r="AVP250"/>
      <c r="AVQ250"/>
      <c r="AVR250"/>
      <c r="AVS250"/>
      <c r="AVT250"/>
      <c r="AVU250"/>
      <c r="AVV250"/>
      <c r="AVW250"/>
      <c r="AVX250"/>
      <c r="AVY250"/>
      <c r="AVZ250"/>
      <c r="AWA250"/>
      <c r="AWB250"/>
      <c r="AWC250"/>
      <c r="AWD250"/>
      <c r="AWE250"/>
      <c r="AWF250"/>
      <c r="AWG250"/>
      <c r="AWH250"/>
      <c r="AWI250"/>
      <c r="AWJ250"/>
      <c r="AWK250"/>
      <c r="AWL250"/>
      <c r="AWM250"/>
      <c r="AWN250"/>
      <c r="AWO250"/>
      <c r="AWP250"/>
      <c r="AWQ250"/>
      <c r="AWR250"/>
      <c r="AWS250"/>
      <c r="AWT250"/>
      <c r="AWU250"/>
      <c r="AWV250"/>
      <c r="AWW250"/>
      <c r="AWX250"/>
      <c r="AWY250"/>
      <c r="AWZ250"/>
      <c r="AXA250"/>
      <c r="AXB250"/>
      <c r="AXC250"/>
      <c r="AXD250"/>
      <c r="AXE250"/>
      <c r="AXF250"/>
      <c r="AXG250"/>
      <c r="AXH250"/>
      <c r="AXI250"/>
      <c r="AXJ250"/>
      <c r="AXK250"/>
      <c r="AXL250"/>
      <c r="AXM250"/>
      <c r="AXN250"/>
      <c r="AXO250"/>
      <c r="AXP250"/>
      <c r="AXQ250"/>
      <c r="AXR250"/>
      <c r="AXS250"/>
      <c r="AXT250"/>
      <c r="AXU250"/>
      <c r="AXV250"/>
      <c r="AXW250"/>
      <c r="AXX250"/>
      <c r="AXY250"/>
      <c r="AXZ250"/>
      <c r="AYA250"/>
      <c r="AYB250"/>
      <c r="AYC250"/>
      <c r="AYD250"/>
      <c r="AYE250"/>
      <c r="AYF250"/>
      <c r="AYG250"/>
      <c r="AYH250"/>
      <c r="AYI250"/>
      <c r="AYJ250"/>
      <c r="AYK250"/>
      <c r="AYL250"/>
      <c r="AYM250"/>
      <c r="AYN250"/>
      <c r="AYO250"/>
      <c r="AYP250"/>
      <c r="AYQ250"/>
      <c r="AYR250"/>
      <c r="AYS250"/>
      <c r="AYT250"/>
      <c r="AYU250"/>
      <c r="AYV250"/>
      <c r="AYW250"/>
      <c r="AYX250"/>
      <c r="AYY250"/>
      <c r="AYZ250"/>
      <c r="AZA250"/>
      <c r="AZB250"/>
      <c r="AZC250"/>
      <c r="AZD250"/>
      <c r="AZE250"/>
      <c r="AZF250"/>
      <c r="AZG250"/>
      <c r="AZH250"/>
      <c r="AZI250"/>
      <c r="AZJ250"/>
      <c r="AZK250"/>
      <c r="AZL250"/>
      <c r="AZM250"/>
      <c r="AZN250"/>
      <c r="AZO250"/>
      <c r="AZP250"/>
      <c r="AZQ250"/>
      <c r="AZR250"/>
      <c r="AZS250"/>
      <c r="AZT250"/>
      <c r="AZU250"/>
      <c r="AZV250"/>
      <c r="AZW250"/>
      <c r="AZX250"/>
      <c r="AZY250"/>
      <c r="AZZ250"/>
      <c r="BAA250"/>
      <c r="BAB250"/>
      <c r="BAC250"/>
      <c r="BAD250"/>
      <c r="BAE250"/>
      <c r="BAF250"/>
      <c r="BAG250"/>
      <c r="BAH250"/>
      <c r="BAI250"/>
      <c r="BAJ250"/>
      <c r="BAK250"/>
      <c r="BAL250"/>
      <c r="BAM250"/>
      <c r="BAN250"/>
      <c r="BAO250"/>
      <c r="BAP250"/>
      <c r="BAQ250"/>
      <c r="BAR250"/>
      <c r="BAS250"/>
      <c r="BAT250"/>
      <c r="BAU250"/>
      <c r="BAV250"/>
      <c r="BAW250"/>
      <c r="BAX250"/>
      <c r="BAY250"/>
      <c r="BAZ250"/>
      <c r="BBA250"/>
      <c r="BBB250"/>
      <c r="BBC250"/>
      <c r="BBD250"/>
      <c r="BBE250"/>
      <c r="BBF250"/>
      <c r="BBG250"/>
      <c r="BBH250"/>
      <c r="BBI250"/>
      <c r="BBJ250"/>
      <c r="BBK250"/>
      <c r="BBL250"/>
      <c r="BBM250"/>
      <c r="BBN250"/>
      <c r="BBO250"/>
      <c r="BBP250"/>
      <c r="BBQ250"/>
      <c r="BBR250"/>
      <c r="BBS250"/>
      <c r="BBT250"/>
      <c r="BBU250"/>
      <c r="BBV250"/>
      <c r="BBW250"/>
      <c r="BBX250"/>
      <c r="BBY250"/>
      <c r="BBZ250"/>
      <c r="BCA250"/>
      <c r="BCB250"/>
      <c r="BCC250"/>
      <c r="BCD250"/>
      <c r="BCE250"/>
      <c r="BCF250"/>
      <c r="BCG250"/>
      <c r="BCH250"/>
      <c r="BCI250"/>
      <c r="BCJ250"/>
      <c r="BCK250"/>
      <c r="BCL250"/>
      <c r="BCM250"/>
      <c r="BCN250"/>
      <c r="BCO250"/>
      <c r="BCP250"/>
      <c r="BCQ250"/>
      <c r="BCR250"/>
      <c r="BCS250"/>
      <c r="BCT250"/>
      <c r="BCU250"/>
      <c r="BCV250"/>
      <c r="BCW250"/>
      <c r="BCX250"/>
      <c r="BCY250"/>
      <c r="BCZ250"/>
      <c r="BDA250"/>
      <c r="BDB250"/>
      <c r="BDC250"/>
      <c r="BDD250"/>
      <c r="BDE250"/>
      <c r="BDF250"/>
      <c r="BDG250"/>
      <c r="BDH250"/>
      <c r="BDI250"/>
      <c r="BDJ250"/>
      <c r="BDK250"/>
      <c r="BDL250"/>
      <c r="BDM250"/>
      <c r="BDN250"/>
      <c r="BDO250"/>
      <c r="BDP250"/>
      <c r="BDQ250"/>
      <c r="BDR250"/>
      <c r="BDS250"/>
      <c r="BDT250"/>
      <c r="BDU250"/>
    </row>
    <row r="251" spans="2:1477" s="69" customFormat="1">
      <c r="B251" s="67" t="s">
        <v>4</v>
      </c>
      <c r="C251" s="67" t="s">
        <v>928</v>
      </c>
      <c r="D251" s="67" t="s">
        <v>1070</v>
      </c>
      <c r="E251" s="194">
        <v>45020</v>
      </c>
      <c r="F251" s="67" t="s">
        <v>1001</v>
      </c>
      <c r="G251" s="158" t="s">
        <v>1009</v>
      </c>
      <c r="H251" s="187">
        <v>1</v>
      </c>
      <c r="I251" s="69">
        <v>0</v>
      </c>
      <c r="J251" s="69">
        <v>170</v>
      </c>
      <c r="K251" s="69">
        <v>195</v>
      </c>
      <c r="L251" s="69">
        <v>195</v>
      </c>
      <c r="M251" s="186">
        <f t="shared" si="74"/>
        <v>1</v>
      </c>
      <c r="N251" s="69">
        <f t="shared" si="75"/>
        <v>1</v>
      </c>
      <c r="O251" s="69">
        <v>0</v>
      </c>
      <c r="P251" s="69">
        <v>0</v>
      </c>
      <c r="Q251" s="69">
        <v>0</v>
      </c>
      <c r="R251" s="69">
        <v>25</v>
      </c>
      <c r="S251" s="69">
        <v>0</v>
      </c>
      <c r="T251" s="190">
        <v>939661</v>
      </c>
      <c r="U251" s="190">
        <v>41955</v>
      </c>
      <c r="V251" s="190">
        <v>897706</v>
      </c>
      <c r="W251" s="190">
        <v>939661</v>
      </c>
      <c r="X251" s="190">
        <v>899114</v>
      </c>
      <c r="Y251" s="190">
        <v>0</v>
      </c>
      <c r="Z251" s="190">
        <v>0</v>
      </c>
      <c r="AA251" s="190">
        <v>0</v>
      </c>
      <c r="AB251" s="190">
        <v>899114</v>
      </c>
      <c r="AC251" s="190">
        <v>899114</v>
      </c>
      <c r="AD251" s="186">
        <f t="shared" si="76"/>
        <v>1.0015684422294158</v>
      </c>
      <c r="AE251" s="69">
        <f t="shared" si="77"/>
        <v>1</v>
      </c>
      <c r="AF251" s="190">
        <v>0</v>
      </c>
      <c r="AG251" s="190">
        <v>0</v>
      </c>
      <c r="AH251" s="69">
        <v>5</v>
      </c>
      <c r="AI251" s="69">
        <v>20</v>
      </c>
      <c r="AJ251" s="69">
        <v>0</v>
      </c>
      <c r="AK251" s="69">
        <v>0</v>
      </c>
      <c r="AL251" s="80">
        <v>0</v>
      </c>
      <c r="AM251" s="80">
        <v>0</v>
      </c>
      <c r="AN251" s="69">
        <v>0</v>
      </c>
      <c r="AO251" s="69">
        <v>0</v>
      </c>
      <c r="AP251" s="80">
        <v>0</v>
      </c>
      <c r="AQ251" s="80">
        <v>0</v>
      </c>
      <c r="AR251" s="69">
        <v>0</v>
      </c>
      <c r="AS251" s="69">
        <v>0</v>
      </c>
      <c r="AT251" s="80">
        <v>0</v>
      </c>
      <c r="AU251" s="80">
        <v>0</v>
      </c>
      <c r="AV251" s="69">
        <v>0</v>
      </c>
      <c r="AW251" s="69">
        <v>0</v>
      </c>
      <c r="AX251" s="80">
        <v>0</v>
      </c>
      <c r="AY251" s="80">
        <v>0</v>
      </c>
      <c r="AZ251" s="69">
        <v>0</v>
      </c>
      <c r="BA251" s="69">
        <v>0</v>
      </c>
      <c r="BB251" s="80">
        <v>0</v>
      </c>
      <c r="BC251" s="80">
        <v>0</v>
      </c>
      <c r="BD251" s="69">
        <v>0</v>
      </c>
      <c r="BE251" s="69">
        <v>0</v>
      </c>
      <c r="BF251" s="80">
        <v>0</v>
      </c>
      <c r="BG251" s="80">
        <v>0</v>
      </c>
      <c r="BH251" s="69">
        <v>0</v>
      </c>
      <c r="BI251" s="69">
        <v>0</v>
      </c>
      <c r="BJ251" s="80">
        <v>0</v>
      </c>
      <c r="BK251" s="80">
        <v>0</v>
      </c>
      <c r="BL251" s="69">
        <v>0</v>
      </c>
      <c r="BM251" s="69">
        <v>0</v>
      </c>
      <c r="BN251" s="80">
        <v>0</v>
      </c>
      <c r="BO251" s="80">
        <v>0</v>
      </c>
      <c r="BP251" s="69">
        <v>0</v>
      </c>
      <c r="BQ251" s="69">
        <v>0</v>
      </c>
      <c r="BR251" s="80">
        <v>0</v>
      </c>
      <c r="BS251" s="80">
        <v>0</v>
      </c>
      <c r="BT251" s="69">
        <v>0</v>
      </c>
      <c r="BU251" s="69">
        <v>0</v>
      </c>
      <c r="BV251" s="80">
        <v>0</v>
      </c>
      <c r="BW251" s="80">
        <v>0</v>
      </c>
      <c r="BX251" s="69">
        <v>0</v>
      </c>
      <c r="BY251" s="69">
        <v>0</v>
      </c>
      <c r="BZ251" s="80">
        <v>0</v>
      </c>
      <c r="CA251" s="80">
        <v>0</v>
      </c>
      <c r="CB251" s="69">
        <v>0</v>
      </c>
      <c r="CC251" s="69">
        <v>0</v>
      </c>
      <c r="CD251" s="80">
        <v>0</v>
      </c>
      <c r="CE251" s="80">
        <v>0</v>
      </c>
      <c r="CF251" s="69">
        <v>0</v>
      </c>
      <c r="CG251" s="69">
        <v>0</v>
      </c>
      <c r="CH251" s="80">
        <v>0</v>
      </c>
      <c r="CI251" s="80">
        <v>0</v>
      </c>
      <c r="CJ251" s="69">
        <v>0</v>
      </c>
      <c r="CK251" s="69">
        <v>0</v>
      </c>
      <c r="CL251" s="80">
        <v>0</v>
      </c>
      <c r="CM251" s="80">
        <v>0</v>
      </c>
      <c r="CN251" s="67" t="s">
        <v>827</v>
      </c>
      <c r="CO251" s="67" t="s">
        <v>828</v>
      </c>
      <c r="CP251" s="67" t="s">
        <v>701</v>
      </c>
      <c r="CQ251" s="67" t="s">
        <v>701</v>
      </c>
      <c r="CR251" s="67" t="s">
        <v>701</v>
      </c>
      <c r="CS251" s="67" t="s">
        <v>701</v>
      </c>
      <c r="CT251" s="68">
        <v>45422</v>
      </c>
      <c r="CU251" s="67" t="s">
        <v>1001</v>
      </c>
      <c r="CV251" s="67" t="s">
        <v>1004</v>
      </c>
      <c r="CW251" s="68" t="s">
        <v>168</v>
      </c>
      <c r="CX251" s="68">
        <v>45313</v>
      </c>
      <c r="CY251" s="67" t="s">
        <v>1003</v>
      </c>
      <c r="CZ251" s="67" t="s">
        <v>1004</v>
      </c>
      <c r="DA251" s="67" t="s">
        <v>1061</v>
      </c>
      <c r="DB251" s="81">
        <v>881063.3</v>
      </c>
      <c r="DC251" s="67"/>
      <c r="DD251" s="67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  <c r="AML251"/>
      <c r="AMM251"/>
      <c r="AMN251"/>
      <c r="AMO251"/>
      <c r="AMP251"/>
      <c r="AMQ251"/>
      <c r="AMR251"/>
      <c r="AMS251"/>
      <c r="AMT251"/>
      <c r="AMU251"/>
      <c r="AMV251"/>
      <c r="AMW251"/>
      <c r="AMX251"/>
      <c r="AMY251"/>
      <c r="AMZ251"/>
      <c r="ANA251"/>
      <c r="ANB251"/>
      <c r="ANC251"/>
      <c r="AND251"/>
      <c r="ANE251"/>
      <c r="ANF251"/>
      <c r="ANG251"/>
      <c r="ANH251"/>
      <c r="ANI251"/>
      <c r="ANJ251"/>
      <c r="ANK251"/>
      <c r="ANL251"/>
      <c r="ANM251"/>
      <c r="ANN251"/>
      <c r="ANO251"/>
      <c r="ANP251"/>
      <c r="ANQ251"/>
      <c r="ANR251"/>
      <c r="ANS251"/>
      <c r="ANT251"/>
      <c r="ANU251"/>
      <c r="ANV251"/>
      <c r="ANW251"/>
      <c r="ANX251"/>
      <c r="ANY251"/>
      <c r="ANZ251"/>
      <c r="AOA251"/>
      <c r="AOB251"/>
      <c r="AOC251"/>
      <c r="AOD251"/>
      <c r="AOE251"/>
      <c r="AOF251"/>
      <c r="AOG251"/>
      <c r="AOH251"/>
      <c r="AOI251"/>
      <c r="AOJ251"/>
      <c r="AOK251"/>
      <c r="AOL251"/>
      <c r="AOM251"/>
      <c r="AON251"/>
      <c r="AOO251"/>
      <c r="AOP251"/>
      <c r="AOQ251"/>
      <c r="AOR251"/>
      <c r="AOS251"/>
      <c r="AOT251"/>
      <c r="AOU251"/>
      <c r="AOV251"/>
      <c r="AOW251"/>
      <c r="AOX251"/>
      <c r="AOY251"/>
      <c r="AOZ251"/>
      <c r="APA251"/>
      <c r="APB251"/>
      <c r="APC251"/>
      <c r="APD251"/>
      <c r="APE251"/>
      <c r="APF251"/>
      <c r="APG251"/>
      <c r="APH251"/>
      <c r="API251"/>
      <c r="APJ251"/>
      <c r="APK251"/>
      <c r="APL251"/>
      <c r="APM251"/>
      <c r="APN251"/>
      <c r="APO251"/>
      <c r="APP251"/>
      <c r="APQ251"/>
      <c r="APR251"/>
      <c r="APS251"/>
      <c r="APT251"/>
      <c r="APU251"/>
      <c r="APV251"/>
      <c r="APW251"/>
      <c r="APX251"/>
      <c r="APY251"/>
      <c r="APZ251"/>
      <c r="AQA251"/>
      <c r="AQB251"/>
      <c r="AQC251"/>
      <c r="AQD251"/>
      <c r="AQE251"/>
      <c r="AQF251"/>
      <c r="AQG251"/>
      <c r="AQH251"/>
      <c r="AQI251"/>
      <c r="AQJ251"/>
      <c r="AQK251"/>
      <c r="AQL251"/>
      <c r="AQM251"/>
      <c r="AQN251"/>
      <c r="AQO251"/>
      <c r="AQP251"/>
      <c r="AQQ251"/>
      <c r="AQR251"/>
      <c r="AQS251"/>
      <c r="AQT251"/>
      <c r="AQU251"/>
      <c r="AQV251"/>
      <c r="AQW251"/>
      <c r="AQX251"/>
      <c r="AQY251"/>
      <c r="AQZ251"/>
      <c r="ARA251"/>
      <c r="ARB251"/>
      <c r="ARC251"/>
      <c r="ARD251"/>
      <c r="ARE251"/>
      <c r="ARF251"/>
      <c r="ARG251"/>
      <c r="ARH251"/>
      <c r="ARI251"/>
      <c r="ARJ251"/>
      <c r="ARK251"/>
      <c r="ARL251"/>
      <c r="ARM251"/>
      <c r="ARN251"/>
      <c r="ARO251"/>
      <c r="ARP251"/>
      <c r="ARQ251"/>
      <c r="ARR251"/>
      <c r="ARS251"/>
      <c r="ART251"/>
      <c r="ARU251"/>
      <c r="ARV251"/>
      <c r="ARW251"/>
      <c r="ARX251"/>
      <c r="ARY251"/>
      <c r="ARZ251"/>
      <c r="ASA251"/>
      <c r="ASB251"/>
      <c r="ASC251"/>
      <c r="ASD251"/>
      <c r="ASE251"/>
      <c r="ASF251"/>
      <c r="ASG251"/>
      <c r="ASH251"/>
      <c r="ASI251"/>
      <c r="ASJ251"/>
      <c r="ASK251"/>
      <c r="ASL251"/>
      <c r="ASM251"/>
      <c r="ASN251"/>
      <c r="ASO251"/>
      <c r="ASP251"/>
      <c r="ASQ251"/>
      <c r="ASR251"/>
      <c r="ASS251"/>
      <c r="AST251"/>
      <c r="ASU251"/>
      <c r="ASV251"/>
      <c r="ASW251"/>
      <c r="ASX251"/>
      <c r="ASY251"/>
      <c r="ASZ251"/>
      <c r="ATA251"/>
      <c r="ATB251"/>
      <c r="ATC251"/>
      <c r="ATD251"/>
      <c r="ATE251"/>
      <c r="ATF251"/>
      <c r="ATG251"/>
      <c r="ATH251"/>
      <c r="ATI251"/>
      <c r="ATJ251"/>
      <c r="ATK251"/>
      <c r="ATL251"/>
      <c r="ATM251"/>
      <c r="ATN251"/>
      <c r="ATO251"/>
      <c r="ATP251"/>
      <c r="ATQ251"/>
      <c r="ATR251"/>
      <c r="ATS251"/>
      <c r="ATT251"/>
      <c r="ATU251"/>
      <c r="ATV251"/>
      <c r="ATW251"/>
      <c r="ATX251"/>
      <c r="ATY251"/>
      <c r="ATZ251"/>
      <c r="AUA251"/>
      <c r="AUB251"/>
      <c r="AUC251"/>
      <c r="AUD251"/>
      <c r="AUE251"/>
      <c r="AUF251"/>
      <c r="AUG251"/>
      <c r="AUH251"/>
      <c r="AUI251"/>
      <c r="AUJ251"/>
      <c r="AUK251"/>
      <c r="AUL251"/>
      <c r="AUM251"/>
      <c r="AUN251"/>
      <c r="AUO251"/>
      <c r="AUP251"/>
      <c r="AUQ251"/>
      <c r="AUR251"/>
      <c r="AUS251"/>
      <c r="AUT251"/>
      <c r="AUU251"/>
      <c r="AUV251"/>
      <c r="AUW251"/>
      <c r="AUX251"/>
      <c r="AUY251"/>
      <c r="AUZ251"/>
      <c r="AVA251"/>
      <c r="AVB251"/>
      <c r="AVC251"/>
      <c r="AVD251"/>
      <c r="AVE251"/>
      <c r="AVF251"/>
      <c r="AVG251"/>
      <c r="AVH251"/>
      <c r="AVI251"/>
      <c r="AVJ251"/>
      <c r="AVK251"/>
      <c r="AVL251"/>
      <c r="AVM251"/>
      <c r="AVN251"/>
      <c r="AVO251"/>
      <c r="AVP251"/>
      <c r="AVQ251"/>
      <c r="AVR251"/>
      <c r="AVS251"/>
      <c r="AVT251"/>
      <c r="AVU251"/>
      <c r="AVV251"/>
      <c r="AVW251"/>
      <c r="AVX251"/>
      <c r="AVY251"/>
      <c r="AVZ251"/>
      <c r="AWA251"/>
      <c r="AWB251"/>
      <c r="AWC251"/>
      <c r="AWD251"/>
      <c r="AWE251"/>
      <c r="AWF251"/>
      <c r="AWG251"/>
      <c r="AWH251"/>
      <c r="AWI251"/>
      <c r="AWJ251"/>
      <c r="AWK251"/>
      <c r="AWL251"/>
      <c r="AWM251"/>
      <c r="AWN251"/>
      <c r="AWO251"/>
      <c r="AWP251"/>
      <c r="AWQ251"/>
      <c r="AWR251"/>
      <c r="AWS251"/>
      <c r="AWT251"/>
      <c r="AWU251"/>
      <c r="AWV251"/>
      <c r="AWW251"/>
      <c r="AWX251"/>
      <c r="AWY251"/>
      <c r="AWZ251"/>
      <c r="AXA251"/>
      <c r="AXB251"/>
      <c r="AXC251"/>
      <c r="AXD251"/>
      <c r="AXE251"/>
      <c r="AXF251"/>
      <c r="AXG251"/>
      <c r="AXH251"/>
      <c r="AXI251"/>
      <c r="AXJ251"/>
      <c r="AXK251"/>
      <c r="AXL251"/>
      <c r="AXM251"/>
      <c r="AXN251"/>
      <c r="AXO251"/>
      <c r="AXP251"/>
      <c r="AXQ251"/>
      <c r="AXR251"/>
      <c r="AXS251"/>
      <c r="AXT251"/>
      <c r="AXU251"/>
      <c r="AXV251"/>
      <c r="AXW251"/>
      <c r="AXX251"/>
      <c r="AXY251"/>
      <c r="AXZ251"/>
      <c r="AYA251"/>
      <c r="AYB251"/>
      <c r="AYC251"/>
      <c r="AYD251"/>
      <c r="AYE251"/>
      <c r="AYF251"/>
      <c r="AYG251"/>
      <c r="AYH251"/>
      <c r="AYI251"/>
      <c r="AYJ251"/>
      <c r="AYK251"/>
      <c r="AYL251"/>
      <c r="AYM251"/>
      <c r="AYN251"/>
      <c r="AYO251"/>
      <c r="AYP251"/>
      <c r="AYQ251"/>
      <c r="AYR251"/>
      <c r="AYS251"/>
      <c r="AYT251"/>
      <c r="AYU251"/>
      <c r="AYV251"/>
      <c r="AYW251"/>
      <c r="AYX251"/>
      <c r="AYY251"/>
      <c r="AYZ251"/>
      <c r="AZA251"/>
      <c r="AZB251"/>
      <c r="AZC251"/>
      <c r="AZD251"/>
      <c r="AZE251"/>
      <c r="AZF251"/>
      <c r="AZG251"/>
      <c r="AZH251"/>
      <c r="AZI251"/>
      <c r="AZJ251"/>
      <c r="AZK251"/>
      <c r="AZL251"/>
      <c r="AZM251"/>
      <c r="AZN251"/>
      <c r="AZO251"/>
      <c r="AZP251"/>
      <c r="AZQ251"/>
      <c r="AZR251"/>
      <c r="AZS251"/>
      <c r="AZT251"/>
      <c r="AZU251"/>
      <c r="AZV251"/>
      <c r="AZW251"/>
      <c r="AZX251"/>
      <c r="AZY251"/>
      <c r="AZZ251"/>
      <c r="BAA251"/>
      <c r="BAB251"/>
      <c r="BAC251"/>
      <c r="BAD251"/>
      <c r="BAE251"/>
      <c r="BAF251"/>
      <c r="BAG251"/>
      <c r="BAH251"/>
      <c r="BAI251"/>
      <c r="BAJ251"/>
      <c r="BAK251"/>
      <c r="BAL251"/>
      <c r="BAM251"/>
      <c r="BAN251"/>
      <c r="BAO251"/>
      <c r="BAP251"/>
      <c r="BAQ251"/>
      <c r="BAR251"/>
      <c r="BAS251"/>
      <c r="BAT251"/>
      <c r="BAU251"/>
      <c r="BAV251"/>
      <c r="BAW251"/>
      <c r="BAX251"/>
      <c r="BAY251"/>
      <c r="BAZ251"/>
      <c r="BBA251"/>
      <c r="BBB251"/>
      <c r="BBC251"/>
      <c r="BBD251"/>
      <c r="BBE251"/>
      <c r="BBF251"/>
      <c r="BBG251"/>
      <c r="BBH251"/>
      <c r="BBI251"/>
      <c r="BBJ251"/>
      <c r="BBK251"/>
      <c r="BBL251"/>
      <c r="BBM251"/>
      <c r="BBN251"/>
      <c r="BBO251"/>
      <c r="BBP251"/>
      <c r="BBQ251"/>
      <c r="BBR251"/>
      <c r="BBS251"/>
      <c r="BBT251"/>
      <c r="BBU251"/>
      <c r="BBV251"/>
      <c r="BBW251"/>
      <c r="BBX251"/>
      <c r="BBY251"/>
      <c r="BBZ251"/>
      <c r="BCA251"/>
      <c r="BCB251"/>
      <c r="BCC251"/>
      <c r="BCD251"/>
      <c r="BCE251"/>
      <c r="BCF251"/>
      <c r="BCG251"/>
      <c r="BCH251"/>
      <c r="BCI251"/>
      <c r="BCJ251"/>
      <c r="BCK251"/>
      <c r="BCL251"/>
      <c r="BCM251"/>
      <c r="BCN251"/>
      <c r="BCO251"/>
      <c r="BCP251"/>
      <c r="BCQ251"/>
      <c r="BCR251"/>
      <c r="BCS251"/>
      <c r="BCT251"/>
      <c r="BCU251"/>
      <c r="BCV251"/>
      <c r="BCW251"/>
      <c r="BCX251"/>
      <c r="BCY251"/>
      <c r="BCZ251"/>
      <c r="BDA251"/>
      <c r="BDB251"/>
      <c r="BDC251"/>
      <c r="BDD251"/>
      <c r="BDE251"/>
      <c r="BDF251"/>
      <c r="BDG251"/>
      <c r="BDH251"/>
      <c r="BDI251"/>
      <c r="BDJ251"/>
      <c r="BDK251"/>
      <c r="BDL251"/>
      <c r="BDM251"/>
      <c r="BDN251"/>
      <c r="BDO251"/>
      <c r="BDP251"/>
      <c r="BDQ251"/>
      <c r="BDR251"/>
      <c r="BDS251"/>
      <c r="BDT251"/>
      <c r="BDU251"/>
    </row>
    <row r="252" spans="2:1477" s="69" customFormat="1">
      <c r="B252" s="67" t="s">
        <v>4</v>
      </c>
      <c r="C252" s="67" t="s">
        <v>416</v>
      </c>
      <c r="D252" s="67" t="s">
        <v>417</v>
      </c>
      <c r="E252" s="194">
        <v>44502</v>
      </c>
      <c r="F252" s="67" t="s">
        <v>1007</v>
      </c>
      <c r="G252" s="158" t="s">
        <v>1010</v>
      </c>
      <c r="H252" s="187">
        <v>3</v>
      </c>
      <c r="I252" s="69">
        <v>1</v>
      </c>
      <c r="J252" s="69">
        <v>350</v>
      </c>
      <c r="K252" s="69">
        <v>515</v>
      </c>
      <c r="L252" s="69">
        <v>515</v>
      </c>
      <c r="M252" s="186">
        <f t="shared" si="74"/>
        <v>1.08</v>
      </c>
      <c r="N252" s="69">
        <f t="shared" si="75"/>
        <v>1</v>
      </c>
      <c r="O252" s="69">
        <v>0</v>
      </c>
      <c r="P252" s="69">
        <v>0</v>
      </c>
      <c r="Q252" s="69">
        <v>0</v>
      </c>
      <c r="R252" s="69">
        <v>137</v>
      </c>
      <c r="S252" s="69">
        <v>28</v>
      </c>
      <c r="T252" s="190">
        <v>5312936</v>
      </c>
      <c r="U252" s="190">
        <v>52636</v>
      </c>
      <c r="V252" s="190">
        <v>5260300</v>
      </c>
      <c r="W252" s="190">
        <v>5361981</v>
      </c>
      <c r="X252" s="190">
        <v>5275495</v>
      </c>
      <c r="Y252" s="190">
        <v>0</v>
      </c>
      <c r="Z252" s="190">
        <v>0</v>
      </c>
      <c r="AA252" s="190">
        <v>0</v>
      </c>
      <c r="AB252" s="190">
        <v>5275495</v>
      </c>
      <c r="AC252" s="190">
        <v>5333592</v>
      </c>
      <c r="AD252" s="186">
        <f t="shared" si="76"/>
        <v>1.0139330456437845</v>
      </c>
      <c r="AE252" s="69">
        <f t="shared" si="77"/>
        <v>1</v>
      </c>
      <c r="AF252" s="190">
        <v>107142</v>
      </c>
      <c r="AG252" s="190">
        <v>49045</v>
      </c>
      <c r="AH252" s="69">
        <v>81</v>
      </c>
      <c r="AI252" s="69">
        <v>56</v>
      </c>
      <c r="AJ252" s="69">
        <v>0</v>
      </c>
      <c r="AK252" s="69">
        <v>0</v>
      </c>
      <c r="AL252" s="80">
        <v>2577</v>
      </c>
      <c r="AM252" s="80">
        <v>0</v>
      </c>
      <c r="AN252" s="69">
        <v>0</v>
      </c>
      <c r="AO252" s="69">
        <v>28</v>
      </c>
      <c r="AP252" s="80">
        <v>12635</v>
      </c>
      <c r="AQ252" s="80">
        <v>2522</v>
      </c>
      <c r="AR252" s="69">
        <v>0</v>
      </c>
      <c r="AS252" s="69">
        <v>0</v>
      </c>
      <c r="AT252" s="80">
        <v>0</v>
      </c>
      <c r="AU252" s="80">
        <v>0</v>
      </c>
      <c r="AV252" s="69">
        <v>0</v>
      </c>
      <c r="AW252" s="69">
        <v>0</v>
      </c>
      <c r="AX252" s="80">
        <v>0</v>
      </c>
      <c r="AY252" s="80">
        <v>0</v>
      </c>
      <c r="AZ252" s="69">
        <v>0</v>
      </c>
      <c r="BA252" s="69">
        <v>0</v>
      </c>
      <c r="BB252" s="80">
        <v>0</v>
      </c>
      <c r="BC252" s="80">
        <v>0</v>
      </c>
      <c r="BD252" s="69">
        <v>0</v>
      </c>
      <c r="BE252" s="69">
        <v>0</v>
      </c>
      <c r="BF252" s="80">
        <v>0</v>
      </c>
      <c r="BG252" s="80">
        <v>0</v>
      </c>
      <c r="BH252" s="69">
        <v>0</v>
      </c>
      <c r="BI252" s="69">
        <v>0</v>
      </c>
      <c r="BJ252" s="80">
        <v>0</v>
      </c>
      <c r="BK252" s="80">
        <v>0</v>
      </c>
      <c r="BL252" s="69">
        <v>0</v>
      </c>
      <c r="BM252" s="69">
        <v>0</v>
      </c>
      <c r="BN252" s="80">
        <v>0</v>
      </c>
      <c r="BO252" s="80">
        <v>0</v>
      </c>
      <c r="BP252" s="69">
        <v>0</v>
      </c>
      <c r="BQ252" s="69">
        <v>0</v>
      </c>
      <c r="BR252" s="80">
        <v>66648</v>
      </c>
      <c r="BS252" s="80">
        <v>0</v>
      </c>
      <c r="BT252" s="69">
        <v>0</v>
      </c>
      <c r="BU252" s="69">
        <v>0</v>
      </c>
      <c r="BV252" s="80">
        <v>0</v>
      </c>
      <c r="BW252" s="80">
        <v>0</v>
      </c>
      <c r="BX252" s="69">
        <v>0</v>
      </c>
      <c r="BY252" s="69">
        <v>0</v>
      </c>
      <c r="BZ252" s="80">
        <v>0</v>
      </c>
      <c r="CA252" s="80">
        <v>0</v>
      </c>
      <c r="CB252" s="69">
        <v>0</v>
      </c>
      <c r="CC252" s="69">
        <v>0</v>
      </c>
      <c r="CD252" s="80">
        <v>0</v>
      </c>
      <c r="CE252" s="80">
        <v>0</v>
      </c>
      <c r="CF252" s="69">
        <v>0</v>
      </c>
      <c r="CG252" s="69">
        <v>0</v>
      </c>
      <c r="CH252" s="80">
        <v>0</v>
      </c>
      <c r="CI252" s="80">
        <v>0</v>
      </c>
      <c r="CJ252" s="69">
        <v>0</v>
      </c>
      <c r="CK252" s="69">
        <v>28</v>
      </c>
      <c r="CL252" s="80">
        <v>81860</v>
      </c>
      <c r="CM252" s="80">
        <v>2522</v>
      </c>
      <c r="CN252" s="67" t="s">
        <v>917</v>
      </c>
      <c r="CO252" s="67" t="s">
        <v>918</v>
      </c>
      <c r="CP252" s="67" t="s">
        <v>701</v>
      </c>
      <c r="CQ252" s="67" t="s">
        <v>701</v>
      </c>
      <c r="CR252" s="67" t="s">
        <v>701</v>
      </c>
      <c r="CS252" s="67" t="s">
        <v>701</v>
      </c>
      <c r="CT252" s="68">
        <v>45282</v>
      </c>
      <c r="CU252" s="67" t="s">
        <v>1007</v>
      </c>
      <c r="CV252" s="67" t="s">
        <v>1004</v>
      </c>
      <c r="CW252" s="68" t="s">
        <v>168</v>
      </c>
      <c r="CX252" s="68">
        <v>45149</v>
      </c>
      <c r="CY252" s="67" t="s">
        <v>1005</v>
      </c>
      <c r="CZ252" s="67" t="s">
        <v>1004</v>
      </c>
      <c r="DA252" s="67" t="s">
        <v>1062</v>
      </c>
      <c r="DB252" s="81">
        <v>6332507.0800000001</v>
      </c>
      <c r="DC252" s="67"/>
      <c r="DD252" s="67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  <c r="AML252"/>
      <c r="AMM252"/>
      <c r="AMN252"/>
      <c r="AMO252"/>
      <c r="AMP252"/>
      <c r="AMQ252"/>
      <c r="AMR252"/>
      <c r="AMS252"/>
      <c r="AMT252"/>
      <c r="AMU252"/>
      <c r="AMV252"/>
      <c r="AMW252"/>
      <c r="AMX252"/>
      <c r="AMY252"/>
      <c r="AMZ252"/>
      <c r="ANA252"/>
      <c r="ANB252"/>
      <c r="ANC252"/>
      <c r="AND252"/>
      <c r="ANE252"/>
      <c r="ANF252"/>
      <c r="ANG252"/>
      <c r="ANH252"/>
      <c r="ANI252"/>
      <c r="ANJ252"/>
      <c r="ANK252"/>
      <c r="ANL252"/>
      <c r="ANM252"/>
      <c r="ANN252"/>
      <c r="ANO252"/>
      <c r="ANP252"/>
      <c r="ANQ252"/>
      <c r="ANR252"/>
      <c r="ANS252"/>
      <c r="ANT252"/>
      <c r="ANU252"/>
      <c r="ANV252"/>
      <c r="ANW252"/>
      <c r="ANX252"/>
      <c r="ANY252"/>
      <c r="ANZ252"/>
      <c r="AOA252"/>
      <c r="AOB252"/>
      <c r="AOC252"/>
      <c r="AOD252"/>
      <c r="AOE252"/>
      <c r="AOF252"/>
      <c r="AOG252"/>
      <c r="AOH252"/>
      <c r="AOI252"/>
      <c r="AOJ252"/>
      <c r="AOK252"/>
      <c r="AOL252"/>
      <c r="AOM252"/>
      <c r="AON252"/>
      <c r="AOO252"/>
      <c r="AOP252"/>
      <c r="AOQ252"/>
      <c r="AOR252"/>
      <c r="AOS252"/>
      <c r="AOT252"/>
      <c r="AOU252"/>
      <c r="AOV252"/>
      <c r="AOW252"/>
      <c r="AOX252"/>
      <c r="AOY252"/>
      <c r="AOZ252"/>
      <c r="APA252"/>
      <c r="APB252"/>
      <c r="APC252"/>
      <c r="APD252"/>
      <c r="APE252"/>
      <c r="APF252"/>
      <c r="APG252"/>
      <c r="APH252"/>
      <c r="API252"/>
      <c r="APJ252"/>
      <c r="APK252"/>
      <c r="APL252"/>
      <c r="APM252"/>
      <c r="APN252"/>
      <c r="APO252"/>
      <c r="APP252"/>
      <c r="APQ252"/>
      <c r="APR252"/>
      <c r="APS252"/>
      <c r="APT252"/>
      <c r="APU252"/>
      <c r="APV252"/>
      <c r="APW252"/>
      <c r="APX252"/>
      <c r="APY252"/>
      <c r="APZ252"/>
      <c r="AQA252"/>
      <c r="AQB252"/>
      <c r="AQC252"/>
      <c r="AQD252"/>
      <c r="AQE252"/>
      <c r="AQF252"/>
      <c r="AQG252"/>
      <c r="AQH252"/>
      <c r="AQI252"/>
      <c r="AQJ252"/>
      <c r="AQK252"/>
      <c r="AQL252"/>
      <c r="AQM252"/>
      <c r="AQN252"/>
      <c r="AQO252"/>
      <c r="AQP252"/>
      <c r="AQQ252"/>
      <c r="AQR252"/>
      <c r="AQS252"/>
      <c r="AQT252"/>
      <c r="AQU252"/>
      <c r="AQV252"/>
      <c r="AQW252"/>
      <c r="AQX252"/>
      <c r="AQY252"/>
      <c r="AQZ252"/>
      <c r="ARA252"/>
      <c r="ARB252"/>
      <c r="ARC252"/>
      <c r="ARD252"/>
      <c r="ARE252"/>
      <c r="ARF252"/>
      <c r="ARG252"/>
      <c r="ARH252"/>
      <c r="ARI252"/>
      <c r="ARJ252"/>
      <c r="ARK252"/>
      <c r="ARL252"/>
      <c r="ARM252"/>
      <c r="ARN252"/>
      <c r="ARO252"/>
      <c r="ARP252"/>
      <c r="ARQ252"/>
      <c r="ARR252"/>
      <c r="ARS252"/>
      <c r="ART252"/>
      <c r="ARU252"/>
      <c r="ARV252"/>
      <c r="ARW252"/>
      <c r="ARX252"/>
      <c r="ARY252"/>
      <c r="ARZ252"/>
      <c r="ASA252"/>
      <c r="ASB252"/>
      <c r="ASC252"/>
      <c r="ASD252"/>
      <c r="ASE252"/>
      <c r="ASF252"/>
      <c r="ASG252"/>
      <c r="ASH252"/>
      <c r="ASI252"/>
      <c r="ASJ252"/>
      <c r="ASK252"/>
      <c r="ASL252"/>
      <c r="ASM252"/>
      <c r="ASN252"/>
      <c r="ASO252"/>
      <c r="ASP252"/>
      <c r="ASQ252"/>
      <c r="ASR252"/>
      <c r="ASS252"/>
      <c r="AST252"/>
      <c r="ASU252"/>
      <c r="ASV252"/>
      <c r="ASW252"/>
      <c r="ASX252"/>
      <c r="ASY252"/>
      <c r="ASZ252"/>
      <c r="ATA252"/>
      <c r="ATB252"/>
      <c r="ATC252"/>
      <c r="ATD252"/>
      <c r="ATE252"/>
      <c r="ATF252"/>
      <c r="ATG252"/>
      <c r="ATH252"/>
      <c r="ATI252"/>
      <c r="ATJ252"/>
      <c r="ATK252"/>
      <c r="ATL252"/>
      <c r="ATM252"/>
      <c r="ATN252"/>
      <c r="ATO252"/>
      <c r="ATP252"/>
      <c r="ATQ252"/>
      <c r="ATR252"/>
      <c r="ATS252"/>
      <c r="ATT252"/>
      <c r="ATU252"/>
      <c r="ATV252"/>
      <c r="ATW252"/>
      <c r="ATX252"/>
      <c r="ATY252"/>
      <c r="ATZ252"/>
      <c r="AUA252"/>
      <c r="AUB252"/>
      <c r="AUC252"/>
      <c r="AUD252"/>
      <c r="AUE252"/>
      <c r="AUF252"/>
      <c r="AUG252"/>
      <c r="AUH252"/>
      <c r="AUI252"/>
      <c r="AUJ252"/>
      <c r="AUK252"/>
      <c r="AUL252"/>
      <c r="AUM252"/>
      <c r="AUN252"/>
      <c r="AUO252"/>
      <c r="AUP252"/>
      <c r="AUQ252"/>
      <c r="AUR252"/>
      <c r="AUS252"/>
      <c r="AUT252"/>
      <c r="AUU252"/>
      <c r="AUV252"/>
      <c r="AUW252"/>
      <c r="AUX252"/>
      <c r="AUY252"/>
      <c r="AUZ252"/>
      <c r="AVA252"/>
      <c r="AVB252"/>
      <c r="AVC252"/>
      <c r="AVD252"/>
      <c r="AVE252"/>
      <c r="AVF252"/>
      <c r="AVG252"/>
      <c r="AVH252"/>
      <c r="AVI252"/>
      <c r="AVJ252"/>
      <c r="AVK252"/>
      <c r="AVL252"/>
      <c r="AVM252"/>
      <c r="AVN252"/>
      <c r="AVO252"/>
      <c r="AVP252"/>
      <c r="AVQ252"/>
      <c r="AVR252"/>
      <c r="AVS252"/>
      <c r="AVT252"/>
      <c r="AVU252"/>
      <c r="AVV252"/>
      <c r="AVW252"/>
      <c r="AVX252"/>
      <c r="AVY252"/>
      <c r="AVZ252"/>
      <c r="AWA252"/>
      <c r="AWB252"/>
      <c r="AWC252"/>
      <c r="AWD252"/>
      <c r="AWE252"/>
      <c r="AWF252"/>
      <c r="AWG252"/>
      <c r="AWH252"/>
      <c r="AWI252"/>
      <c r="AWJ252"/>
      <c r="AWK252"/>
      <c r="AWL252"/>
      <c r="AWM252"/>
      <c r="AWN252"/>
      <c r="AWO252"/>
      <c r="AWP252"/>
      <c r="AWQ252"/>
      <c r="AWR252"/>
      <c r="AWS252"/>
      <c r="AWT252"/>
      <c r="AWU252"/>
      <c r="AWV252"/>
      <c r="AWW252"/>
      <c r="AWX252"/>
      <c r="AWY252"/>
      <c r="AWZ252"/>
      <c r="AXA252"/>
      <c r="AXB252"/>
      <c r="AXC252"/>
      <c r="AXD252"/>
      <c r="AXE252"/>
      <c r="AXF252"/>
      <c r="AXG252"/>
      <c r="AXH252"/>
      <c r="AXI252"/>
      <c r="AXJ252"/>
      <c r="AXK252"/>
      <c r="AXL252"/>
      <c r="AXM252"/>
      <c r="AXN252"/>
      <c r="AXO252"/>
      <c r="AXP252"/>
      <c r="AXQ252"/>
      <c r="AXR252"/>
      <c r="AXS252"/>
      <c r="AXT252"/>
      <c r="AXU252"/>
      <c r="AXV252"/>
      <c r="AXW252"/>
      <c r="AXX252"/>
      <c r="AXY252"/>
      <c r="AXZ252"/>
      <c r="AYA252"/>
      <c r="AYB252"/>
      <c r="AYC252"/>
      <c r="AYD252"/>
      <c r="AYE252"/>
      <c r="AYF252"/>
      <c r="AYG252"/>
      <c r="AYH252"/>
      <c r="AYI252"/>
      <c r="AYJ252"/>
      <c r="AYK252"/>
      <c r="AYL252"/>
      <c r="AYM252"/>
      <c r="AYN252"/>
      <c r="AYO252"/>
      <c r="AYP252"/>
      <c r="AYQ252"/>
      <c r="AYR252"/>
      <c r="AYS252"/>
      <c r="AYT252"/>
      <c r="AYU252"/>
      <c r="AYV252"/>
      <c r="AYW252"/>
      <c r="AYX252"/>
      <c r="AYY252"/>
      <c r="AYZ252"/>
      <c r="AZA252"/>
      <c r="AZB252"/>
      <c r="AZC252"/>
      <c r="AZD252"/>
      <c r="AZE252"/>
      <c r="AZF252"/>
      <c r="AZG252"/>
      <c r="AZH252"/>
      <c r="AZI252"/>
      <c r="AZJ252"/>
      <c r="AZK252"/>
      <c r="AZL252"/>
      <c r="AZM252"/>
      <c r="AZN252"/>
      <c r="AZO252"/>
      <c r="AZP252"/>
      <c r="AZQ252"/>
      <c r="AZR252"/>
      <c r="AZS252"/>
      <c r="AZT252"/>
      <c r="AZU252"/>
      <c r="AZV252"/>
      <c r="AZW252"/>
      <c r="AZX252"/>
      <c r="AZY252"/>
      <c r="AZZ252"/>
      <c r="BAA252"/>
      <c r="BAB252"/>
      <c r="BAC252"/>
      <c r="BAD252"/>
      <c r="BAE252"/>
      <c r="BAF252"/>
      <c r="BAG252"/>
      <c r="BAH252"/>
      <c r="BAI252"/>
      <c r="BAJ252"/>
      <c r="BAK252"/>
      <c r="BAL252"/>
      <c r="BAM252"/>
      <c r="BAN252"/>
      <c r="BAO252"/>
      <c r="BAP252"/>
      <c r="BAQ252"/>
      <c r="BAR252"/>
      <c r="BAS252"/>
      <c r="BAT252"/>
      <c r="BAU252"/>
      <c r="BAV252"/>
      <c r="BAW252"/>
      <c r="BAX252"/>
      <c r="BAY252"/>
      <c r="BAZ252"/>
      <c r="BBA252"/>
      <c r="BBB252"/>
      <c r="BBC252"/>
      <c r="BBD252"/>
      <c r="BBE252"/>
      <c r="BBF252"/>
      <c r="BBG252"/>
      <c r="BBH252"/>
      <c r="BBI252"/>
      <c r="BBJ252"/>
      <c r="BBK252"/>
      <c r="BBL252"/>
      <c r="BBM252"/>
      <c r="BBN252"/>
      <c r="BBO252"/>
      <c r="BBP252"/>
      <c r="BBQ252"/>
      <c r="BBR252"/>
      <c r="BBS252"/>
      <c r="BBT252"/>
      <c r="BBU252"/>
      <c r="BBV252"/>
      <c r="BBW252"/>
      <c r="BBX252"/>
      <c r="BBY252"/>
      <c r="BBZ252"/>
      <c r="BCA252"/>
      <c r="BCB252"/>
      <c r="BCC252"/>
      <c r="BCD252"/>
      <c r="BCE252"/>
      <c r="BCF252"/>
      <c r="BCG252"/>
      <c r="BCH252"/>
      <c r="BCI252"/>
      <c r="BCJ252"/>
      <c r="BCK252"/>
      <c r="BCL252"/>
      <c r="BCM252"/>
      <c r="BCN252"/>
      <c r="BCO252"/>
      <c r="BCP252"/>
      <c r="BCQ252"/>
      <c r="BCR252"/>
      <c r="BCS252"/>
      <c r="BCT252"/>
      <c r="BCU252"/>
      <c r="BCV252"/>
      <c r="BCW252"/>
      <c r="BCX252"/>
      <c r="BCY252"/>
      <c r="BCZ252"/>
      <c r="BDA252"/>
      <c r="BDB252"/>
      <c r="BDC252"/>
      <c r="BDD252"/>
      <c r="BDE252"/>
      <c r="BDF252"/>
      <c r="BDG252"/>
      <c r="BDH252"/>
      <c r="BDI252"/>
      <c r="BDJ252"/>
      <c r="BDK252"/>
      <c r="BDL252"/>
      <c r="BDM252"/>
      <c r="BDN252"/>
      <c r="BDO252"/>
      <c r="BDP252"/>
      <c r="BDQ252"/>
      <c r="BDR252"/>
      <c r="BDS252"/>
      <c r="BDT252"/>
      <c r="BDU252"/>
    </row>
    <row r="253" spans="2:1477" s="69" customFormat="1">
      <c r="B253" s="67" t="s">
        <v>4</v>
      </c>
      <c r="C253" s="67" t="s">
        <v>418</v>
      </c>
      <c r="D253" s="67" t="s">
        <v>419</v>
      </c>
      <c r="E253" s="194">
        <v>44474</v>
      </c>
      <c r="F253" s="67" t="s">
        <v>1007</v>
      </c>
      <c r="G253" s="158" t="s">
        <v>1010</v>
      </c>
      <c r="H253" s="187">
        <v>5</v>
      </c>
      <c r="I253" s="69">
        <v>2</v>
      </c>
      <c r="J253" s="69">
        <v>289</v>
      </c>
      <c r="K253" s="69">
        <v>528</v>
      </c>
      <c r="L253" s="69">
        <v>527</v>
      </c>
      <c r="M253" s="186">
        <f t="shared" si="74"/>
        <v>0.9965397923875432</v>
      </c>
      <c r="N253" s="69">
        <f t="shared" si="75"/>
        <v>1</v>
      </c>
      <c r="O253" s="69">
        <v>1</v>
      </c>
      <c r="P253" s="69">
        <v>0</v>
      </c>
      <c r="Q253" s="69">
        <v>0</v>
      </c>
      <c r="R253" s="69">
        <v>239</v>
      </c>
      <c r="S253" s="69">
        <v>0</v>
      </c>
      <c r="T253" s="190">
        <v>7424369</v>
      </c>
      <c r="U253" s="190">
        <v>84545</v>
      </c>
      <c r="V253" s="190">
        <v>7339824</v>
      </c>
      <c r="W253" s="190">
        <v>7591181</v>
      </c>
      <c r="X253" s="190">
        <v>7558842</v>
      </c>
      <c r="Y253" s="190">
        <v>0</v>
      </c>
      <c r="Z253" s="190">
        <v>0</v>
      </c>
      <c r="AA253" s="190">
        <v>0</v>
      </c>
      <c r="AB253" s="190">
        <v>7558842</v>
      </c>
      <c r="AC253" s="190">
        <v>7794728</v>
      </c>
      <c r="AD253" s="186">
        <f t="shared" si="76"/>
        <v>1.0619775079075466</v>
      </c>
      <c r="AE253" s="69">
        <f t="shared" si="77"/>
        <v>1</v>
      </c>
      <c r="AF253" s="190">
        <v>394527</v>
      </c>
      <c r="AG253" s="190">
        <v>166812</v>
      </c>
      <c r="AH253" s="69">
        <v>75</v>
      </c>
      <c r="AI253" s="69">
        <v>164</v>
      </c>
      <c r="AJ253" s="69">
        <v>0</v>
      </c>
      <c r="AK253" s="69">
        <v>0</v>
      </c>
      <c r="AL253" s="80">
        <v>15614</v>
      </c>
      <c r="AM253" s="80">
        <v>0</v>
      </c>
      <c r="AN253" s="69">
        <v>0</v>
      </c>
      <c r="AO253" s="69">
        <v>0</v>
      </c>
      <c r="AP253" s="80">
        <v>22253</v>
      </c>
      <c r="AQ253" s="80">
        <v>0</v>
      </c>
      <c r="AR253" s="69">
        <v>0</v>
      </c>
      <c r="AS253" s="69">
        <v>0</v>
      </c>
      <c r="AT253" s="80">
        <v>0</v>
      </c>
      <c r="AU253" s="80">
        <v>0</v>
      </c>
      <c r="AV253" s="69">
        <v>0</v>
      </c>
      <c r="AW253" s="69">
        <v>0</v>
      </c>
      <c r="AX253" s="80">
        <v>0</v>
      </c>
      <c r="AY253" s="80">
        <v>0</v>
      </c>
      <c r="AZ253" s="69">
        <v>0</v>
      </c>
      <c r="BA253" s="69">
        <v>0</v>
      </c>
      <c r="BB253" s="80">
        <v>0</v>
      </c>
      <c r="BC253" s="80">
        <v>0</v>
      </c>
      <c r="BD253" s="69">
        <v>0</v>
      </c>
      <c r="BE253" s="69">
        <v>0</v>
      </c>
      <c r="BF253" s="80">
        <v>25696</v>
      </c>
      <c r="BG253" s="80">
        <v>0</v>
      </c>
      <c r="BH253" s="69">
        <v>0</v>
      </c>
      <c r="BI253" s="69">
        <v>0</v>
      </c>
      <c r="BJ253" s="80">
        <v>0</v>
      </c>
      <c r="BK253" s="80">
        <v>0</v>
      </c>
      <c r="BL253" s="69">
        <v>0</v>
      </c>
      <c r="BM253" s="69">
        <v>0</v>
      </c>
      <c r="BN253" s="80">
        <v>0</v>
      </c>
      <c r="BO253" s="80">
        <v>0</v>
      </c>
      <c r="BP253" s="69">
        <v>0</v>
      </c>
      <c r="BQ253" s="69">
        <v>0</v>
      </c>
      <c r="BR253" s="80">
        <v>158642</v>
      </c>
      <c r="BS253" s="80">
        <v>0</v>
      </c>
      <c r="BT253" s="69">
        <v>0</v>
      </c>
      <c r="BU253" s="69">
        <v>0</v>
      </c>
      <c r="BV253" s="80">
        <v>0</v>
      </c>
      <c r="BW253" s="80">
        <v>0</v>
      </c>
      <c r="BX253" s="69">
        <v>0</v>
      </c>
      <c r="BY253" s="69">
        <v>0</v>
      </c>
      <c r="BZ253" s="80">
        <v>0</v>
      </c>
      <c r="CA253" s="80">
        <v>0</v>
      </c>
      <c r="CB253" s="69">
        <v>0</v>
      </c>
      <c r="CC253" s="69">
        <v>0</v>
      </c>
      <c r="CD253" s="80">
        <v>0</v>
      </c>
      <c r="CE253" s="80">
        <v>0</v>
      </c>
      <c r="CF253" s="69">
        <v>0</v>
      </c>
      <c r="CG253" s="69">
        <v>0</v>
      </c>
      <c r="CH253" s="80">
        <v>0</v>
      </c>
      <c r="CI253" s="80">
        <v>0</v>
      </c>
      <c r="CJ253" s="69">
        <v>0</v>
      </c>
      <c r="CK253" s="69">
        <v>0</v>
      </c>
      <c r="CL253" s="80">
        <v>222204</v>
      </c>
      <c r="CM253" s="80">
        <v>0</v>
      </c>
      <c r="CN253" s="67" t="s">
        <v>917</v>
      </c>
      <c r="CO253" s="67" t="s">
        <v>918</v>
      </c>
      <c r="CP253" s="67" t="s">
        <v>701</v>
      </c>
      <c r="CQ253" s="67" t="s">
        <v>701</v>
      </c>
      <c r="CR253" s="67" t="s">
        <v>701</v>
      </c>
      <c r="CS253" s="67" t="s">
        <v>701</v>
      </c>
      <c r="CT253" s="68">
        <v>45184</v>
      </c>
      <c r="CU253" s="67" t="s">
        <v>1005</v>
      </c>
      <c r="CV253" s="67" t="s">
        <v>1004</v>
      </c>
      <c r="CW253" s="68" t="s">
        <v>168</v>
      </c>
      <c r="CX253" s="68">
        <v>45119</v>
      </c>
      <c r="CY253" s="67" t="s">
        <v>1005</v>
      </c>
      <c r="CZ253" s="67" t="s">
        <v>1004</v>
      </c>
      <c r="DA253" s="67" t="s">
        <v>1062</v>
      </c>
      <c r="DB253" s="81">
        <v>9276735.0500000007</v>
      </c>
      <c r="DC253" s="67"/>
      <c r="DD253" s="67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  <c r="AML253"/>
      <c r="AMM253"/>
      <c r="AMN253"/>
      <c r="AMO253"/>
      <c r="AMP253"/>
      <c r="AMQ253"/>
      <c r="AMR253"/>
      <c r="AMS253"/>
      <c r="AMT253"/>
      <c r="AMU253"/>
      <c r="AMV253"/>
      <c r="AMW253"/>
      <c r="AMX253"/>
      <c r="AMY253"/>
      <c r="AMZ253"/>
      <c r="ANA253"/>
      <c r="ANB253"/>
      <c r="ANC253"/>
      <c r="AND253"/>
      <c r="ANE253"/>
      <c r="ANF253"/>
      <c r="ANG253"/>
      <c r="ANH253"/>
      <c r="ANI253"/>
      <c r="ANJ253"/>
      <c r="ANK253"/>
      <c r="ANL253"/>
      <c r="ANM253"/>
      <c r="ANN253"/>
      <c r="ANO253"/>
      <c r="ANP253"/>
      <c r="ANQ253"/>
      <c r="ANR253"/>
      <c r="ANS253"/>
      <c r="ANT253"/>
      <c r="ANU253"/>
      <c r="ANV253"/>
      <c r="ANW253"/>
      <c r="ANX253"/>
      <c r="ANY253"/>
      <c r="ANZ253"/>
      <c r="AOA253"/>
      <c r="AOB253"/>
      <c r="AOC253"/>
      <c r="AOD253"/>
      <c r="AOE253"/>
      <c r="AOF253"/>
      <c r="AOG253"/>
      <c r="AOH253"/>
      <c r="AOI253"/>
      <c r="AOJ253"/>
      <c r="AOK253"/>
      <c r="AOL253"/>
      <c r="AOM253"/>
      <c r="AON253"/>
      <c r="AOO253"/>
      <c r="AOP253"/>
      <c r="AOQ253"/>
      <c r="AOR253"/>
      <c r="AOS253"/>
      <c r="AOT253"/>
      <c r="AOU253"/>
      <c r="AOV253"/>
      <c r="AOW253"/>
      <c r="AOX253"/>
      <c r="AOY253"/>
      <c r="AOZ253"/>
      <c r="APA253"/>
      <c r="APB253"/>
      <c r="APC253"/>
      <c r="APD253"/>
      <c r="APE253"/>
      <c r="APF253"/>
      <c r="APG253"/>
      <c r="APH253"/>
      <c r="API253"/>
      <c r="APJ253"/>
      <c r="APK253"/>
      <c r="APL253"/>
      <c r="APM253"/>
      <c r="APN253"/>
      <c r="APO253"/>
      <c r="APP253"/>
      <c r="APQ253"/>
      <c r="APR253"/>
      <c r="APS253"/>
      <c r="APT253"/>
      <c r="APU253"/>
      <c r="APV253"/>
      <c r="APW253"/>
      <c r="APX253"/>
      <c r="APY253"/>
      <c r="APZ253"/>
      <c r="AQA253"/>
      <c r="AQB253"/>
      <c r="AQC253"/>
      <c r="AQD253"/>
      <c r="AQE253"/>
      <c r="AQF253"/>
      <c r="AQG253"/>
      <c r="AQH253"/>
      <c r="AQI253"/>
      <c r="AQJ253"/>
      <c r="AQK253"/>
      <c r="AQL253"/>
      <c r="AQM253"/>
      <c r="AQN253"/>
      <c r="AQO253"/>
      <c r="AQP253"/>
      <c r="AQQ253"/>
      <c r="AQR253"/>
      <c r="AQS253"/>
      <c r="AQT253"/>
      <c r="AQU253"/>
      <c r="AQV253"/>
      <c r="AQW253"/>
      <c r="AQX253"/>
      <c r="AQY253"/>
      <c r="AQZ253"/>
      <c r="ARA253"/>
      <c r="ARB253"/>
      <c r="ARC253"/>
      <c r="ARD253"/>
      <c r="ARE253"/>
      <c r="ARF253"/>
      <c r="ARG253"/>
      <c r="ARH253"/>
      <c r="ARI253"/>
      <c r="ARJ253"/>
      <c r="ARK253"/>
      <c r="ARL253"/>
      <c r="ARM253"/>
      <c r="ARN253"/>
      <c r="ARO253"/>
      <c r="ARP253"/>
      <c r="ARQ253"/>
      <c r="ARR253"/>
      <c r="ARS253"/>
      <c r="ART253"/>
      <c r="ARU253"/>
      <c r="ARV253"/>
      <c r="ARW253"/>
      <c r="ARX253"/>
      <c r="ARY253"/>
      <c r="ARZ253"/>
      <c r="ASA253"/>
      <c r="ASB253"/>
      <c r="ASC253"/>
      <c r="ASD253"/>
      <c r="ASE253"/>
      <c r="ASF253"/>
      <c r="ASG253"/>
      <c r="ASH253"/>
      <c r="ASI253"/>
      <c r="ASJ253"/>
      <c r="ASK253"/>
      <c r="ASL253"/>
      <c r="ASM253"/>
      <c r="ASN253"/>
      <c r="ASO253"/>
      <c r="ASP253"/>
      <c r="ASQ253"/>
      <c r="ASR253"/>
      <c r="ASS253"/>
      <c r="AST253"/>
      <c r="ASU253"/>
      <c r="ASV253"/>
      <c r="ASW253"/>
      <c r="ASX253"/>
      <c r="ASY253"/>
      <c r="ASZ253"/>
      <c r="ATA253"/>
      <c r="ATB253"/>
      <c r="ATC253"/>
      <c r="ATD253"/>
      <c r="ATE253"/>
      <c r="ATF253"/>
      <c r="ATG253"/>
      <c r="ATH253"/>
      <c r="ATI253"/>
      <c r="ATJ253"/>
      <c r="ATK253"/>
      <c r="ATL253"/>
      <c r="ATM253"/>
      <c r="ATN253"/>
      <c r="ATO253"/>
      <c r="ATP253"/>
      <c r="ATQ253"/>
      <c r="ATR253"/>
      <c r="ATS253"/>
      <c r="ATT253"/>
      <c r="ATU253"/>
      <c r="ATV253"/>
      <c r="ATW253"/>
      <c r="ATX253"/>
      <c r="ATY253"/>
      <c r="ATZ253"/>
      <c r="AUA253"/>
      <c r="AUB253"/>
      <c r="AUC253"/>
      <c r="AUD253"/>
      <c r="AUE253"/>
      <c r="AUF253"/>
      <c r="AUG253"/>
      <c r="AUH253"/>
      <c r="AUI253"/>
      <c r="AUJ253"/>
      <c r="AUK253"/>
      <c r="AUL253"/>
      <c r="AUM253"/>
      <c r="AUN253"/>
      <c r="AUO253"/>
      <c r="AUP253"/>
      <c r="AUQ253"/>
      <c r="AUR253"/>
      <c r="AUS253"/>
      <c r="AUT253"/>
      <c r="AUU253"/>
      <c r="AUV253"/>
      <c r="AUW253"/>
      <c r="AUX253"/>
      <c r="AUY253"/>
      <c r="AUZ253"/>
      <c r="AVA253"/>
      <c r="AVB253"/>
      <c r="AVC253"/>
      <c r="AVD253"/>
      <c r="AVE253"/>
      <c r="AVF253"/>
      <c r="AVG253"/>
      <c r="AVH253"/>
      <c r="AVI253"/>
      <c r="AVJ253"/>
      <c r="AVK253"/>
      <c r="AVL253"/>
      <c r="AVM253"/>
      <c r="AVN253"/>
      <c r="AVO253"/>
      <c r="AVP253"/>
      <c r="AVQ253"/>
      <c r="AVR253"/>
      <c r="AVS253"/>
      <c r="AVT253"/>
      <c r="AVU253"/>
      <c r="AVV253"/>
      <c r="AVW253"/>
      <c r="AVX253"/>
      <c r="AVY253"/>
      <c r="AVZ253"/>
      <c r="AWA253"/>
      <c r="AWB253"/>
      <c r="AWC253"/>
      <c r="AWD253"/>
      <c r="AWE253"/>
      <c r="AWF253"/>
      <c r="AWG253"/>
      <c r="AWH253"/>
      <c r="AWI253"/>
      <c r="AWJ253"/>
      <c r="AWK253"/>
      <c r="AWL253"/>
      <c r="AWM253"/>
      <c r="AWN253"/>
      <c r="AWO253"/>
      <c r="AWP253"/>
      <c r="AWQ253"/>
      <c r="AWR253"/>
      <c r="AWS253"/>
      <c r="AWT253"/>
      <c r="AWU253"/>
      <c r="AWV253"/>
      <c r="AWW253"/>
      <c r="AWX253"/>
      <c r="AWY253"/>
      <c r="AWZ253"/>
      <c r="AXA253"/>
      <c r="AXB253"/>
      <c r="AXC253"/>
      <c r="AXD253"/>
      <c r="AXE253"/>
      <c r="AXF253"/>
      <c r="AXG253"/>
      <c r="AXH253"/>
      <c r="AXI253"/>
      <c r="AXJ253"/>
      <c r="AXK253"/>
      <c r="AXL253"/>
      <c r="AXM253"/>
      <c r="AXN253"/>
      <c r="AXO253"/>
      <c r="AXP253"/>
      <c r="AXQ253"/>
      <c r="AXR253"/>
      <c r="AXS253"/>
      <c r="AXT253"/>
      <c r="AXU253"/>
      <c r="AXV253"/>
      <c r="AXW253"/>
      <c r="AXX253"/>
      <c r="AXY253"/>
      <c r="AXZ253"/>
      <c r="AYA253"/>
      <c r="AYB253"/>
      <c r="AYC253"/>
      <c r="AYD253"/>
      <c r="AYE253"/>
      <c r="AYF253"/>
      <c r="AYG253"/>
      <c r="AYH253"/>
      <c r="AYI253"/>
      <c r="AYJ253"/>
      <c r="AYK253"/>
      <c r="AYL253"/>
      <c r="AYM253"/>
      <c r="AYN253"/>
      <c r="AYO253"/>
      <c r="AYP253"/>
      <c r="AYQ253"/>
      <c r="AYR253"/>
      <c r="AYS253"/>
      <c r="AYT253"/>
      <c r="AYU253"/>
      <c r="AYV253"/>
      <c r="AYW253"/>
      <c r="AYX253"/>
      <c r="AYY253"/>
      <c r="AYZ253"/>
      <c r="AZA253"/>
      <c r="AZB253"/>
      <c r="AZC253"/>
      <c r="AZD253"/>
      <c r="AZE253"/>
      <c r="AZF253"/>
      <c r="AZG253"/>
      <c r="AZH253"/>
      <c r="AZI253"/>
      <c r="AZJ253"/>
      <c r="AZK253"/>
      <c r="AZL253"/>
      <c r="AZM253"/>
      <c r="AZN253"/>
      <c r="AZO253"/>
      <c r="AZP253"/>
      <c r="AZQ253"/>
      <c r="AZR253"/>
      <c r="AZS253"/>
      <c r="AZT253"/>
      <c r="AZU253"/>
      <c r="AZV253"/>
      <c r="AZW253"/>
      <c r="AZX253"/>
      <c r="AZY253"/>
      <c r="AZZ253"/>
      <c r="BAA253"/>
      <c r="BAB253"/>
      <c r="BAC253"/>
      <c r="BAD253"/>
      <c r="BAE253"/>
      <c r="BAF253"/>
      <c r="BAG253"/>
      <c r="BAH253"/>
      <c r="BAI253"/>
      <c r="BAJ253"/>
      <c r="BAK253"/>
      <c r="BAL253"/>
      <c r="BAM253"/>
      <c r="BAN253"/>
      <c r="BAO253"/>
      <c r="BAP253"/>
      <c r="BAQ253"/>
      <c r="BAR253"/>
      <c r="BAS253"/>
      <c r="BAT253"/>
      <c r="BAU253"/>
      <c r="BAV253"/>
      <c r="BAW253"/>
      <c r="BAX253"/>
      <c r="BAY253"/>
      <c r="BAZ253"/>
      <c r="BBA253"/>
      <c r="BBB253"/>
      <c r="BBC253"/>
      <c r="BBD253"/>
      <c r="BBE253"/>
      <c r="BBF253"/>
      <c r="BBG253"/>
      <c r="BBH253"/>
      <c r="BBI253"/>
      <c r="BBJ253"/>
      <c r="BBK253"/>
      <c r="BBL253"/>
      <c r="BBM253"/>
      <c r="BBN253"/>
      <c r="BBO253"/>
      <c r="BBP253"/>
      <c r="BBQ253"/>
      <c r="BBR253"/>
      <c r="BBS253"/>
      <c r="BBT253"/>
      <c r="BBU253"/>
      <c r="BBV253"/>
      <c r="BBW253"/>
      <c r="BBX253"/>
      <c r="BBY253"/>
      <c r="BBZ253"/>
      <c r="BCA253"/>
      <c r="BCB253"/>
      <c r="BCC253"/>
      <c r="BCD253"/>
      <c r="BCE253"/>
      <c r="BCF253"/>
      <c r="BCG253"/>
      <c r="BCH253"/>
      <c r="BCI253"/>
      <c r="BCJ253"/>
      <c r="BCK253"/>
      <c r="BCL253"/>
      <c r="BCM253"/>
      <c r="BCN253"/>
      <c r="BCO253"/>
      <c r="BCP253"/>
      <c r="BCQ253"/>
      <c r="BCR253"/>
      <c r="BCS253"/>
      <c r="BCT253"/>
      <c r="BCU253"/>
      <c r="BCV253"/>
      <c r="BCW253"/>
      <c r="BCX253"/>
      <c r="BCY253"/>
      <c r="BCZ253"/>
      <c r="BDA253"/>
      <c r="BDB253"/>
      <c r="BDC253"/>
      <c r="BDD253"/>
      <c r="BDE253"/>
      <c r="BDF253"/>
      <c r="BDG253"/>
      <c r="BDH253"/>
      <c r="BDI253"/>
      <c r="BDJ253"/>
      <c r="BDK253"/>
      <c r="BDL253"/>
      <c r="BDM253"/>
      <c r="BDN253"/>
      <c r="BDO253"/>
      <c r="BDP253"/>
      <c r="BDQ253"/>
      <c r="BDR253"/>
      <c r="BDS253"/>
      <c r="BDT253"/>
      <c r="BDU253"/>
    </row>
    <row r="254" spans="2:1477" s="69" customFormat="1">
      <c r="B254" s="67" t="s">
        <v>4</v>
      </c>
      <c r="C254" s="67" t="s">
        <v>420</v>
      </c>
      <c r="D254" s="67" t="s">
        <v>421</v>
      </c>
      <c r="E254" s="194">
        <v>44593</v>
      </c>
      <c r="F254" s="67" t="s">
        <v>1003</v>
      </c>
      <c r="G254" s="158" t="s">
        <v>1010</v>
      </c>
      <c r="H254" s="187">
        <v>3</v>
      </c>
      <c r="I254" s="69">
        <v>2</v>
      </c>
      <c r="J254" s="69">
        <v>260</v>
      </c>
      <c r="K254" s="69">
        <v>357</v>
      </c>
      <c r="L254" s="69">
        <v>355</v>
      </c>
      <c r="M254" s="186">
        <f t="shared" si="74"/>
        <v>1.0615384615384615</v>
      </c>
      <c r="N254" s="69">
        <f t="shared" si="75"/>
        <v>1</v>
      </c>
      <c r="O254" s="69">
        <v>2</v>
      </c>
      <c r="P254" s="69">
        <v>0</v>
      </c>
      <c r="Q254" s="69">
        <v>0</v>
      </c>
      <c r="R254" s="69">
        <v>79</v>
      </c>
      <c r="S254" s="69">
        <v>18</v>
      </c>
      <c r="T254" s="190">
        <v>3001616</v>
      </c>
      <c r="U254" s="190">
        <v>50000</v>
      </c>
      <c r="V254" s="190">
        <v>2951616</v>
      </c>
      <c r="W254" s="190">
        <v>3060677</v>
      </c>
      <c r="X254" s="190">
        <v>3027637</v>
      </c>
      <c r="Y254" s="190">
        <v>0</v>
      </c>
      <c r="Z254" s="190">
        <v>0</v>
      </c>
      <c r="AA254" s="190">
        <v>0</v>
      </c>
      <c r="AB254" s="190">
        <v>3027637</v>
      </c>
      <c r="AC254" s="190">
        <v>3063478</v>
      </c>
      <c r="AD254" s="186">
        <f t="shared" si="76"/>
        <v>1.0378985613304712</v>
      </c>
      <c r="AE254" s="69">
        <f t="shared" si="77"/>
        <v>1</v>
      </c>
      <c r="AF254" s="190">
        <v>44903</v>
      </c>
      <c r="AG254" s="190">
        <v>59061</v>
      </c>
      <c r="AH254" s="69">
        <v>54</v>
      </c>
      <c r="AI254" s="69">
        <v>25</v>
      </c>
      <c r="AJ254" s="69">
        <v>0</v>
      </c>
      <c r="AK254" s="69">
        <v>0</v>
      </c>
      <c r="AL254" s="80">
        <v>0</v>
      </c>
      <c r="AM254" s="80">
        <v>0</v>
      </c>
      <c r="AN254" s="69">
        <v>0</v>
      </c>
      <c r="AO254" s="69">
        <v>18</v>
      </c>
      <c r="AP254" s="80">
        <v>39866</v>
      </c>
      <c r="AQ254" s="80">
        <v>5874</v>
      </c>
      <c r="AR254" s="69">
        <v>0</v>
      </c>
      <c r="AS254" s="69">
        <v>0</v>
      </c>
      <c r="AT254" s="80">
        <v>0</v>
      </c>
      <c r="AU254" s="80">
        <v>0</v>
      </c>
      <c r="AV254" s="69">
        <v>0</v>
      </c>
      <c r="AW254" s="69">
        <v>0</v>
      </c>
      <c r="AX254" s="80">
        <v>0</v>
      </c>
      <c r="AY254" s="80">
        <v>0</v>
      </c>
      <c r="AZ254" s="69">
        <v>0</v>
      </c>
      <c r="BA254" s="69">
        <v>0</v>
      </c>
      <c r="BB254" s="80">
        <v>0</v>
      </c>
      <c r="BC254" s="80">
        <v>0</v>
      </c>
      <c r="BD254" s="69">
        <v>0</v>
      </c>
      <c r="BE254" s="69">
        <v>0</v>
      </c>
      <c r="BF254" s="80">
        <v>0</v>
      </c>
      <c r="BG254" s="80">
        <v>0</v>
      </c>
      <c r="BH254" s="69">
        <v>0</v>
      </c>
      <c r="BI254" s="69">
        <v>0</v>
      </c>
      <c r="BJ254" s="80">
        <v>0</v>
      </c>
      <c r="BK254" s="80">
        <v>0</v>
      </c>
      <c r="BL254" s="69">
        <v>0</v>
      </c>
      <c r="BM254" s="69">
        <v>0</v>
      </c>
      <c r="BN254" s="80">
        <v>0</v>
      </c>
      <c r="BO254" s="80">
        <v>0</v>
      </c>
      <c r="BP254" s="69">
        <v>0</v>
      </c>
      <c r="BQ254" s="69">
        <v>0</v>
      </c>
      <c r="BR254" s="80">
        <v>9061</v>
      </c>
      <c r="BS254" s="80">
        <v>0</v>
      </c>
      <c r="BT254" s="69">
        <v>0</v>
      </c>
      <c r="BU254" s="69">
        <v>0</v>
      </c>
      <c r="BV254" s="80">
        <v>0</v>
      </c>
      <c r="BW254" s="80">
        <v>0</v>
      </c>
      <c r="BX254" s="69">
        <v>0</v>
      </c>
      <c r="BY254" s="69">
        <v>0</v>
      </c>
      <c r="BZ254" s="80">
        <v>0</v>
      </c>
      <c r="CA254" s="80">
        <v>0</v>
      </c>
      <c r="CB254" s="69">
        <v>0</v>
      </c>
      <c r="CC254" s="69">
        <v>0</v>
      </c>
      <c r="CD254" s="80">
        <v>0</v>
      </c>
      <c r="CE254" s="80">
        <v>0</v>
      </c>
      <c r="CF254" s="69">
        <v>0</v>
      </c>
      <c r="CG254" s="69">
        <v>0</v>
      </c>
      <c r="CH254" s="80">
        <v>0</v>
      </c>
      <c r="CI254" s="80">
        <v>0</v>
      </c>
      <c r="CJ254" s="69">
        <v>0</v>
      </c>
      <c r="CK254" s="69">
        <v>18</v>
      </c>
      <c r="CL254" s="80">
        <v>48928</v>
      </c>
      <c r="CM254" s="80">
        <v>5874</v>
      </c>
      <c r="CN254" s="67" t="s">
        <v>719</v>
      </c>
      <c r="CO254" s="67" t="s">
        <v>720</v>
      </c>
      <c r="CP254" s="67" t="s">
        <v>701</v>
      </c>
      <c r="CQ254" s="67" t="s">
        <v>701</v>
      </c>
      <c r="CR254" s="67" t="s">
        <v>701</v>
      </c>
      <c r="CS254" s="67" t="s">
        <v>701</v>
      </c>
      <c r="CT254" s="68">
        <v>45274</v>
      </c>
      <c r="CU254" s="67" t="s">
        <v>1007</v>
      </c>
      <c r="CV254" s="67" t="s">
        <v>1004</v>
      </c>
      <c r="CW254" s="68" t="s">
        <v>168</v>
      </c>
      <c r="CX254" s="68">
        <v>45097</v>
      </c>
      <c r="CY254" s="67" t="s">
        <v>1001</v>
      </c>
      <c r="CZ254" s="67" t="s">
        <v>1009</v>
      </c>
      <c r="DA254" s="67" t="s">
        <v>1059</v>
      </c>
      <c r="DB254" s="81">
        <v>2459664.25</v>
      </c>
      <c r="DC254" s="67"/>
      <c r="DD254" s="67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  <c r="AMM254"/>
      <c r="AMN254"/>
      <c r="AMO254"/>
      <c r="AMP254"/>
      <c r="AMQ254"/>
      <c r="AMR254"/>
      <c r="AMS254"/>
      <c r="AMT254"/>
      <c r="AMU254"/>
      <c r="AMV254"/>
      <c r="AMW254"/>
      <c r="AMX254"/>
      <c r="AMY254"/>
      <c r="AMZ254"/>
      <c r="ANA254"/>
      <c r="ANB254"/>
      <c r="ANC254"/>
      <c r="AND254"/>
      <c r="ANE254"/>
      <c r="ANF254"/>
      <c r="ANG254"/>
      <c r="ANH254"/>
      <c r="ANI254"/>
      <c r="ANJ254"/>
      <c r="ANK254"/>
      <c r="ANL254"/>
      <c r="ANM254"/>
      <c r="ANN254"/>
      <c r="ANO254"/>
      <c r="ANP254"/>
      <c r="ANQ254"/>
      <c r="ANR254"/>
      <c r="ANS254"/>
      <c r="ANT254"/>
      <c r="ANU254"/>
      <c r="ANV254"/>
      <c r="ANW254"/>
      <c r="ANX254"/>
      <c r="ANY254"/>
      <c r="ANZ254"/>
      <c r="AOA254"/>
      <c r="AOB254"/>
      <c r="AOC254"/>
      <c r="AOD254"/>
      <c r="AOE254"/>
      <c r="AOF254"/>
      <c r="AOG254"/>
      <c r="AOH254"/>
      <c r="AOI254"/>
      <c r="AOJ254"/>
      <c r="AOK254"/>
      <c r="AOL254"/>
      <c r="AOM254"/>
      <c r="AON254"/>
      <c r="AOO254"/>
      <c r="AOP254"/>
      <c r="AOQ254"/>
      <c r="AOR254"/>
      <c r="AOS254"/>
      <c r="AOT254"/>
      <c r="AOU254"/>
      <c r="AOV254"/>
      <c r="AOW254"/>
      <c r="AOX254"/>
      <c r="AOY254"/>
      <c r="AOZ254"/>
      <c r="APA254"/>
      <c r="APB254"/>
      <c r="APC254"/>
      <c r="APD254"/>
      <c r="APE254"/>
      <c r="APF254"/>
      <c r="APG254"/>
      <c r="APH254"/>
      <c r="API254"/>
      <c r="APJ254"/>
      <c r="APK254"/>
      <c r="APL254"/>
      <c r="APM254"/>
      <c r="APN254"/>
      <c r="APO254"/>
      <c r="APP254"/>
      <c r="APQ254"/>
      <c r="APR254"/>
      <c r="APS254"/>
      <c r="APT254"/>
      <c r="APU254"/>
      <c r="APV254"/>
      <c r="APW254"/>
      <c r="APX254"/>
      <c r="APY254"/>
      <c r="APZ254"/>
      <c r="AQA254"/>
      <c r="AQB254"/>
      <c r="AQC254"/>
      <c r="AQD254"/>
      <c r="AQE254"/>
      <c r="AQF254"/>
      <c r="AQG254"/>
      <c r="AQH254"/>
      <c r="AQI254"/>
      <c r="AQJ254"/>
      <c r="AQK254"/>
      <c r="AQL254"/>
      <c r="AQM254"/>
      <c r="AQN254"/>
      <c r="AQO254"/>
      <c r="AQP254"/>
      <c r="AQQ254"/>
      <c r="AQR254"/>
      <c r="AQS254"/>
      <c r="AQT254"/>
      <c r="AQU254"/>
      <c r="AQV254"/>
      <c r="AQW254"/>
      <c r="AQX254"/>
      <c r="AQY254"/>
      <c r="AQZ254"/>
      <c r="ARA254"/>
      <c r="ARB254"/>
      <c r="ARC254"/>
      <c r="ARD254"/>
      <c r="ARE254"/>
      <c r="ARF254"/>
      <c r="ARG254"/>
      <c r="ARH254"/>
      <c r="ARI254"/>
      <c r="ARJ254"/>
      <c r="ARK254"/>
      <c r="ARL254"/>
      <c r="ARM254"/>
      <c r="ARN254"/>
      <c r="ARO254"/>
      <c r="ARP254"/>
      <c r="ARQ254"/>
      <c r="ARR254"/>
      <c r="ARS254"/>
      <c r="ART254"/>
      <c r="ARU254"/>
      <c r="ARV254"/>
      <c r="ARW254"/>
      <c r="ARX254"/>
      <c r="ARY254"/>
      <c r="ARZ254"/>
      <c r="ASA254"/>
      <c r="ASB254"/>
      <c r="ASC254"/>
      <c r="ASD254"/>
      <c r="ASE254"/>
      <c r="ASF254"/>
      <c r="ASG254"/>
      <c r="ASH254"/>
      <c r="ASI254"/>
      <c r="ASJ254"/>
      <c r="ASK254"/>
      <c r="ASL254"/>
      <c r="ASM254"/>
      <c r="ASN254"/>
      <c r="ASO254"/>
      <c r="ASP254"/>
      <c r="ASQ254"/>
      <c r="ASR254"/>
      <c r="ASS254"/>
      <c r="AST254"/>
      <c r="ASU254"/>
      <c r="ASV254"/>
      <c r="ASW254"/>
      <c r="ASX254"/>
      <c r="ASY254"/>
      <c r="ASZ254"/>
      <c r="ATA254"/>
      <c r="ATB254"/>
      <c r="ATC254"/>
      <c r="ATD254"/>
      <c r="ATE254"/>
      <c r="ATF254"/>
      <c r="ATG254"/>
      <c r="ATH254"/>
      <c r="ATI254"/>
      <c r="ATJ254"/>
      <c r="ATK254"/>
      <c r="ATL254"/>
      <c r="ATM254"/>
      <c r="ATN254"/>
      <c r="ATO254"/>
      <c r="ATP254"/>
      <c r="ATQ254"/>
      <c r="ATR254"/>
      <c r="ATS254"/>
      <c r="ATT254"/>
      <c r="ATU254"/>
      <c r="ATV254"/>
      <c r="ATW254"/>
      <c r="ATX254"/>
      <c r="ATY254"/>
      <c r="ATZ254"/>
      <c r="AUA254"/>
      <c r="AUB254"/>
      <c r="AUC254"/>
      <c r="AUD254"/>
      <c r="AUE254"/>
      <c r="AUF254"/>
      <c r="AUG254"/>
      <c r="AUH254"/>
      <c r="AUI254"/>
      <c r="AUJ254"/>
      <c r="AUK254"/>
      <c r="AUL254"/>
      <c r="AUM254"/>
      <c r="AUN254"/>
      <c r="AUO254"/>
      <c r="AUP254"/>
      <c r="AUQ254"/>
      <c r="AUR254"/>
      <c r="AUS254"/>
      <c r="AUT254"/>
      <c r="AUU254"/>
      <c r="AUV254"/>
      <c r="AUW254"/>
      <c r="AUX254"/>
      <c r="AUY254"/>
      <c r="AUZ254"/>
      <c r="AVA254"/>
      <c r="AVB254"/>
      <c r="AVC254"/>
      <c r="AVD254"/>
      <c r="AVE254"/>
      <c r="AVF254"/>
      <c r="AVG254"/>
      <c r="AVH254"/>
      <c r="AVI254"/>
      <c r="AVJ254"/>
      <c r="AVK254"/>
      <c r="AVL254"/>
      <c r="AVM254"/>
      <c r="AVN254"/>
      <c r="AVO254"/>
      <c r="AVP254"/>
      <c r="AVQ254"/>
      <c r="AVR254"/>
      <c r="AVS254"/>
      <c r="AVT254"/>
      <c r="AVU254"/>
      <c r="AVV254"/>
      <c r="AVW254"/>
      <c r="AVX254"/>
      <c r="AVY254"/>
      <c r="AVZ254"/>
      <c r="AWA254"/>
      <c r="AWB254"/>
      <c r="AWC254"/>
      <c r="AWD254"/>
      <c r="AWE254"/>
      <c r="AWF254"/>
      <c r="AWG254"/>
      <c r="AWH254"/>
      <c r="AWI254"/>
      <c r="AWJ254"/>
      <c r="AWK254"/>
      <c r="AWL254"/>
      <c r="AWM254"/>
      <c r="AWN254"/>
      <c r="AWO254"/>
      <c r="AWP254"/>
      <c r="AWQ254"/>
      <c r="AWR254"/>
      <c r="AWS254"/>
      <c r="AWT254"/>
      <c r="AWU254"/>
      <c r="AWV254"/>
      <c r="AWW254"/>
      <c r="AWX254"/>
      <c r="AWY254"/>
      <c r="AWZ254"/>
      <c r="AXA254"/>
      <c r="AXB254"/>
      <c r="AXC254"/>
      <c r="AXD254"/>
      <c r="AXE254"/>
      <c r="AXF254"/>
      <c r="AXG254"/>
      <c r="AXH254"/>
      <c r="AXI254"/>
      <c r="AXJ254"/>
      <c r="AXK254"/>
      <c r="AXL254"/>
      <c r="AXM254"/>
      <c r="AXN254"/>
      <c r="AXO254"/>
      <c r="AXP254"/>
      <c r="AXQ254"/>
      <c r="AXR254"/>
      <c r="AXS254"/>
      <c r="AXT254"/>
      <c r="AXU254"/>
      <c r="AXV254"/>
      <c r="AXW254"/>
      <c r="AXX254"/>
      <c r="AXY254"/>
      <c r="AXZ254"/>
      <c r="AYA254"/>
      <c r="AYB254"/>
      <c r="AYC254"/>
      <c r="AYD254"/>
      <c r="AYE254"/>
      <c r="AYF254"/>
      <c r="AYG254"/>
      <c r="AYH254"/>
      <c r="AYI254"/>
      <c r="AYJ254"/>
      <c r="AYK254"/>
      <c r="AYL254"/>
      <c r="AYM254"/>
      <c r="AYN254"/>
      <c r="AYO254"/>
      <c r="AYP254"/>
      <c r="AYQ254"/>
      <c r="AYR254"/>
      <c r="AYS254"/>
      <c r="AYT254"/>
      <c r="AYU254"/>
      <c r="AYV254"/>
      <c r="AYW254"/>
      <c r="AYX254"/>
      <c r="AYY254"/>
      <c r="AYZ254"/>
      <c r="AZA254"/>
      <c r="AZB254"/>
      <c r="AZC254"/>
      <c r="AZD254"/>
      <c r="AZE254"/>
      <c r="AZF254"/>
      <c r="AZG254"/>
      <c r="AZH254"/>
      <c r="AZI254"/>
      <c r="AZJ254"/>
      <c r="AZK254"/>
      <c r="AZL254"/>
      <c r="AZM254"/>
      <c r="AZN254"/>
      <c r="AZO254"/>
      <c r="AZP254"/>
      <c r="AZQ254"/>
      <c r="AZR254"/>
      <c r="AZS254"/>
      <c r="AZT254"/>
      <c r="AZU254"/>
      <c r="AZV254"/>
      <c r="AZW254"/>
      <c r="AZX254"/>
      <c r="AZY254"/>
      <c r="AZZ254"/>
      <c r="BAA254"/>
      <c r="BAB254"/>
      <c r="BAC254"/>
      <c r="BAD254"/>
      <c r="BAE254"/>
      <c r="BAF254"/>
      <c r="BAG254"/>
      <c r="BAH254"/>
      <c r="BAI254"/>
      <c r="BAJ254"/>
      <c r="BAK254"/>
      <c r="BAL254"/>
      <c r="BAM254"/>
      <c r="BAN254"/>
      <c r="BAO254"/>
      <c r="BAP254"/>
      <c r="BAQ254"/>
      <c r="BAR254"/>
      <c r="BAS254"/>
      <c r="BAT254"/>
      <c r="BAU254"/>
      <c r="BAV254"/>
      <c r="BAW254"/>
      <c r="BAX254"/>
      <c r="BAY254"/>
      <c r="BAZ254"/>
      <c r="BBA254"/>
      <c r="BBB254"/>
      <c r="BBC254"/>
      <c r="BBD254"/>
      <c r="BBE254"/>
      <c r="BBF254"/>
      <c r="BBG254"/>
      <c r="BBH254"/>
      <c r="BBI254"/>
      <c r="BBJ254"/>
      <c r="BBK254"/>
      <c r="BBL254"/>
      <c r="BBM254"/>
      <c r="BBN254"/>
      <c r="BBO254"/>
      <c r="BBP254"/>
      <c r="BBQ254"/>
      <c r="BBR254"/>
      <c r="BBS254"/>
      <c r="BBT254"/>
      <c r="BBU254"/>
      <c r="BBV254"/>
      <c r="BBW254"/>
      <c r="BBX254"/>
      <c r="BBY254"/>
      <c r="BBZ254"/>
      <c r="BCA254"/>
      <c r="BCB254"/>
      <c r="BCC254"/>
      <c r="BCD254"/>
      <c r="BCE254"/>
      <c r="BCF254"/>
      <c r="BCG254"/>
      <c r="BCH254"/>
      <c r="BCI254"/>
      <c r="BCJ254"/>
      <c r="BCK254"/>
      <c r="BCL254"/>
      <c r="BCM254"/>
      <c r="BCN254"/>
      <c r="BCO254"/>
      <c r="BCP254"/>
      <c r="BCQ254"/>
      <c r="BCR254"/>
      <c r="BCS254"/>
      <c r="BCT254"/>
      <c r="BCU254"/>
      <c r="BCV254"/>
      <c r="BCW254"/>
      <c r="BCX254"/>
      <c r="BCY254"/>
      <c r="BCZ254"/>
      <c r="BDA254"/>
      <c r="BDB254"/>
      <c r="BDC254"/>
      <c r="BDD254"/>
      <c r="BDE254"/>
      <c r="BDF254"/>
      <c r="BDG254"/>
      <c r="BDH254"/>
      <c r="BDI254"/>
      <c r="BDJ254"/>
      <c r="BDK254"/>
      <c r="BDL254"/>
      <c r="BDM254"/>
      <c r="BDN254"/>
      <c r="BDO254"/>
      <c r="BDP254"/>
      <c r="BDQ254"/>
      <c r="BDR254"/>
      <c r="BDS254"/>
      <c r="BDT254"/>
      <c r="BDU254"/>
    </row>
    <row r="255" spans="2:1477" s="69" customFormat="1">
      <c r="B255" s="67" t="s">
        <v>4</v>
      </c>
      <c r="C255" s="67" t="s">
        <v>929</v>
      </c>
      <c r="D255" s="67" t="s">
        <v>1071</v>
      </c>
      <c r="E255" s="194">
        <v>44593</v>
      </c>
      <c r="F255" s="67" t="s">
        <v>1003</v>
      </c>
      <c r="G255" s="158" t="s">
        <v>1010</v>
      </c>
      <c r="H255" s="187">
        <v>1</v>
      </c>
      <c r="I255" s="69">
        <v>0</v>
      </c>
      <c r="J255" s="69">
        <v>170</v>
      </c>
      <c r="K255" s="69">
        <v>301</v>
      </c>
      <c r="L255" s="69">
        <v>334</v>
      </c>
      <c r="M255" s="186">
        <f t="shared" si="74"/>
        <v>1.1941176470588235</v>
      </c>
      <c r="N255" s="69">
        <f t="shared" si="75"/>
        <v>1</v>
      </c>
      <c r="O255" s="69">
        <v>-33</v>
      </c>
      <c r="P255" s="69">
        <v>33</v>
      </c>
      <c r="Q255" s="69">
        <v>0</v>
      </c>
      <c r="R255" s="69">
        <v>131</v>
      </c>
      <c r="S255" s="69">
        <v>0</v>
      </c>
      <c r="T255" s="190">
        <v>1509974</v>
      </c>
      <c r="U255" s="190">
        <v>48500</v>
      </c>
      <c r="V255" s="190">
        <v>1461474</v>
      </c>
      <c r="W255" s="190">
        <v>1509974</v>
      </c>
      <c r="X255" s="190">
        <v>1539994</v>
      </c>
      <c r="Y255" s="190">
        <v>-55902</v>
      </c>
      <c r="Z255" s="190">
        <v>0</v>
      </c>
      <c r="AA255" s="190">
        <v>-55902</v>
      </c>
      <c r="AB255" s="190">
        <v>1484092</v>
      </c>
      <c r="AC255" s="190">
        <v>1540522</v>
      </c>
      <c r="AD255" s="186">
        <f t="shared" si="76"/>
        <v>1.0540878592434761</v>
      </c>
      <c r="AE255" s="69">
        <f t="shared" si="77"/>
        <v>1</v>
      </c>
      <c r="AF255" s="190">
        <v>56430</v>
      </c>
      <c r="AG255" s="190">
        <v>0</v>
      </c>
      <c r="AH255" s="69">
        <v>11</v>
      </c>
      <c r="AI255" s="69">
        <v>120</v>
      </c>
      <c r="AJ255" s="69">
        <v>0</v>
      </c>
      <c r="AK255" s="69">
        <v>0</v>
      </c>
      <c r="AL255" s="80">
        <v>0</v>
      </c>
      <c r="AM255" s="80">
        <v>0</v>
      </c>
      <c r="AN255" s="69">
        <v>0</v>
      </c>
      <c r="AO255" s="69">
        <v>0</v>
      </c>
      <c r="AP255" s="80">
        <v>0</v>
      </c>
      <c r="AQ255" s="80">
        <v>0</v>
      </c>
      <c r="AR255" s="69">
        <v>0</v>
      </c>
      <c r="AS255" s="69">
        <v>0</v>
      </c>
      <c r="AT255" s="80">
        <v>0</v>
      </c>
      <c r="AU255" s="80">
        <v>0</v>
      </c>
      <c r="AV255" s="69">
        <v>0</v>
      </c>
      <c r="AW255" s="69">
        <v>0</v>
      </c>
      <c r="AX255" s="80">
        <v>0</v>
      </c>
      <c r="AY255" s="80">
        <v>0</v>
      </c>
      <c r="AZ255" s="69">
        <v>0</v>
      </c>
      <c r="BA255" s="69">
        <v>0</v>
      </c>
      <c r="BB255" s="80">
        <v>0</v>
      </c>
      <c r="BC255" s="80">
        <v>0</v>
      </c>
      <c r="BD255" s="69">
        <v>0</v>
      </c>
      <c r="BE255" s="69">
        <v>0</v>
      </c>
      <c r="BF255" s="80">
        <v>0</v>
      </c>
      <c r="BG255" s="80">
        <v>0</v>
      </c>
      <c r="BH255" s="69">
        <v>0</v>
      </c>
      <c r="BI255" s="69">
        <v>0</v>
      </c>
      <c r="BJ255" s="80">
        <v>0</v>
      </c>
      <c r="BK255" s="80">
        <v>0</v>
      </c>
      <c r="BL255" s="69">
        <v>0</v>
      </c>
      <c r="BM255" s="69">
        <v>0</v>
      </c>
      <c r="BN255" s="80">
        <v>0</v>
      </c>
      <c r="BO255" s="80">
        <v>0</v>
      </c>
      <c r="BP255" s="69">
        <v>0</v>
      </c>
      <c r="BQ255" s="69">
        <v>0</v>
      </c>
      <c r="BR255" s="80">
        <v>0</v>
      </c>
      <c r="BS255" s="80">
        <v>0</v>
      </c>
      <c r="BT255" s="69">
        <v>0</v>
      </c>
      <c r="BU255" s="69">
        <v>0</v>
      </c>
      <c r="BV255" s="80">
        <v>0</v>
      </c>
      <c r="BW255" s="80">
        <v>0</v>
      </c>
      <c r="BX255" s="69">
        <v>0</v>
      </c>
      <c r="BY255" s="69">
        <v>0</v>
      </c>
      <c r="BZ255" s="80">
        <v>0</v>
      </c>
      <c r="CA255" s="80">
        <v>0</v>
      </c>
      <c r="CB255" s="69">
        <v>0</v>
      </c>
      <c r="CC255" s="69">
        <v>0</v>
      </c>
      <c r="CD255" s="80">
        <v>0</v>
      </c>
      <c r="CE255" s="80">
        <v>0</v>
      </c>
      <c r="CF255" s="69">
        <v>0</v>
      </c>
      <c r="CG255" s="69">
        <v>0</v>
      </c>
      <c r="CH255" s="80">
        <v>0</v>
      </c>
      <c r="CI255" s="80">
        <v>0</v>
      </c>
      <c r="CJ255" s="69">
        <v>0</v>
      </c>
      <c r="CK255" s="69">
        <v>0</v>
      </c>
      <c r="CL255" s="80">
        <v>0</v>
      </c>
      <c r="CM255" s="80">
        <v>0</v>
      </c>
      <c r="CN255" s="67" t="s">
        <v>930</v>
      </c>
      <c r="CO255" s="67" t="s">
        <v>931</v>
      </c>
      <c r="CP255" s="67" t="s">
        <v>701</v>
      </c>
      <c r="CQ255" s="67" t="s">
        <v>701</v>
      </c>
      <c r="CR255" s="67" t="s">
        <v>701</v>
      </c>
      <c r="CS255" s="67" t="s">
        <v>701</v>
      </c>
      <c r="CT255" s="68">
        <v>45406</v>
      </c>
      <c r="CU255" s="67" t="s">
        <v>1001</v>
      </c>
      <c r="CV255" s="67" t="s">
        <v>1004</v>
      </c>
      <c r="CW255" s="68" t="s">
        <v>168</v>
      </c>
      <c r="CX255" s="68">
        <v>45236</v>
      </c>
      <c r="CY255" s="67" t="s">
        <v>1007</v>
      </c>
      <c r="CZ255" s="67" t="s">
        <v>1004</v>
      </c>
      <c r="DA255" s="67" t="s">
        <v>1058</v>
      </c>
      <c r="DB255" s="81">
        <v>1275856.02</v>
      </c>
      <c r="DC255" s="67"/>
      <c r="DD255" s="67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  <c r="AMM255"/>
      <c r="AMN255"/>
      <c r="AMO255"/>
      <c r="AMP255"/>
      <c r="AMQ255"/>
      <c r="AMR255"/>
      <c r="AMS255"/>
      <c r="AMT255"/>
      <c r="AMU255"/>
      <c r="AMV255"/>
      <c r="AMW255"/>
      <c r="AMX255"/>
      <c r="AMY255"/>
      <c r="AMZ255"/>
      <c r="ANA255"/>
      <c r="ANB255"/>
      <c r="ANC255"/>
      <c r="AND255"/>
      <c r="ANE255"/>
      <c r="ANF255"/>
      <c r="ANG255"/>
      <c r="ANH255"/>
      <c r="ANI255"/>
      <c r="ANJ255"/>
      <c r="ANK255"/>
      <c r="ANL255"/>
      <c r="ANM255"/>
      <c r="ANN255"/>
      <c r="ANO255"/>
      <c r="ANP255"/>
      <c r="ANQ255"/>
      <c r="ANR255"/>
      <c r="ANS255"/>
      <c r="ANT255"/>
      <c r="ANU255"/>
      <c r="ANV255"/>
      <c r="ANW255"/>
      <c r="ANX255"/>
      <c r="ANY255"/>
      <c r="ANZ255"/>
      <c r="AOA255"/>
      <c r="AOB255"/>
      <c r="AOC255"/>
      <c r="AOD255"/>
      <c r="AOE255"/>
      <c r="AOF255"/>
      <c r="AOG255"/>
      <c r="AOH255"/>
      <c r="AOI255"/>
      <c r="AOJ255"/>
      <c r="AOK255"/>
      <c r="AOL255"/>
      <c r="AOM255"/>
      <c r="AON255"/>
      <c r="AOO255"/>
      <c r="AOP255"/>
      <c r="AOQ255"/>
      <c r="AOR255"/>
      <c r="AOS255"/>
      <c r="AOT255"/>
      <c r="AOU255"/>
      <c r="AOV255"/>
      <c r="AOW255"/>
      <c r="AOX255"/>
      <c r="AOY255"/>
      <c r="AOZ255"/>
      <c r="APA255"/>
      <c r="APB255"/>
      <c r="APC255"/>
      <c r="APD255"/>
      <c r="APE255"/>
      <c r="APF255"/>
      <c r="APG255"/>
      <c r="APH255"/>
      <c r="API255"/>
      <c r="APJ255"/>
      <c r="APK255"/>
      <c r="APL255"/>
      <c r="APM255"/>
      <c r="APN255"/>
      <c r="APO255"/>
      <c r="APP255"/>
      <c r="APQ255"/>
      <c r="APR255"/>
      <c r="APS255"/>
      <c r="APT255"/>
      <c r="APU255"/>
      <c r="APV255"/>
      <c r="APW255"/>
      <c r="APX255"/>
      <c r="APY255"/>
      <c r="APZ255"/>
      <c r="AQA255"/>
      <c r="AQB255"/>
      <c r="AQC255"/>
      <c r="AQD255"/>
      <c r="AQE255"/>
      <c r="AQF255"/>
      <c r="AQG255"/>
      <c r="AQH255"/>
      <c r="AQI255"/>
      <c r="AQJ255"/>
      <c r="AQK255"/>
      <c r="AQL255"/>
      <c r="AQM255"/>
      <c r="AQN255"/>
      <c r="AQO255"/>
      <c r="AQP255"/>
      <c r="AQQ255"/>
      <c r="AQR255"/>
      <c r="AQS255"/>
      <c r="AQT255"/>
      <c r="AQU255"/>
      <c r="AQV255"/>
      <c r="AQW255"/>
      <c r="AQX255"/>
      <c r="AQY255"/>
      <c r="AQZ255"/>
      <c r="ARA255"/>
      <c r="ARB255"/>
      <c r="ARC255"/>
      <c r="ARD255"/>
      <c r="ARE255"/>
      <c r="ARF255"/>
      <c r="ARG255"/>
      <c r="ARH255"/>
      <c r="ARI255"/>
      <c r="ARJ255"/>
      <c r="ARK255"/>
      <c r="ARL255"/>
      <c r="ARM255"/>
      <c r="ARN255"/>
      <c r="ARO255"/>
      <c r="ARP255"/>
      <c r="ARQ255"/>
      <c r="ARR255"/>
      <c r="ARS255"/>
      <c r="ART255"/>
      <c r="ARU255"/>
      <c r="ARV255"/>
      <c r="ARW255"/>
      <c r="ARX255"/>
      <c r="ARY255"/>
      <c r="ARZ255"/>
      <c r="ASA255"/>
      <c r="ASB255"/>
      <c r="ASC255"/>
      <c r="ASD255"/>
      <c r="ASE255"/>
      <c r="ASF255"/>
      <c r="ASG255"/>
      <c r="ASH255"/>
      <c r="ASI255"/>
      <c r="ASJ255"/>
      <c r="ASK255"/>
      <c r="ASL255"/>
      <c r="ASM255"/>
      <c r="ASN255"/>
      <c r="ASO255"/>
      <c r="ASP255"/>
      <c r="ASQ255"/>
      <c r="ASR255"/>
      <c r="ASS255"/>
      <c r="AST255"/>
      <c r="ASU255"/>
      <c r="ASV255"/>
      <c r="ASW255"/>
      <c r="ASX255"/>
      <c r="ASY255"/>
      <c r="ASZ255"/>
      <c r="ATA255"/>
      <c r="ATB255"/>
      <c r="ATC255"/>
      <c r="ATD255"/>
      <c r="ATE255"/>
      <c r="ATF255"/>
      <c r="ATG255"/>
      <c r="ATH255"/>
      <c r="ATI255"/>
      <c r="ATJ255"/>
      <c r="ATK255"/>
      <c r="ATL255"/>
      <c r="ATM255"/>
      <c r="ATN255"/>
      <c r="ATO255"/>
      <c r="ATP255"/>
      <c r="ATQ255"/>
      <c r="ATR255"/>
      <c r="ATS255"/>
      <c r="ATT255"/>
      <c r="ATU255"/>
      <c r="ATV255"/>
      <c r="ATW255"/>
      <c r="ATX255"/>
      <c r="ATY255"/>
      <c r="ATZ255"/>
      <c r="AUA255"/>
      <c r="AUB255"/>
      <c r="AUC255"/>
      <c r="AUD255"/>
      <c r="AUE255"/>
      <c r="AUF255"/>
      <c r="AUG255"/>
      <c r="AUH255"/>
      <c r="AUI255"/>
      <c r="AUJ255"/>
      <c r="AUK255"/>
      <c r="AUL255"/>
      <c r="AUM255"/>
      <c r="AUN255"/>
      <c r="AUO255"/>
      <c r="AUP255"/>
      <c r="AUQ255"/>
      <c r="AUR255"/>
      <c r="AUS255"/>
      <c r="AUT255"/>
      <c r="AUU255"/>
      <c r="AUV255"/>
      <c r="AUW255"/>
      <c r="AUX255"/>
      <c r="AUY255"/>
      <c r="AUZ255"/>
      <c r="AVA255"/>
      <c r="AVB255"/>
      <c r="AVC255"/>
      <c r="AVD255"/>
      <c r="AVE255"/>
      <c r="AVF255"/>
      <c r="AVG255"/>
      <c r="AVH255"/>
      <c r="AVI255"/>
      <c r="AVJ255"/>
      <c r="AVK255"/>
      <c r="AVL255"/>
      <c r="AVM255"/>
      <c r="AVN255"/>
      <c r="AVO255"/>
      <c r="AVP255"/>
      <c r="AVQ255"/>
      <c r="AVR255"/>
      <c r="AVS255"/>
      <c r="AVT255"/>
      <c r="AVU255"/>
      <c r="AVV255"/>
      <c r="AVW255"/>
      <c r="AVX255"/>
      <c r="AVY255"/>
      <c r="AVZ255"/>
      <c r="AWA255"/>
      <c r="AWB255"/>
      <c r="AWC255"/>
      <c r="AWD255"/>
      <c r="AWE255"/>
      <c r="AWF255"/>
      <c r="AWG255"/>
      <c r="AWH255"/>
      <c r="AWI255"/>
      <c r="AWJ255"/>
      <c r="AWK255"/>
      <c r="AWL255"/>
      <c r="AWM255"/>
      <c r="AWN255"/>
      <c r="AWO255"/>
      <c r="AWP255"/>
      <c r="AWQ255"/>
      <c r="AWR255"/>
      <c r="AWS255"/>
      <c r="AWT255"/>
      <c r="AWU255"/>
      <c r="AWV255"/>
      <c r="AWW255"/>
      <c r="AWX255"/>
      <c r="AWY255"/>
      <c r="AWZ255"/>
      <c r="AXA255"/>
      <c r="AXB255"/>
      <c r="AXC255"/>
      <c r="AXD255"/>
      <c r="AXE255"/>
      <c r="AXF255"/>
      <c r="AXG255"/>
      <c r="AXH255"/>
      <c r="AXI255"/>
      <c r="AXJ255"/>
      <c r="AXK255"/>
      <c r="AXL255"/>
      <c r="AXM255"/>
      <c r="AXN255"/>
      <c r="AXO255"/>
      <c r="AXP255"/>
      <c r="AXQ255"/>
      <c r="AXR255"/>
      <c r="AXS255"/>
      <c r="AXT255"/>
      <c r="AXU255"/>
      <c r="AXV255"/>
      <c r="AXW255"/>
      <c r="AXX255"/>
      <c r="AXY255"/>
      <c r="AXZ255"/>
      <c r="AYA255"/>
      <c r="AYB255"/>
      <c r="AYC255"/>
      <c r="AYD255"/>
      <c r="AYE255"/>
      <c r="AYF255"/>
      <c r="AYG255"/>
      <c r="AYH255"/>
      <c r="AYI255"/>
      <c r="AYJ255"/>
      <c r="AYK255"/>
      <c r="AYL255"/>
      <c r="AYM255"/>
      <c r="AYN255"/>
      <c r="AYO255"/>
      <c r="AYP255"/>
      <c r="AYQ255"/>
      <c r="AYR255"/>
      <c r="AYS255"/>
      <c r="AYT255"/>
      <c r="AYU255"/>
      <c r="AYV255"/>
      <c r="AYW255"/>
      <c r="AYX255"/>
      <c r="AYY255"/>
      <c r="AYZ255"/>
      <c r="AZA255"/>
      <c r="AZB255"/>
      <c r="AZC255"/>
      <c r="AZD255"/>
      <c r="AZE255"/>
      <c r="AZF255"/>
      <c r="AZG255"/>
      <c r="AZH255"/>
      <c r="AZI255"/>
      <c r="AZJ255"/>
      <c r="AZK255"/>
      <c r="AZL255"/>
      <c r="AZM255"/>
      <c r="AZN255"/>
      <c r="AZO255"/>
      <c r="AZP255"/>
      <c r="AZQ255"/>
      <c r="AZR255"/>
      <c r="AZS255"/>
      <c r="AZT255"/>
      <c r="AZU255"/>
      <c r="AZV255"/>
      <c r="AZW255"/>
      <c r="AZX255"/>
      <c r="AZY255"/>
      <c r="AZZ255"/>
      <c r="BAA255"/>
      <c r="BAB255"/>
      <c r="BAC255"/>
      <c r="BAD255"/>
      <c r="BAE255"/>
      <c r="BAF255"/>
      <c r="BAG255"/>
      <c r="BAH255"/>
      <c r="BAI255"/>
      <c r="BAJ255"/>
      <c r="BAK255"/>
      <c r="BAL255"/>
      <c r="BAM255"/>
      <c r="BAN255"/>
      <c r="BAO255"/>
      <c r="BAP255"/>
      <c r="BAQ255"/>
      <c r="BAR255"/>
      <c r="BAS255"/>
      <c r="BAT255"/>
      <c r="BAU255"/>
      <c r="BAV255"/>
      <c r="BAW255"/>
      <c r="BAX255"/>
      <c r="BAY255"/>
      <c r="BAZ255"/>
      <c r="BBA255"/>
      <c r="BBB255"/>
      <c r="BBC255"/>
      <c r="BBD255"/>
      <c r="BBE255"/>
      <c r="BBF255"/>
      <c r="BBG255"/>
      <c r="BBH255"/>
      <c r="BBI255"/>
      <c r="BBJ255"/>
      <c r="BBK255"/>
      <c r="BBL255"/>
      <c r="BBM255"/>
      <c r="BBN255"/>
      <c r="BBO255"/>
      <c r="BBP255"/>
      <c r="BBQ255"/>
      <c r="BBR255"/>
      <c r="BBS255"/>
      <c r="BBT255"/>
      <c r="BBU255"/>
      <c r="BBV255"/>
      <c r="BBW255"/>
      <c r="BBX255"/>
      <c r="BBY255"/>
      <c r="BBZ255"/>
      <c r="BCA255"/>
      <c r="BCB255"/>
      <c r="BCC255"/>
      <c r="BCD255"/>
      <c r="BCE255"/>
      <c r="BCF255"/>
      <c r="BCG255"/>
      <c r="BCH255"/>
      <c r="BCI255"/>
      <c r="BCJ255"/>
      <c r="BCK255"/>
      <c r="BCL255"/>
      <c r="BCM255"/>
      <c r="BCN255"/>
      <c r="BCO255"/>
      <c r="BCP255"/>
      <c r="BCQ255"/>
      <c r="BCR255"/>
      <c r="BCS255"/>
      <c r="BCT255"/>
      <c r="BCU255"/>
      <c r="BCV255"/>
      <c r="BCW255"/>
      <c r="BCX255"/>
      <c r="BCY255"/>
      <c r="BCZ255"/>
      <c r="BDA255"/>
      <c r="BDB255"/>
      <c r="BDC255"/>
      <c r="BDD255"/>
      <c r="BDE255"/>
      <c r="BDF255"/>
      <c r="BDG255"/>
      <c r="BDH255"/>
      <c r="BDI255"/>
      <c r="BDJ255"/>
      <c r="BDK255"/>
      <c r="BDL255"/>
      <c r="BDM255"/>
      <c r="BDN255"/>
      <c r="BDO255"/>
      <c r="BDP255"/>
      <c r="BDQ255"/>
      <c r="BDR255"/>
      <c r="BDS255"/>
      <c r="BDT255"/>
      <c r="BDU255"/>
    </row>
    <row r="256" spans="2:1477" s="69" customFormat="1">
      <c r="B256" s="67" t="s">
        <v>4</v>
      </c>
      <c r="C256" s="67" t="s">
        <v>633</v>
      </c>
      <c r="D256" s="67" t="s">
        <v>634</v>
      </c>
      <c r="E256" s="194">
        <v>44866</v>
      </c>
      <c r="F256" s="67" t="s">
        <v>1007</v>
      </c>
      <c r="G256" s="158" t="s">
        <v>1009</v>
      </c>
      <c r="H256" s="187">
        <v>2</v>
      </c>
      <c r="I256" s="69">
        <v>1</v>
      </c>
      <c r="J256" s="69">
        <v>300</v>
      </c>
      <c r="K256" s="69">
        <v>354</v>
      </c>
      <c r="L256" s="69">
        <v>325</v>
      </c>
      <c r="M256" s="186">
        <f t="shared" si="74"/>
        <v>0.90333333333333332</v>
      </c>
      <c r="N256" s="69">
        <f t="shared" si="75"/>
        <v>1</v>
      </c>
      <c r="O256" s="69">
        <v>29</v>
      </c>
      <c r="P256" s="69">
        <v>0</v>
      </c>
      <c r="Q256" s="69">
        <v>0</v>
      </c>
      <c r="R256" s="69">
        <v>54</v>
      </c>
      <c r="S256" s="69">
        <v>0</v>
      </c>
      <c r="T256" s="190">
        <v>8096921</v>
      </c>
      <c r="U256" s="190">
        <v>114500</v>
      </c>
      <c r="V256" s="190">
        <v>7982421</v>
      </c>
      <c r="W256" s="190">
        <v>8098655</v>
      </c>
      <c r="X256" s="190">
        <v>8200608</v>
      </c>
      <c r="Y256" s="190">
        <v>0</v>
      </c>
      <c r="Z256" s="190">
        <v>0</v>
      </c>
      <c r="AA256" s="190">
        <v>0</v>
      </c>
      <c r="AB256" s="190">
        <v>8200608</v>
      </c>
      <c r="AC256" s="190">
        <v>8093983</v>
      </c>
      <c r="AD256" s="186">
        <f t="shared" si="76"/>
        <v>1.0139759604260412</v>
      </c>
      <c r="AE256" s="69">
        <f t="shared" si="77"/>
        <v>1</v>
      </c>
      <c r="AF256" s="190">
        <v>-104891</v>
      </c>
      <c r="AG256" s="190">
        <v>1734</v>
      </c>
      <c r="AH256" s="69">
        <v>26</v>
      </c>
      <c r="AI256" s="69">
        <v>28</v>
      </c>
      <c r="AJ256" s="69">
        <v>0</v>
      </c>
      <c r="AK256" s="69">
        <v>0</v>
      </c>
      <c r="AL256" s="80">
        <v>0</v>
      </c>
      <c r="AM256" s="80">
        <v>0</v>
      </c>
      <c r="AN256" s="69">
        <v>0</v>
      </c>
      <c r="AO256" s="69">
        <v>0</v>
      </c>
      <c r="AP256" s="80">
        <v>65137</v>
      </c>
      <c r="AQ256" s="80">
        <v>0</v>
      </c>
      <c r="AR256" s="69">
        <v>0</v>
      </c>
      <c r="AS256" s="69">
        <v>0</v>
      </c>
      <c r="AT256" s="80">
        <v>0</v>
      </c>
      <c r="AU256" s="80">
        <v>0</v>
      </c>
      <c r="AV256" s="69">
        <v>0</v>
      </c>
      <c r="AW256" s="69">
        <v>0</v>
      </c>
      <c r="AX256" s="80">
        <v>0</v>
      </c>
      <c r="AY256" s="80">
        <v>0</v>
      </c>
      <c r="AZ256" s="69">
        <v>0</v>
      </c>
      <c r="BA256" s="69">
        <v>0</v>
      </c>
      <c r="BB256" s="80">
        <v>0</v>
      </c>
      <c r="BC256" s="80">
        <v>0</v>
      </c>
      <c r="BD256" s="69">
        <v>0</v>
      </c>
      <c r="BE256" s="69">
        <v>0</v>
      </c>
      <c r="BF256" s="80">
        <v>0</v>
      </c>
      <c r="BG256" s="80">
        <v>0</v>
      </c>
      <c r="BH256" s="69">
        <v>0</v>
      </c>
      <c r="BI256" s="69">
        <v>0</v>
      </c>
      <c r="BJ256" s="80">
        <v>0</v>
      </c>
      <c r="BK256" s="80">
        <v>0</v>
      </c>
      <c r="BL256" s="69">
        <v>0</v>
      </c>
      <c r="BM256" s="69">
        <v>0</v>
      </c>
      <c r="BN256" s="80">
        <v>0</v>
      </c>
      <c r="BO256" s="80">
        <v>0</v>
      </c>
      <c r="BP256" s="69">
        <v>0</v>
      </c>
      <c r="BQ256" s="69">
        <v>0</v>
      </c>
      <c r="BR256" s="80">
        <v>0</v>
      </c>
      <c r="BS256" s="80">
        <v>0</v>
      </c>
      <c r="BT256" s="69">
        <v>0</v>
      </c>
      <c r="BU256" s="69">
        <v>0</v>
      </c>
      <c r="BV256" s="80">
        <v>0</v>
      </c>
      <c r="BW256" s="80">
        <v>0</v>
      </c>
      <c r="BX256" s="69">
        <v>0</v>
      </c>
      <c r="BY256" s="69">
        <v>0</v>
      </c>
      <c r="BZ256" s="80">
        <v>0</v>
      </c>
      <c r="CA256" s="80">
        <v>0</v>
      </c>
      <c r="CB256" s="69">
        <v>0</v>
      </c>
      <c r="CC256" s="69">
        <v>0</v>
      </c>
      <c r="CD256" s="80">
        <v>0</v>
      </c>
      <c r="CE256" s="80">
        <v>0</v>
      </c>
      <c r="CF256" s="69">
        <v>0</v>
      </c>
      <c r="CG256" s="69">
        <v>0</v>
      </c>
      <c r="CH256" s="80">
        <v>0</v>
      </c>
      <c r="CI256" s="80">
        <v>0</v>
      </c>
      <c r="CJ256" s="69">
        <v>0</v>
      </c>
      <c r="CK256" s="69">
        <v>0</v>
      </c>
      <c r="CL256" s="80">
        <v>65137</v>
      </c>
      <c r="CM256" s="80">
        <v>0</v>
      </c>
      <c r="CN256" s="67" t="s">
        <v>799</v>
      </c>
      <c r="CO256" s="67" t="s">
        <v>800</v>
      </c>
      <c r="CP256" s="67" t="s">
        <v>701</v>
      </c>
      <c r="CQ256" s="67" t="s">
        <v>701</v>
      </c>
      <c r="CR256" s="67" t="s">
        <v>701</v>
      </c>
      <c r="CS256" s="67" t="s">
        <v>701</v>
      </c>
      <c r="CT256" s="68">
        <v>45356</v>
      </c>
      <c r="CU256" s="67" t="s">
        <v>1003</v>
      </c>
      <c r="CV256" s="67" t="s">
        <v>1004</v>
      </c>
      <c r="CW256" s="68" t="s">
        <v>168</v>
      </c>
      <c r="CX256" s="68">
        <v>45280</v>
      </c>
      <c r="CY256" s="67" t="s">
        <v>1007</v>
      </c>
      <c r="CZ256" s="67" t="s">
        <v>1004</v>
      </c>
      <c r="DA256" s="67" t="s">
        <v>1060</v>
      </c>
      <c r="DB256" s="81">
        <v>11713738.109999999</v>
      </c>
      <c r="DC256" s="67"/>
      <c r="DD256" s="67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  <c r="AML256"/>
      <c r="AMM256"/>
      <c r="AMN256"/>
      <c r="AMO256"/>
      <c r="AMP256"/>
      <c r="AMQ256"/>
      <c r="AMR256"/>
      <c r="AMS256"/>
      <c r="AMT256"/>
      <c r="AMU256"/>
      <c r="AMV256"/>
      <c r="AMW256"/>
      <c r="AMX256"/>
      <c r="AMY256"/>
      <c r="AMZ256"/>
      <c r="ANA256"/>
      <c r="ANB256"/>
      <c r="ANC256"/>
      <c r="AND256"/>
      <c r="ANE256"/>
      <c r="ANF256"/>
      <c r="ANG256"/>
      <c r="ANH256"/>
      <c r="ANI256"/>
      <c r="ANJ256"/>
      <c r="ANK256"/>
      <c r="ANL256"/>
      <c r="ANM256"/>
      <c r="ANN256"/>
      <c r="ANO256"/>
      <c r="ANP256"/>
      <c r="ANQ256"/>
      <c r="ANR256"/>
      <c r="ANS256"/>
      <c r="ANT256"/>
      <c r="ANU256"/>
      <c r="ANV256"/>
      <c r="ANW256"/>
      <c r="ANX256"/>
      <c r="ANY256"/>
      <c r="ANZ256"/>
      <c r="AOA256"/>
      <c r="AOB256"/>
      <c r="AOC256"/>
      <c r="AOD256"/>
      <c r="AOE256"/>
      <c r="AOF256"/>
      <c r="AOG256"/>
      <c r="AOH256"/>
      <c r="AOI256"/>
      <c r="AOJ256"/>
      <c r="AOK256"/>
      <c r="AOL256"/>
      <c r="AOM256"/>
      <c r="AON256"/>
      <c r="AOO256"/>
      <c r="AOP256"/>
      <c r="AOQ256"/>
      <c r="AOR256"/>
      <c r="AOS256"/>
      <c r="AOT256"/>
      <c r="AOU256"/>
      <c r="AOV256"/>
      <c r="AOW256"/>
      <c r="AOX256"/>
      <c r="AOY256"/>
      <c r="AOZ256"/>
      <c r="APA256"/>
      <c r="APB256"/>
      <c r="APC256"/>
      <c r="APD256"/>
      <c r="APE256"/>
      <c r="APF256"/>
      <c r="APG256"/>
      <c r="APH256"/>
      <c r="API256"/>
      <c r="APJ256"/>
      <c r="APK256"/>
      <c r="APL256"/>
      <c r="APM256"/>
      <c r="APN256"/>
      <c r="APO256"/>
      <c r="APP256"/>
      <c r="APQ256"/>
      <c r="APR256"/>
      <c r="APS256"/>
      <c r="APT256"/>
      <c r="APU256"/>
      <c r="APV256"/>
      <c r="APW256"/>
      <c r="APX256"/>
      <c r="APY256"/>
      <c r="APZ256"/>
      <c r="AQA256"/>
      <c r="AQB256"/>
      <c r="AQC256"/>
      <c r="AQD256"/>
      <c r="AQE256"/>
      <c r="AQF256"/>
      <c r="AQG256"/>
      <c r="AQH256"/>
      <c r="AQI256"/>
      <c r="AQJ256"/>
      <c r="AQK256"/>
      <c r="AQL256"/>
      <c r="AQM256"/>
      <c r="AQN256"/>
      <c r="AQO256"/>
      <c r="AQP256"/>
      <c r="AQQ256"/>
      <c r="AQR256"/>
      <c r="AQS256"/>
      <c r="AQT256"/>
      <c r="AQU256"/>
      <c r="AQV256"/>
      <c r="AQW256"/>
      <c r="AQX256"/>
      <c r="AQY256"/>
      <c r="AQZ256"/>
      <c r="ARA256"/>
      <c r="ARB256"/>
      <c r="ARC256"/>
      <c r="ARD256"/>
      <c r="ARE256"/>
      <c r="ARF256"/>
      <c r="ARG256"/>
      <c r="ARH256"/>
      <c r="ARI256"/>
      <c r="ARJ256"/>
      <c r="ARK256"/>
      <c r="ARL256"/>
      <c r="ARM256"/>
      <c r="ARN256"/>
      <c r="ARO256"/>
      <c r="ARP256"/>
      <c r="ARQ256"/>
      <c r="ARR256"/>
      <c r="ARS256"/>
      <c r="ART256"/>
      <c r="ARU256"/>
      <c r="ARV256"/>
      <c r="ARW256"/>
      <c r="ARX256"/>
      <c r="ARY256"/>
      <c r="ARZ256"/>
      <c r="ASA256"/>
      <c r="ASB256"/>
      <c r="ASC256"/>
      <c r="ASD256"/>
      <c r="ASE256"/>
      <c r="ASF256"/>
      <c r="ASG256"/>
      <c r="ASH256"/>
      <c r="ASI256"/>
      <c r="ASJ256"/>
      <c r="ASK256"/>
      <c r="ASL256"/>
      <c r="ASM256"/>
      <c r="ASN256"/>
      <c r="ASO256"/>
      <c r="ASP256"/>
      <c r="ASQ256"/>
      <c r="ASR256"/>
      <c r="ASS256"/>
      <c r="AST256"/>
      <c r="ASU256"/>
      <c r="ASV256"/>
      <c r="ASW256"/>
      <c r="ASX256"/>
      <c r="ASY256"/>
      <c r="ASZ256"/>
      <c r="ATA256"/>
      <c r="ATB256"/>
      <c r="ATC256"/>
      <c r="ATD256"/>
      <c r="ATE256"/>
      <c r="ATF256"/>
      <c r="ATG256"/>
      <c r="ATH256"/>
      <c r="ATI256"/>
      <c r="ATJ256"/>
      <c r="ATK256"/>
      <c r="ATL256"/>
      <c r="ATM256"/>
      <c r="ATN256"/>
      <c r="ATO256"/>
      <c r="ATP256"/>
      <c r="ATQ256"/>
      <c r="ATR256"/>
      <c r="ATS256"/>
      <c r="ATT256"/>
      <c r="ATU256"/>
      <c r="ATV256"/>
      <c r="ATW256"/>
      <c r="ATX256"/>
      <c r="ATY256"/>
      <c r="ATZ256"/>
      <c r="AUA256"/>
      <c r="AUB256"/>
      <c r="AUC256"/>
      <c r="AUD256"/>
      <c r="AUE256"/>
      <c r="AUF256"/>
      <c r="AUG256"/>
      <c r="AUH256"/>
      <c r="AUI256"/>
      <c r="AUJ256"/>
      <c r="AUK256"/>
      <c r="AUL256"/>
      <c r="AUM256"/>
      <c r="AUN256"/>
      <c r="AUO256"/>
      <c r="AUP256"/>
      <c r="AUQ256"/>
      <c r="AUR256"/>
      <c r="AUS256"/>
      <c r="AUT256"/>
      <c r="AUU256"/>
      <c r="AUV256"/>
      <c r="AUW256"/>
      <c r="AUX256"/>
      <c r="AUY256"/>
      <c r="AUZ256"/>
      <c r="AVA256"/>
      <c r="AVB256"/>
      <c r="AVC256"/>
      <c r="AVD256"/>
      <c r="AVE256"/>
      <c r="AVF256"/>
      <c r="AVG256"/>
      <c r="AVH256"/>
      <c r="AVI256"/>
      <c r="AVJ256"/>
      <c r="AVK256"/>
      <c r="AVL256"/>
      <c r="AVM256"/>
      <c r="AVN256"/>
      <c r="AVO256"/>
      <c r="AVP256"/>
      <c r="AVQ256"/>
      <c r="AVR256"/>
      <c r="AVS256"/>
      <c r="AVT256"/>
      <c r="AVU256"/>
      <c r="AVV256"/>
      <c r="AVW256"/>
      <c r="AVX256"/>
      <c r="AVY256"/>
      <c r="AVZ256"/>
      <c r="AWA256"/>
      <c r="AWB256"/>
      <c r="AWC256"/>
      <c r="AWD256"/>
      <c r="AWE256"/>
      <c r="AWF256"/>
      <c r="AWG256"/>
      <c r="AWH256"/>
      <c r="AWI256"/>
      <c r="AWJ256"/>
      <c r="AWK256"/>
      <c r="AWL256"/>
      <c r="AWM256"/>
      <c r="AWN256"/>
      <c r="AWO256"/>
      <c r="AWP256"/>
      <c r="AWQ256"/>
      <c r="AWR256"/>
      <c r="AWS256"/>
      <c r="AWT256"/>
      <c r="AWU256"/>
      <c r="AWV256"/>
      <c r="AWW256"/>
      <c r="AWX256"/>
      <c r="AWY256"/>
      <c r="AWZ256"/>
      <c r="AXA256"/>
      <c r="AXB256"/>
      <c r="AXC256"/>
      <c r="AXD256"/>
      <c r="AXE256"/>
      <c r="AXF256"/>
      <c r="AXG256"/>
      <c r="AXH256"/>
      <c r="AXI256"/>
      <c r="AXJ256"/>
      <c r="AXK256"/>
      <c r="AXL256"/>
      <c r="AXM256"/>
      <c r="AXN256"/>
      <c r="AXO256"/>
      <c r="AXP256"/>
      <c r="AXQ256"/>
      <c r="AXR256"/>
      <c r="AXS256"/>
      <c r="AXT256"/>
      <c r="AXU256"/>
      <c r="AXV256"/>
      <c r="AXW256"/>
      <c r="AXX256"/>
      <c r="AXY256"/>
      <c r="AXZ256"/>
      <c r="AYA256"/>
      <c r="AYB256"/>
      <c r="AYC256"/>
      <c r="AYD256"/>
      <c r="AYE256"/>
      <c r="AYF256"/>
      <c r="AYG256"/>
      <c r="AYH256"/>
      <c r="AYI256"/>
      <c r="AYJ256"/>
      <c r="AYK256"/>
      <c r="AYL256"/>
      <c r="AYM256"/>
      <c r="AYN256"/>
      <c r="AYO256"/>
      <c r="AYP256"/>
      <c r="AYQ256"/>
      <c r="AYR256"/>
      <c r="AYS256"/>
      <c r="AYT256"/>
      <c r="AYU256"/>
      <c r="AYV256"/>
      <c r="AYW256"/>
      <c r="AYX256"/>
      <c r="AYY256"/>
      <c r="AYZ256"/>
      <c r="AZA256"/>
      <c r="AZB256"/>
      <c r="AZC256"/>
      <c r="AZD256"/>
      <c r="AZE256"/>
      <c r="AZF256"/>
      <c r="AZG256"/>
      <c r="AZH256"/>
      <c r="AZI256"/>
      <c r="AZJ256"/>
      <c r="AZK256"/>
      <c r="AZL256"/>
      <c r="AZM256"/>
      <c r="AZN256"/>
      <c r="AZO256"/>
      <c r="AZP256"/>
      <c r="AZQ256"/>
      <c r="AZR256"/>
      <c r="AZS256"/>
      <c r="AZT256"/>
      <c r="AZU256"/>
      <c r="AZV256"/>
      <c r="AZW256"/>
      <c r="AZX256"/>
      <c r="AZY256"/>
      <c r="AZZ256"/>
      <c r="BAA256"/>
      <c r="BAB256"/>
      <c r="BAC256"/>
      <c r="BAD256"/>
      <c r="BAE256"/>
      <c r="BAF256"/>
      <c r="BAG256"/>
      <c r="BAH256"/>
      <c r="BAI256"/>
      <c r="BAJ256"/>
      <c r="BAK256"/>
      <c r="BAL256"/>
      <c r="BAM256"/>
      <c r="BAN256"/>
      <c r="BAO256"/>
      <c r="BAP256"/>
      <c r="BAQ256"/>
      <c r="BAR256"/>
      <c r="BAS256"/>
      <c r="BAT256"/>
      <c r="BAU256"/>
      <c r="BAV256"/>
      <c r="BAW256"/>
      <c r="BAX256"/>
      <c r="BAY256"/>
      <c r="BAZ256"/>
      <c r="BBA256"/>
      <c r="BBB256"/>
      <c r="BBC256"/>
      <c r="BBD256"/>
      <c r="BBE256"/>
      <c r="BBF256"/>
      <c r="BBG256"/>
      <c r="BBH256"/>
      <c r="BBI256"/>
      <c r="BBJ256"/>
      <c r="BBK256"/>
      <c r="BBL256"/>
      <c r="BBM256"/>
      <c r="BBN256"/>
      <c r="BBO256"/>
      <c r="BBP256"/>
      <c r="BBQ256"/>
      <c r="BBR256"/>
      <c r="BBS256"/>
      <c r="BBT256"/>
      <c r="BBU256"/>
      <c r="BBV256"/>
      <c r="BBW256"/>
      <c r="BBX256"/>
      <c r="BBY256"/>
      <c r="BBZ256"/>
      <c r="BCA256"/>
      <c r="BCB256"/>
      <c r="BCC256"/>
      <c r="BCD256"/>
      <c r="BCE256"/>
      <c r="BCF256"/>
      <c r="BCG256"/>
      <c r="BCH256"/>
      <c r="BCI256"/>
      <c r="BCJ256"/>
      <c r="BCK256"/>
      <c r="BCL256"/>
      <c r="BCM256"/>
      <c r="BCN256"/>
      <c r="BCO256"/>
      <c r="BCP256"/>
      <c r="BCQ256"/>
      <c r="BCR256"/>
      <c r="BCS256"/>
      <c r="BCT256"/>
      <c r="BCU256"/>
      <c r="BCV256"/>
      <c r="BCW256"/>
      <c r="BCX256"/>
      <c r="BCY256"/>
      <c r="BCZ256"/>
      <c r="BDA256"/>
      <c r="BDB256"/>
      <c r="BDC256"/>
      <c r="BDD256"/>
      <c r="BDE256"/>
      <c r="BDF256"/>
      <c r="BDG256"/>
      <c r="BDH256"/>
      <c r="BDI256"/>
      <c r="BDJ256"/>
      <c r="BDK256"/>
      <c r="BDL256"/>
      <c r="BDM256"/>
      <c r="BDN256"/>
      <c r="BDO256"/>
      <c r="BDP256"/>
      <c r="BDQ256"/>
      <c r="BDR256"/>
      <c r="BDS256"/>
      <c r="BDT256"/>
      <c r="BDU256"/>
    </row>
    <row r="257" spans="1:1477" s="69" customFormat="1">
      <c r="B257" s="67" t="s">
        <v>4</v>
      </c>
      <c r="C257" s="67" t="s">
        <v>635</v>
      </c>
      <c r="D257" s="67" t="s">
        <v>636</v>
      </c>
      <c r="E257" s="194">
        <v>44565</v>
      </c>
      <c r="F257" s="67" t="s">
        <v>1003</v>
      </c>
      <c r="G257" s="158" t="s">
        <v>1010</v>
      </c>
      <c r="H257" s="187">
        <v>1</v>
      </c>
      <c r="I257" s="69">
        <v>0</v>
      </c>
      <c r="J257" s="69">
        <v>140</v>
      </c>
      <c r="K257" s="69">
        <v>248</v>
      </c>
      <c r="L257" s="69">
        <v>246</v>
      </c>
      <c r="M257" s="186">
        <f t="shared" si="74"/>
        <v>1.1642857142857144</v>
      </c>
      <c r="N257" s="69">
        <f t="shared" si="75"/>
        <v>1</v>
      </c>
      <c r="O257" s="69">
        <v>2</v>
      </c>
      <c r="P257" s="69">
        <v>0</v>
      </c>
      <c r="Q257" s="69">
        <v>0</v>
      </c>
      <c r="R257" s="69">
        <v>83</v>
      </c>
      <c r="S257" s="69">
        <v>25</v>
      </c>
      <c r="T257" s="190">
        <v>679529</v>
      </c>
      <c r="U257" s="190">
        <v>24250</v>
      </c>
      <c r="V257" s="190">
        <v>655279</v>
      </c>
      <c r="W257" s="190">
        <v>679529</v>
      </c>
      <c r="X257" s="190">
        <v>677096</v>
      </c>
      <c r="Y257" s="190">
        <v>0</v>
      </c>
      <c r="Z257" s="190">
        <v>0</v>
      </c>
      <c r="AA257" s="190">
        <v>0</v>
      </c>
      <c r="AB257" s="190">
        <v>677096</v>
      </c>
      <c r="AC257" s="190">
        <v>677187</v>
      </c>
      <c r="AD257" s="186">
        <f t="shared" si="76"/>
        <v>1.0334330872803799</v>
      </c>
      <c r="AE257" s="69">
        <f t="shared" si="77"/>
        <v>1</v>
      </c>
      <c r="AF257" s="190">
        <v>92</v>
      </c>
      <c r="AG257" s="190">
        <v>0</v>
      </c>
      <c r="AH257" s="69">
        <v>49</v>
      </c>
      <c r="AI257" s="69">
        <v>34</v>
      </c>
      <c r="AJ257" s="69">
        <v>0</v>
      </c>
      <c r="AK257" s="69">
        <v>0</v>
      </c>
      <c r="AL257" s="80">
        <v>0</v>
      </c>
      <c r="AM257" s="80">
        <v>0</v>
      </c>
      <c r="AN257" s="69">
        <v>0</v>
      </c>
      <c r="AO257" s="69">
        <v>0</v>
      </c>
      <c r="AP257" s="80">
        <v>0</v>
      </c>
      <c r="AQ257" s="80">
        <v>0</v>
      </c>
      <c r="AR257" s="69">
        <v>0</v>
      </c>
      <c r="AS257" s="69">
        <v>0</v>
      </c>
      <c r="AT257" s="80">
        <v>0</v>
      </c>
      <c r="AU257" s="80">
        <v>0</v>
      </c>
      <c r="AV257" s="69">
        <v>0</v>
      </c>
      <c r="AW257" s="69">
        <v>0</v>
      </c>
      <c r="AX257" s="80">
        <v>0</v>
      </c>
      <c r="AY257" s="80">
        <v>0</v>
      </c>
      <c r="AZ257" s="69">
        <v>0</v>
      </c>
      <c r="BA257" s="69">
        <v>0</v>
      </c>
      <c r="BB257" s="80">
        <v>0</v>
      </c>
      <c r="BC257" s="80">
        <v>0</v>
      </c>
      <c r="BD257" s="69">
        <v>0</v>
      </c>
      <c r="BE257" s="69">
        <v>25</v>
      </c>
      <c r="BF257" s="80">
        <v>1848</v>
      </c>
      <c r="BG257" s="80">
        <v>0</v>
      </c>
      <c r="BH257" s="69">
        <v>0</v>
      </c>
      <c r="BI257" s="69">
        <v>0</v>
      </c>
      <c r="BJ257" s="80">
        <v>0</v>
      </c>
      <c r="BK257" s="80">
        <v>0</v>
      </c>
      <c r="BL257" s="69">
        <v>0</v>
      </c>
      <c r="BM257" s="69">
        <v>0</v>
      </c>
      <c r="BN257" s="80">
        <v>0</v>
      </c>
      <c r="BO257" s="80">
        <v>0</v>
      </c>
      <c r="BP257" s="69">
        <v>0</v>
      </c>
      <c r="BQ257" s="69">
        <v>0</v>
      </c>
      <c r="BR257" s="80">
        <v>0</v>
      </c>
      <c r="BS257" s="80">
        <v>0</v>
      </c>
      <c r="BT257" s="69">
        <v>0</v>
      </c>
      <c r="BU257" s="69">
        <v>0</v>
      </c>
      <c r="BV257" s="80">
        <v>0</v>
      </c>
      <c r="BW257" s="80">
        <v>0</v>
      </c>
      <c r="BX257" s="69">
        <v>0</v>
      </c>
      <c r="BY257" s="69">
        <v>0</v>
      </c>
      <c r="BZ257" s="80">
        <v>0</v>
      </c>
      <c r="CA257" s="80">
        <v>0</v>
      </c>
      <c r="CB257" s="69">
        <v>0</v>
      </c>
      <c r="CC257" s="69">
        <v>0</v>
      </c>
      <c r="CD257" s="80">
        <v>0</v>
      </c>
      <c r="CE257" s="80">
        <v>0</v>
      </c>
      <c r="CF257" s="69">
        <v>0</v>
      </c>
      <c r="CG257" s="69">
        <v>0</v>
      </c>
      <c r="CH257" s="80">
        <v>0</v>
      </c>
      <c r="CI257" s="80">
        <v>0</v>
      </c>
      <c r="CJ257" s="69">
        <v>0</v>
      </c>
      <c r="CK257" s="69">
        <v>25</v>
      </c>
      <c r="CL257" s="80">
        <v>1848</v>
      </c>
      <c r="CM257" s="80">
        <v>0</v>
      </c>
      <c r="CN257" s="67" t="s">
        <v>757</v>
      </c>
      <c r="CO257" s="67" t="s">
        <v>758</v>
      </c>
      <c r="CP257" s="67" t="s">
        <v>701</v>
      </c>
      <c r="CQ257" s="67" t="s">
        <v>701</v>
      </c>
      <c r="CR257" s="67" t="s">
        <v>701</v>
      </c>
      <c r="CS257" s="67" t="s">
        <v>701</v>
      </c>
      <c r="CT257" s="68">
        <v>45156</v>
      </c>
      <c r="CU257" s="67" t="s">
        <v>1005</v>
      </c>
      <c r="CV257" s="67" t="s">
        <v>1004</v>
      </c>
      <c r="CW257" s="68" t="s">
        <v>168</v>
      </c>
      <c r="CX257" s="68">
        <v>45085</v>
      </c>
      <c r="CY257" s="67" t="s">
        <v>1001</v>
      </c>
      <c r="CZ257" s="67" t="s">
        <v>1009</v>
      </c>
      <c r="DA257" s="67" t="s">
        <v>1061</v>
      </c>
      <c r="DB257" s="81">
        <v>681570.8</v>
      </c>
      <c r="DC257" s="67"/>
      <c r="DD257" s="6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  <c r="AMR257"/>
      <c r="AMS257"/>
      <c r="AMT257"/>
      <c r="AMU257"/>
      <c r="AMV257"/>
      <c r="AMW257"/>
      <c r="AMX257"/>
      <c r="AMY257"/>
      <c r="AMZ257"/>
      <c r="ANA257"/>
      <c r="ANB257"/>
      <c r="ANC257"/>
      <c r="AND257"/>
      <c r="ANE257"/>
      <c r="ANF257"/>
      <c r="ANG257"/>
      <c r="ANH257"/>
      <c r="ANI257"/>
      <c r="ANJ257"/>
      <c r="ANK257"/>
      <c r="ANL257"/>
      <c r="ANM257"/>
      <c r="ANN257"/>
      <c r="ANO257"/>
      <c r="ANP257"/>
      <c r="ANQ257"/>
      <c r="ANR257"/>
      <c r="ANS257"/>
      <c r="ANT257"/>
      <c r="ANU257"/>
      <c r="ANV257"/>
      <c r="ANW257"/>
      <c r="ANX257"/>
      <c r="ANY257"/>
      <c r="ANZ257"/>
      <c r="AOA257"/>
      <c r="AOB257"/>
      <c r="AOC257"/>
      <c r="AOD257"/>
      <c r="AOE257"/>
      <c r="AOF257"/>
      <c r="AOG257"/>
      <c r="AOH257"/>
      <c r="AOI257"/>
      <c r="AOJ257"/>
      <c r="AOK257"/>
      <c r="AOL257"/>
      <c r="AOM257"/>
      <c r="AON257"/>
      <c r="AOO257"/>
      <c r="AOP257"/>
      <c r="AOQ257"/>
      <c r="AOR257"/>
      <c r="AOS257"/>
      <c r="AOT257"/>
      <c r="AOU257"/>
      <c r="AOV257"/>
      <c r="AOW257"/>
      <c r="AOX257"/>
      <c r="AOY257"/>
      <c r="AOZ257"/>
      <c r="APA257"/>
      <c r="APB257"/>
      <c r="APC257"/>
      <c r="APD257"/>
      <c r="APE257"/>
      <c r="APF257"/>
      <c r="APG257"/>
      <c r="APH257"/>
      <c r="API257"/>
      <c r="APJ257"/>
      <c r="APK257"/>
      <c r="APL257"/>
      <c r="APM257"/>
      <c r="APN257"/>
      <c r="APO257"/>
      <c r="APP257"/>
      <c r="APQ257"/>
      <c r="APR257"/>
      <c r="APS257"/>
      <c r="APT257"/>
      <c r="APU257"/>
      <c r="APV257"/>
      <c r="APW257"/>
      <c r="APX257"/>
      <c r="APY257"/>
      <c r="APZ257"/>
      <c r="AQA257"/>
      <c r="AQB257"/>
      <c r="AQC257"/>
      <c r="AQD257"/>
      <c r="AQE257"/>
      <c r="AQF257"/>
      <c r="AQG257"/>
      <c r="AQH257"/>
      <c r="AQI257"/>
      <c r="AQJ257"/>
      <c r="AQK257"/>
      <c r="AQL257"/>
      <c r="AQM257"/>
      <c r="AQN257"/>
      <c r="AQO257"/>
      <c r="AQP257"/>
      <c r="AQQ257"/>
      <c r="AQR257"/>
      <c r="AQS257"/>
      <c r="AQT257"/>
      <c r="AQU257"/>
      <c r="AQV257"/>
      <c r="AQW257"/>
      <c r="AQX257"/>
      <c r="AQY257"/>
      <c r="AQZ257"/>
      <c r="ARA257"/>
      <c r="ARB257"/>
      <c r="ARC257"/>
      <c r="ARD257"/>
      <c r="ARE257"/>
      <c r="ARF257"/>
      <c r="ARG257"/>
      <c r="ARH257"/>
      <c r="ARI257"/>
      <c r="ARJ257"/>
      <c r="ARK257"/>
      <c r="ARL257"/>
      <c r="ARM257"/>
      <c r="ARN257"/>
      <c r="ARO257"/>
      <c r="ARP257"/>
      <c r="ARQ257"/>
      <c r="ARR257"/>
      <c r="ARS257"/>
      <c r="ART257"/>
      <c r="ARU257"/>
      <c r="ARV257"/>
      <c r="ARW257"/>
      <c r="ARX257"/>
      <c r="ARY257"/>
      <c r="ARZ257"/>
      <c r="ASA257"/>
      <c r="ASB257"/>
      <c r="ASC257"/>
      <c r="ASD257"/>
      <c r="ASE257"/>
      <c r="ASF257"/>
      <c r="ASG257"/>
      <c r="ASH257"/>
      <c r="ASI257"/>
      <c r="ASJ257"/>
      <c r="ASK257"/>
      <c r="ASL257"/>
      <c r="ASM257"/>
      <c r="ASN257"/>
      <c r="ASO257"/>
      <c r="ASP257"/>
      <c r="ASQ257"/>
      <c r="ASR257"/>
      <c r="ASS257"/>
      <c r="AST257"/>
      <c r="ASU257"/>
      <c r="ASV257"/>
      <c r="ASW257"/>
      <c r="ASX257"/>
      <c r="ASY257"/>
      <c r="ASZ257"/>
      <c r="ATA257"/>
      <c r="ATB257"/>
      <c r="ATC257"/>
      <c r="ATD257"/>
      <c r="ATE257"/>
      <c r="ATF257"/>
      <c r="ATG257"/>
      <c r="ATH257"/>
      <c r="ATI257"/>
      <c r="ATJ257"/>
      <c r="ATK257"/>
      <c r="ATL257"/>
      <c r="ATM257"/>
      <c r="ATN257"/>
      <c r="ATO257"/>
      <c r="ATP257"/>
      <c r="ATQ257"/>
      <c r="ATR257"/>
      <c r="ATS257"/>
      <c r="ATT257"/>
      <c r="ATU257"/>
      <c r="ATV257"/>
      <c r="ATW257"/>
      <c r="ATX257"/>
      <c r="ATY257"/>
      <c r="ATZ257"/>
      <c r="AUA257"/>
      <c r="AUB257"/>
      <c r="AUC257"/>
      <c r="AUD257"/>
      <c r="AUE257"/>
      <c r="AUF257"/>
      <c r="AUG257"/>
      <c r="AUH257"/>
      <c r="AUI257"/>
      <c r="AUJ257"/>
      <c r="AUK257"/>
      <c r="AUL257"/>
      <c r="AUM257"/>
      <c r="AUN257"/>
      <c r="AUO257"/>
      <c r="AUP257"/>
      <c r="AUQ257"/>
      <c r="AUR257"/>
      <c r="AUS257"/>
      <c r="AUT257"/>
      <c r="AUU257"/>
      <c r="AUV257"/>
      <c r="AUW257"/>
      <c r="AUX257"/>
      <c r="AUY257"/>
      <c r="AUZ257"/>
      <c r="AVA257"/>
      <c r="AVB257"/>
      <c r="AVC257"/>
      <c r="AVD257"/>
      <c r="AVE257"/>
      <c r="AVF257"/>
      <c r="AVG257"/>
      <c r="AVH257"/>
      <c r="AVI257"/>
      <c r="AVJ257"/>
      <c r="AVK257"/>
      <c r="AVL257"/>
      <c r="AVM257"/>
      <c r="AVN257"/>
      <c r="AVO257"/>
      <c r="AVP257"/>
      <c r="AVQ257"/>
      <c r="AVR257"/>
      <c r="AVS257"/>
      <c r="AVT257"/>
      <c r="AVU257"/>
      <c r="AVV257"/>
      <c r="AVW257"/>
      <c r="AVX257"/>
      <c r="AVY257"/>
      <c r="AVZ257"/>
      <c r="AWA257"/>
      <c r="AWB257"/>
      <c r="AWC257"/>
      <c r="AWD257"/>
      <c r="AWE257"/>
      <c r="AWF257"/>
      <c r="AWG257"/>
      <c r="AWH257"/>
      <c r="AWI257"/>
      <c r="AWJ257"/>
      <c r="AWK257"/>
      <c r="AWL257"/>
      <c r="AWM257"/>
      <c r="AWN257"/>
      <c r="AWO257"/>
      <c r="AWP257"/>
      <c r="AWQ257"/>
      <c r="AWR257"/>
      <c r="AWS257"/>
      <c r="AWT257"/>
      <c r="AWU257"/>
      <c r="AWV257"/>
      <c r="AWW257"/>
      <c r="AWX257"/>
      <c r="AWY257"/>
      <c r="AWZ257"/>
      <c r="AXA257"/>
      <c r="AXB257"/>
      <c r="AXC257"/>
      <c r="AXD257"/>
      <c r="AXE257"/>
      <c r="AXF257"/>
      <c r="AXG257"/>
      <c r="AXH257"/>
      <c r="AXI257"/>
      <c r="AXJ257"/>
      <c r="AXK257"/>
      <c r="AXL257"/>
      <c r="AXM257"/>
      <c r="AXN257"/>
      <c r="AXO257"/>
      <c r="AXP257"/>
      <c r="AXQ257"/>
      <c r="AXR257"/>
      <c r="AXS257"/>
      <c r="AXT257"/>
      <c r="AXU257"/>
      <c r="AXV257"/>
      <c r="AXW257"/>
      <c r="AXX257"/>
      <c r="AXY257"/>
      <c r="AXZ257"/>
      <c r="AYA257"/>
      <c r="AYB257"/>
      <c r="AYC257"/>
      <c r="AYD257"/>
      <c r="AYE257"/>
      <c r="AYF257"/>
      <c r="AYG257"/>
      <c r="AYH257"/>
      <c r="AYI257"/>
      <c r="AYJ257"/>
      <c r="AYK257"/>
      <c r="AYL257"/>
      <c r="AYM257"/>
      <c r="AYN257"/>
      <c r="AYO257"/>
      <c r="AYP257"/>
      <c r="AYQ257"/>
      <c r="AYR257"/>
      <c r="AYS257"/>
      <c r="AYT257"/>
      <c r="AYU257"/>
      <c r="AYV257"/>
      <c r="AYW257"/>
      <c r="AYX257"/>
      <c r="AYY257"/>
      <c r="AYZ257"/>
      <c r="AZA257"/>
      <c r="AZB257"/>
      <c r="AZC257"/>
      <c r="AZD257"/>
      <c r="AZE257"/>
      <c r="AZF257"/>
      <c r="AZG257"/>
      <c r="AZH257"/>
      <c r="AZI257"/>
      <c r="AZJ257"/>
      <c r="AZK257"/>
      <c r="AZL257"/>
      <c r="AZM257"/>
      <c r="AZN257"/>
      <c r="AZO257"/>
      <c r="AZP257"/>
      <c r="AZQ257"/>
      <c r="AZR257"/>
      <c r="AZS257"/>
      <c r="AZT257"/>
      <c r="AZU257"/>
      <c r="AZV257"/>
      <c r="AZW257"/>
      <c r="AZX257"/>
      <c r="AZY257"/>
      <c r="AZZ257"/>
      <c r="BAA257"/>
      <c r="BAB257"/>
      <c r="BAC257"/>
      <c r="BAD257"/>
      <c r="BAE257"/>
      <c r="BAF257"/>
      <c r="BAG257"/>
      <c r="BAH257"/>
      <c r="BAI257"/>
      <c r="BAJ257"/>
      <c r="BAK257"/>
      <c r="BAL257"/>
      <c r="BAM257"/>
      <c r="BAN257"/>
      <c r="BAO257"/>
      <c r="BAP257"/>
      <c r="BAQ257"/>
      <c r="BAR257"/>
      <c r="BAS257"/>
      <c r="BAT257"/>
      <c r="BAU257"/>
      <c r="BAV257"/>
      <c r="BAW257"/>
      <c r="BAX257"/>
      <c r="BAY257"/>
      <c r="BAZ257"/>
      <c r="BBA257"/>
      <c r="BBB257"/>
      <c r="BBC257"/>
      <c r="BBD257"/>
      <c r="BBE257"/>
      <c r="BBF257"/>
      <c r="BBG257"/>
      <c r="BBH257"/>
      <c r="BBI257"/>
      <c r="BBJ257"/>
      <c r="BBK257"/>
      <c r="BBL257"/>
      <c r="BBM257"/>
      <c r="BBN257"/>
      <c r="BBO257"/>
      <c r="BBP257"/>
      <c r="BBQ257"/>
      <c r="BBR257"/>
      <c r="BBS257"/>
      <c r="BBT257"/>
      <c r="BBU257"/>
      <c r="BBV257"/>
      <c r="BBW257"/>
      <c r="BBX257"/>
      <c r="BBY257"/>
      <c r="BBZ257"/>
      <c r="BCA257"/>
      <c r="BCB257"/>
      <c r="BCC257"/>
      <c r="BCD257"/>
      <c r="BCE257"/>
      <c r="BCF257"/>
      <c r="BCG257"/>
      <c r="BCH257"/>
      <c r="BCI257"/>
      <c r="BCJ257"/>
      <c r="BCK257"/>
      <c r="BCL257"/>
      <c r="BCM257"/>
      <c r="BCN257"/>
      <c r="BCO257"/>
      <c r="BCP257"/>
      <c r="BCQ257"/>
      <c r="BCR257"/>
      <c r="BCS257"/>
      <c r="BCT257"/>
      <c r="BCU257"/>
      <c r="BCV257"/>
      <c r="BCW257"/>
      <c r="BCX257"/>
      <c r="BCY257"/>
      <c r="BCZ257"/>
      <c r="BDA257"/>
      <c r="BDB257"/>
      <c r="BDC257"/>
      <c r="BDD257"/>
      <c r="BDE257"/>
      <c r="BDF257"/>
      <c r="BDG257"/>
      <c r="BDH257"/>
      <c r="BDI257"/>
      <c r="BDJ257"/>
      <c r="BDK257"/>
      <c r="BDL257"/>
      <c r="BDM257"/>
      <c r="BDN257"/>
      <c r="BDO257"/>
      <c r="BDP257"/>
      <c r="BDQ257"/>
      <c r="BDR257"/>
      <c r="BDS257"/>
      <c r="BDT257"/>
      <c r="BDU257"/>
    </row>
    <row r="258" spans="1:1477" s="103" customFormat="1" ht="12.75" thickBot="1">
      <c r="A258" s="130"/>
      <c r="B258" s="104"/>
      <c r="C258" s="104"/>
      <c r="D258" s="104"/>
      <c r="E258" s="68"/>
      <c r="F258" s="104"/>
      <c r="G258" s="104"/>
      <c r="H258" s="105"/>
      <c r="I258" s="105"/>
      <c r="J258" s="105"/>
      <c r="K258" s="105"/>
      <c r="L258" s="105"/>
      <c r="M258" s="236"/>
      <c r="N258" s="105"/>
      <c r="O258" s="105"/>
      <c r="P258" s="105"/>
      <c r="Q258" s="105"/>
      <c r="R258" s="105"/>
      <c r="S258" s="105"/>
      <c r="T258" s="106"/>
      <c r="U258" s="106"/>
      <c r="V258" s="106"/>
      <c r="W258" s="106"/>
      <c r="X258" s="106"/>
      <c r="Y258" s="190"/>
      <c r="Z258" s="190"/>
      <c r="AA258" s="190"/>
      <c r="AB258" s="190"/>
      <c r="AC258" s="190"/>
      <c r="AD258" s="140"/>
      <c r="AE258" s="105"/>
      <c r="AF258" s="190"/>
      <c r="AG258" s="190"/>
      <c r="AH258" s="105"/>
      <c r="AI258" s="105"/>
      <c r="AJ258" s="107"/>
      <c r="AK258" s="107"/>
      <c r="AL258" s="80"/>
      <c r="AM258" s="80"/>
      <c r="AN258" s="107"/>
      <c r="AO258" s="107"/>
      <c r="AP258" s="80"/>
      <c r="AQ258" s="80"/>
      <c r="AR258" s="107"/>
      <c r="AS258" s="107"/>
      <c r="AT258" s="80"/>
      <c r="AU258" s="80"/>
      <c r="AV258" s="107"/>
      <c r="AW258" s="107"/>
      <c r="AX258" s="80"/>
      <c r="AY258" s="80"/>
      <c r="AZ258" s="107"/>
      <c r="BA258" s="107"/>
      <c r="BB258" s="80"/>
      <c r="BC258" s="80"/>
      <c r="BD258" s="107"/>
      <c r="BE258" s="107"/>
      <c r="BF258" s="80"/>
      <c r="BG258" s="80"/>
      <c r="BH258" s="107"/>
      <c r="BI258" s="107"/>
      <c r="BJ258" s="80"/>
      <c r="BK258" s="80"/>
      <c r="BL258" s="107"/>
      <c r="BM258" s="107"/>
      <c r="BN258" s="80"/>
      <c r="BO258" s="80"/>
      <c r="BP258" s="107"/>
      <c r="BQ258" s="107"/>
      <c r="BR258" s="80"/>
      <c r="BS258" s="80"/>
      <c r="BT258" s="107"/>
      <c r="BU258" s="107"/>
      <c r="BV258" s="80"/>
      <c r="BW258" s="80"/>
      <c r="BX258" s="107"/>
      <c r="BY258" s="107"/>
      <c r="BZ258" s="80"/>
      <c r="CA258" s="80"/>
      <c r="CB258" s="107"/>
      <c r="CC258" s="107"/>
      <c r="CD258" s="80"/>
      <c r="CE258" s="80"/>
      <c r="CF258" s="107"/>
      <c r="CG258" s="107"/>
      <c r="CH258" s="80"/>
      <c r="CI258" s="80"/>
      <c r="CJ258" s="107"/>
      <c r="CK258" s="107"/>
      <c r="CL258" s="80"/>
      <c r="CM258" s="80"/>
      <c r="CN258" s="108"/>
      <c r="CO258" s="108"/>
      <c r="CP258" s="108"/>
      <c r="CQ258" s="108"/>
      <c r="CR258" s="108"/>
      <c r="CS258" s="108"/>
      <c r="CT258" s="68"/>
      <c r="CU258" s="104"/>
      <c r="CV258" s="104"/>
      <c r="CW258" s="68"/>
      <c r="CX258" s="68"/>
      <c r="CY258" s="104"/>
      <c r="CZ258" s="104"/>
      <c r="DA258" s="104"/>
      <c r="DB258" s="106"/>
      <c r="DC258" s="105"/>
      <c r="DD258" s="10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  <c r="OS258" s="5"/>
      <c r="OT258" s="5"/>
      <c r="OU258" s="5"/>
      <c r="OV258" s="5"/>
      <c r="OW258" s="5"/>
      <c r="OX258" s="5"/>
      <c r="OY258" s="5"/>
      <c r="OZ258" s="5"/>
      <c r="PA258" s="5"/>
      <c r="PB258" s="5"/>
      <c r="PC258" s="5"/>
      <c r="PD258" s="5"/>
      <c r="PE258" s="5"/>
      <c r="PF258" s="5"/>
      <c r="PG258" s="5"/>
      <c r="PH258" s="5"/>
      <c r="PI258" s="5"/>
      <c r="PJ258" s="5"/>
      <c r="PK258" s="5"/>
      <c r="PL258" s="5"/>
      <c r="PM258" s="5"/>
      <c r="PN258" s="5"/>
      <c r="PO258" s="5"/>
      <c r="PP258" s="5"/>
      <c r="PQ258" s="5"/>
      <c r="PR258" s="5"/>
      <c r="PS258" s="5"/>
      <c r="PT258" s="5"/>
      <c r="PU258" s="5"/>
      <c r="PV258" s="5"/>
      <c r="PW258" s="5"/>
      <c r="PX258" s="5"/>
      <c r="PY258" s="5"/>
      <c r="PZ258" s="5"/>
      <c r="QA258" s="5"/>
      <c r="QB258" s="5"/>
      <c r="QC258" s="5"/>
      <c r="QD258" s="5"/>
      <c r="QE258" s="5"/>
      <c r="QF258" s="5"/>
      <c r="QG258" s="5"/>
      <c r="QH258" s="5"/>
      <c r="QI258" s="5"/>
      <c r="QJ258" s="5"/>
      <c r="QK258" s="5"/>
      <c r="QL258" s="5"/>
      <c r="QM258" s="5"/>
      <c r="QN258" s="5"/>
      <c r="QO258" s="5"/>
      <c r="QP258" s="5"/>
      <c r="QQ258" s="5"/>
      <c r="QR258" s="5"/>
      <c r="QS258" s="5"/>
      <c r="QT258" s="5"/>
      <c r="QU258" s="5"/>
      <c r="QV258" s="5"/>
      <c r="QW258" s="5"/>
      <c r="QX258" s="5"/>
      <c r="QY258" s="5"/>
      <c r="QZ258" s="5"/>
      <c r="RA258" s="5"/>
      <c r="RB258" s="5"/>
      <c r="RC258" s="5"/>
      <c r="RD258" s="5"/>
      <c r="RE258" s="5"/>
      <c r="RF258" s="5"/>
      <c r="RG258" s="5"/>
      <c r="RH258" s="5"/>
      <c r="RI258" s="5"/>
      <c r="RJ258" s="5"/>
      <c r="RK258" s="5"/>
      <c r="RL258" s="5"/>
      <c r="RM258" s="5"/>
      <c r="RN258" s="5"/>
      <c r="RO258" s="5"/>
      <c r="RP258" s="5"/>
      <c r="RQ258" s="5"/>
      <c r="RR258" s="5"/>
      <c r="RS258" s="5"/>
      <c r="RT258" s="5"/>
      <c r="RU258" s="5"/>
      <c r="RV258" s="5"/>
      <c r="RW258" s="5"/>
      <c r="RX258" s="5"/>
      <c r="RY258" s="5"/>
      <c r="RZ258" s="5"/>
      <c r="SA258" s="5"/>
      <c r="SB258" s="5"/>
      <c r="SC258" s="5"/>
      <c r="SD258" s="5"/>
      <c r="SE258" s="5"/>
      <c r="SF258" s="5"/>
      <c r="SG258" s="5"/>
      <c r="SH258" s="5"/>
      <c r="SI258" s="5"/>
      <c r="SJ258" s="5"/>
      <c r="SK258" s="5"/>
      <c r="SL258" s="5"/>
      <c r="SM258" s="5"/>
      <c r="SN258" s="5"/>
      <c r="SO258" s="5"/>
      <c r="SP258" s="5"/>
      <c r="SQ258" s="5"/>
      <c r="SR258" s="5"/>
      <c r="SS258" s="5"/>
      <c r="ST258" s="5"/>
      <c r="SU258" s="5"/>
      <c r="SV258" s="5"/>
      <c r="SW258" s="5"/>
      <c r="SX258" s="5"/>
      <c r="SY258" s="5"/>
      <c r="SZ258" s="5"/>
      <c r="TA258" s="5"/>
      <c r="TB258" s="5"/>
      <c r="TC258" s="5"/>
      <c r="TD258" s="5"/>
      <c r="TE258" s="5"/>
      <c r="TF258" s="5"/>
      <c r="TG258" s="5"/>
      <c r="TH258" s="5"/>
      <c r="TI258" s="5"/>
      <c r="TJ258" s="5"/>
      <c r="TK258" s="5"/>
      <c r="TL258" s="5"/>
      <c r="TM258" s="5"/>
      <c r="TN258" s="5"/>
      <c r="TO258" s="5"/>
      <c r="TP258" s="5"/>
      <c r="TQ258" s="5"/>
      <c r="TR258" s="5"/>
      <c r="TS258" s="5"/>
      <c r="TT258" s="5"/>
      <c r="TU258" s="5"/>
      <c r="TV258" s="5"/>
      <c r="TW258" s="5"/>
      <c r="TX258" s="5"/>
      <c r="TY258" s="5"/>
      <c r="TZ258" s="5"/>
      <c r="UA258" s="5"/>
      <c r="UB258" s="5"/>
      <c r="UC258" s="5"/>
      <c r="UD258" s="5"/>
      <c r="UE258" s="5"/>
      <c r="UF258" s="5"/>
      <c r="UG258" s="5"/>
      <c r="UH258" s="5"/>
      <c r="UI258" s="5"/>
      <c r="UJ258" s="5"/>
      <c r="UK258" s="5"/>
      <c r="UL258" s="5"/>
      <c r="UM258" s="5"/>
      <c r="UN258" s="5"/>
      <c r="UO258" s="5"/>
      <c r="UP258" s="5"/>
      <c r="UQ258" s="5"/>
      <c r="UR258" s="5"/>
      <c r="US258" s="5"/>
      <c r="UT258" s="5"/>
      <c r="UU258" s="5"/>
      <c r="UV258" s="5"/>
      <c r="UW258" s="5"/>
      <c r="UX258" s="5"/>
      <c r="UY258" s="5"/>
      <c r="UZ258" s="5"/>
      <c r="VA258" s="5"/>
      <c r="VB258" s="5"/>
      <c r="VC258" s="5"/>
      <c r="VD258" s="5"/>
      <c r="VE258" s="5"/>
      <c r="VF258" s="5"/>
      <c r="VG258" s="5"/>
      <c r="VH258" s="5"/>
      <c r="VI258" s="5"/>
      <c r="VJ258" s="5"/>
      <c r="VK258" s="5"/>
      <c r="VL258" s="5"/>
      <c r="VM258" s="5"/>
      <c r="VN258" s="5"/>
      <c r="VO258" s="5"/>
      <c r="VP258" s="5"/>
      <c r="VQ258" s="5"/>
      <c r="VR258" s="5"/>
      <c r="VS258" s="5"/>
      <c r="VT258" s="5"/>
      <c r="VU258" s="5"/>
      <c r="VV258" s="5"/>
      <c r="VW258" s="5"/>
      <c r="VX258" s="5"/>
      <c r="VY258" s="5"/>
      <c r="VZ258" s="5"/>
      <c r="WA258" s="5"/>
      <c r="WB258" s="5"/>
      <c r="WC258" s="5"/>
      <c r="WD258" s="5"/>
      <c r="WE258" s="5"/>
      <c r="WF258" s="5"/>
      <c r="WG258" s="5"/>
      <c r="WH258" s="5"/>
      <c r="WI258" s="5"/>
      <c r="WJ258" s="5"/>
      <c r="WK258" s="5"/>
      <c r="WL258" s="5"/>
      <c r="WM258" s="5"/>
      <c r="WN258" s="5"/>
      <c r="WO258" s="5"/>
      <c r="WP258" s="5"/>
      <c r="WQ258" s="5"/>
      <c r="WR258" s="5"/>
      <c r="WS258" s="5"/>
      <c r="WT258" s="5"/>
      <c r="WU258" s="5"/>
      <c r="WV258" s="5"/>
      <c r="WW258" s="5"/>
      <c r="WX258" s="5"/>
      <c r="WY258" s="5"/>
      <c r="WZ258" s="5"/>
      <c r="XA258" s="5"/>
      <c r="XB258" s="5"/>
      <c r="XC258" s="5"/>
      <c r="XD258" s="5"/>
      <c r="XE258" s="5"/>
      <c r="XF258" s="5"/>
      <c r="XG258" s="5"/>
      <c r="XH258" s="5"/>
      <c r="XI258" s="5"/>
      <c r="XJ258" s="5"/>
      <c r="XK258" s="5"/>
      <c r="XL258" s="5"/>
      <c r="XM258" s="5"/>
      <c r="XN258" s="5"/>
      <c r="XO258" s="5"/>
      <c r="XP258" s="5"/>
      <c r="XQ258" s="5"/>
      <c r="XR258" s="5"/>
      <c r="XS258" s="5"/>
      <c r="XT258" s="5"/>
      <c r="XU258" s="5"/>
      <c r="XV258" s="5"/>
      <c r="XW258" s="5"/>
      <c r="XX258" s="5"/>
      <c r="XY258" s="5"/>
      <c r="XZ258" s="5"/>
      <c r="YA258" s="5"/>
      <c r="YB258" s="5"/>
      <c r="YC258" s="5"/>
      <c r="YD258" s="5"/>
      <c r="YE258" s="5"/>
      <c r="YF258" s="5"/>
      <c r="YG258" s="5"/>
      <c r="YH258" s="5"/>
      <c r="YI258" s="5"/>
      <c r="YJ258" s="5"/>
      <c r="YK258" s="5"/>
      <c r="YL258" s="5"/>
      <c r="YM258" s="5"/>
      <c r="YN258" s="5"/>
      <c r="YO258" s="5"/>
      <c r="YP258" s="5"/>
      <c r="YQ258" s="5"/>
      <c r="YR258" s="5"/>
      <c r="YS258" s="5"/>
      <c r="YT258" s="5"/>
      <c r="YU258" s="5"/>
      <c r="YV258" s="5"/>
      <c r="YW258" s="5"/>
      <c r="YX258" s="5"/>
      <c r="YY258" s="5"/>
      <c r="YZ258" s="5"/>
      <c r="ZA258" s="5"/>
      <c r="ZB258" s="5"/>
      <c r="ZC258" s="5"/>
      <c r="ZD258" s="5"/>
      <c r="ZE258" s="5"/>
      <c r="ZF258" s="5"/>
      <c r="ZG258" s="5"/>
      <c r="ZH258" s="5"/>
      <c r="ZI258" s="5"/>
      <c r="ZJ258" s="5"/>
      <c r="ZK258" s="5"/>
      <c r="ZL258" s="5"/>
      <c r="ZM258" s="5"/>
      <c r="ZN258" s="5"/>
      <c r="ZO258" s="5"/>
      <c r="ZP258" s="5"/>
      <c r="ZQ258" s="5"/>
      <c r="ZR258" s="5"/>
      <c r="ZS258" s="5"/>
      <c r="ZT258" s="5"/>
      <c r="ZU258" s="5"/>
      <c r="ZV258" s="5"/>
      <c r="ZW258" s="5"/>
      <c r="ZX258" s="5"/>
      <c r="ZY258" s="5"/>
      <c r="ZZ258" s="5"/>
      <c r="AAA258" s="5"/>
      <c r="AAB258" s="5"/>
      <c r="AAC258" s="5"/>
      <c r="AAD258" s="5"/>
      <c r="AAE258" s="5"/>
      <c r="AAF258" s="5"/>
      <c r="AAG258" s="5"/>
      <c r="AAH258" s="5"/>
      <c r="AAI258" s="5"/>
      <c r="AAJ258" s="5"/>
      <c r="AAK258" s="5"/>
      <c r="AAL258" s="5"/>
      <c r="AAM258" s="5"/>
      <c r="AAN258" s="5"/>
      <c r="AAO258" s="5"/>
      <c r="AAP258" s="5"/>
      <c r="AAQ258" s="5"/>
      <c r="AAR258" s="5"/>
      <c r="AAS258" s="5"/>
      <c r="AAT258" s="5"/>
      <c r="AAU258" s="5"/>
      <c r="AAV258" s="5"/>
      <c r="AAW258" s="5"/>
      <c r="AAX258" s="5"/>
      <c r="AAY258" s="5"/>
      <c r="AAZ258" s="5"/>
      <c r="ABA258" s="5"/>
      <c r="ABB258" s="5"/>
      <c r="ABC258" s="5"/>
      <c r="ABD258" s="5"/>
      <c r="ABE258" s="5"/>
      <c r="ABF258" s="5"/>
      <c r="ABG258" s="5"/>
      <c r="ABH258" s="5"/>
      <c r="ABI258" s="5"/>
      <c r="ABJ258" s="5"/>
      <c r="ABK258" s="5"/>
      <c r="ABL258" s="5"/>
      <c r="ABM258" s="5"/>
      <c r="ABN258" s="5"/>
      <c r="ABO258" s="5"/>
      <c r="ABP258" s="5"/>
      <c r="ABQ258" s="5"/>
      <c r="ABR258" s="5"/>
      <c r="ABS258" s="5"/>
      <c r="ABT258" s="5"/>
      <c r="ABU258" s="5"/>
      <c r="ABV258" s="5"/>
      <c r="ABW258" s="5"/>
      <c r="ABX258" s="5"/>
      <c r="ABY258" s="5"/>
      <c r="ABZ258" s="5"/>
      <c r="ACA258" s="5"/>
      <c r="ACB258" s="5"/>
      <c r="ACC258" s="5"/>
      <c r="ACD258" s="5"/>
      <c r="ACE258" s="5"/>
      <c r="ACF258" s="5"/>
      <c r="ACG258" s="5"/>
      <c r="ACH258" s="5"/>
      <c r="ACI258" s="5"/>
      <c r="ACJ258" s="5"/>
      <c r="ACK258" s="5"/>
      <c r="ACL258" s="5"/>
      <c r="ACM258" s="5"/>
      <c r="ACN258" s="5"/>
      <c r="ACO258" s="5"/>
      <c r="ACP258" s="5"/>
      <c r="ACQ258" s="5"/>
      <c r="ACR258" s="5"/>
      <c r="ACS258" s="5"/>
      <c r="ACT258" s="5"/>
      <c r="ACU258" s="5"/>
      <c r="ACV258" s="5"/>
      <c r="ACW258" s="5"/>
      <c r="ACX258" s="5"/>
      <c r="ACY258" s="5"/>
      <c r="ACZ258" s="5"/>
      <c r="ADA258" s="5"/>
      <c r="ADB258" s="5"/>
      <c r="ADC258" s="5"/>
      <c r="ADD258" s="5"/>
      <c r="ADE258" s="5"/>
      <c r="ADF258" s="5"/>
      <c r="ADG258" s="5"/>
      <c r="ADH258" s="5"/>
      <c r="ADI258" s="5"/>
      <c r="ADJ258" s="5"/>
      <c r="ADK258" s="5"/>
      <c r="ADL258" s="5"/>
      <c r="ADM258" s="5"/>
      <c r="ADN258" s="5"/>
      <c r="ADO258" s="5"/>
      <c r="ADP258" s="5"/>
      <c r="ADQ258" s="5"/>
      <c r="ADR258" s="5"/>
      <c r="ADS258" s="5"/>
      <c r="ADT258" s="5"/>
      <c r="ADU258" s="5"/>
      <c r="ADV258" s="5"/>
      <c r="ADW258" s="5"/>
      <c r="ADX258" s="5"/>
      <c r="ADY258" s="5"/>
      <c r="ADZ258" s="5"/>
      <c r="AEA258" s="5"/>
      <c r="AEB258" s="5"/>
      <c r="AEC258" s="5"/>
      <c r="AED258" s="5"/>
      <c r="AEE258" s="5"/>
      <c r="AEF258" s="5"/>
      <c r="AEG258" s="5"/>
      <c r="AEH258" s="5"/>
      <c r="AEI258" s="5"/>
      <c r="AEJ258" s="5"/>
      <c r="AEK258" s="5"/>
      <c r="AEL258" s="5"/>
      <c r="AEM258" s="5"/>
      <c r="AEN258" s="5"/>
      <c r="AEO258" s="5"/>
      <c r="AEP258" s="5"/>
      <c r="AEQ258" s="5"/>
      <c r="AER258" s="5"/>
      <c r="AES258" s="5"/>
      <c r="AET258" s="5"/>
      <c r="AEU258" s="5"/>
      <c r="AEV258" s="5"/>
      <c r="AEW258" s="5"/>
      <c r="AEX258" s="5"/>
      <c r="AEY258" s="5"/>
      <c r="AEZ258" s="5"/>
      <c r="AFA258" s="5"/>
      <c r="AFB258" s="5"/>
      <c r="AFC258" s="5"/>
      <c r="AFD258" s="5"/>
      <c r="AFE258" s="5"/>
      <c r="AFF258" s="5"/>
      <c r="AFG258" s="5"/>
      <c r="AFH258" s="5"/>
      <c r="AFI258" s="5"/>
      <c r="AFJ258" s="5"/>
      <c r="AFK258" s="5"/>
      <c r="AFL258" s="5"/>
      <c r="AFM258" s="5"/>
      <c r="AFN258" s="5"/>
      <c r="AFO258" s="5"/>
      <c r="AFP258" s="5"/>
      <c r="AFQ258" s="5"/>
      <c r="AFR258" s="5"/>
      <c r="AFS258" s="5"/>
      <c r="AFT258" s="5"/>
      <c r="AFU258" s="5"/>
      <c r="AFV258" s="5"/>
      <c r="AFW258" s="5"/>
      <c r="AFX258" s="5"/>
      <c r="AFY258" s="5"/>
      <c r="AFZ258" s="5"/>
      <c r="AGA258" s="5"/>
      <c r="AGB258" s="5"/>
      <c r="AGC258" s="5"/>
      <c r="AGD258" s="5"/>
      <c r="AGE258" s="5"/>
      <c r="AGF258" s="5"/>
      <c r="AGG258" s="5"/>
      <c r="AGH258" s="5"/>
      <c r="AGI258" s="5"/>
      <c r="AGJ258" s="5"/>
      <c r="AGK258" s="5"/>
      <c r="AGL258" s="5"/>
      <c r="AGM258" s="5"/>
      <c r="AGN258" s="5"/>
      <c r="AGO258" s="5"/>
      <c r="AGP258" s="5"/>
      <c r="AGQ258" s="5"/>
      <c r="AGR258" s="5"/>
      <c r="AGS258" s="5"/>
      <c r="AGT258" s="5"/>
      <c r="AGU258" s="5"/>
      <c r="AGV258" s="5"/>
      <c r="AGW258" s="5"/>
      <c r="AGX258" s="5"/>
      <c r="AGY258" s="5"/>
      <c r="AGZ258" s="5"/>
      <c r="AHA258" s="5"/>
      <c r="AHB258" s="5"/>
      <c r="AHC258" s="5"/>
      <c r="AHD258" s="5"/>
      <c r="AHE258" s="5"/>
      <c r="AHF258" s="5"/>
      <c r="AHG258" s="5"/>
      <c r="AHH258" s="5"/>
      <c r="AHI258" s="5"/>
      <c r="AHJ258" s="5"/>
      <c r="AHK258" s="5"/>
      <c r="AHL258" s="5"/>
      <c r="AHM258" s="5"/>
      <c r="AHN258" s="5"/>
      <c r="AHO258" s="5"/>
      <c r="AHP258" s="5"/>
      <c r="AHQ258" s="5"/>
      <c r="AHR258" s="5"/>
      <c r="AHS258" s="5"/>
      <c r="AHT258" s="5"/>
      <c r="AHU258" s="5"/>
      <c r="AHV258" s="5"/>
      <c r="AHW258" s="5"/>
      <c r="AHX258" s="5"/>
      <c r="AHY258" s="5"/>
      <c r="AHZ258" s="5"/>
      <c r="AIA258" s="5"/>
      <c r="AIB258" s="5"/>
      <c r="AIC258" s="5"/>
      <c r="AID258" s="5"/>
      <c r="AIE258" s="5"/>
      <c r="AIF258" s="5"/>
      <c r="AIG258" s="5"/>
      <c r="AIH258" s="5"/>
      <c r="AII258" s="5"/>
      <c r="AIJ258" s="5"/>
      <c r="AIK258" s="5"/>
      <c r="AIL258" s="5"/>
      <c r="AIM258" s="5"/>
      <c r="AIN258" s="5"/>
      <c r="AIO258" s="5"/>
      <c r="AIP258" s="5"/>
      <c r="AIQ258" s="5"/>
      <c r="AIR258" s="5"/>
      <c r="AIS258" s="5"/>
      <c r="AIT258" s="5"/>
      <c r="AIU258" s="5"/>
      <c r="AIV258" s="5"/>
      <c r="AIW258" s="5"/>
      <c r="AIX258" s="5"/>
      <c r="AIY258" s="5"/>
      <c r="AIZ258" s="5"/>
      <c r="AJA258" s="5"/>
      <c r="AJB258" s="5"/>
      <c r="AJC258" s="5"/>
      <c r="AJD258" s="5"/>
      <c r="AJE258" s="5"/>
      <c r="AJF258" s="5"/>
      <c r="AJG258" s="5"/>
      <c r="AJH258" s="5"/>
      <c r="AJI258" s="5"/>
      <c r="AJJ258" s="5"/>
      <c r="AJK258" s="5"/>
      <c r="AJL258" s="5"/>
      <c r="AJM258" s="5"/>
      <c r="AJN258" s="5"/>
      <c r="AJO258" s="5"/>
      <c r="AJP258" s="5"/>
      <c r="AJQ258" s="5"/>
      <c r="AJR258" s="5"/>
      <c r="AJS258" s="5"/>
      <c r="AJT258" s="5"/>
      <c r="AJU258" s="5"/>
      <c r="AJV258" s="5"/>
      <c r="AJW258" s="5"/>
      <c r="AJX258" s="5"/>
      <c r="AJY258" s="5"/>
      <c r="AJZ258" s="5"/>
      <c r="AKA258" s="5"/>
      <c r="AKB258" s="5"/>
      <c r="AKC258" s="5"/>
      <c r="AKD258" s="5"/>
      <c r="AKE258" s="5"/>
      <c r="AKF258" s="5"/>
      <c r="AKG258" s="5"/>
      <c r="AKH258" s="5"/>
      <c r="AKI258" s="5"/>
      <c r="AKJ258" s="5"/>
      <c r="AKK258" s="5"/>
      <c r="AKL258" s="5"/>
      <c r="AKM258" s="5"/>
      <c r="AKN258" s="5"/>
      <c r="AKO258" s="5"/>
      <c r="AKP258" s="5"/>
      <c r="AKQ258" s="5"/>
      <c r="AKR258" s="5"/>
      <c r="AKS258" s="5"/>
      <c r="AKT258" s="5"/>
      <c r="AKU258" s="5"/>
      <c r="AKV258" s="5"/>
      <c r="AKW258" s="5"/>
      <c r="AKX258" s="5"/>
      <c r="AKY258" s="5"/>
      <c r="AKZ258" s="5"/>
      <c r="ALA258" s="5"/>
      <c r="ALB258" s="5"/>
      <c r="ALC258" s="5"/>
      <c r="ALD258" s="5"/>
      <c r="ALE258" s="5"/>
      <c r="ALF258" s="5"/>
      <c r="ALG258" s="5"/>
      <c r="ALH258" s="5"/>
      <c r="ALI258" s="5"/>
      <c r="ALJ258" s="5"/>
      <c r="ALK258" s="5"/>
      <c r="ALL258" s="5"/>
      <c r="ALM258" s="5"/>
      <c r="ALN258" s="5"/>
      <c r="ALO258" s="5"/>
      <c r="ALP258" s="5"/>
      <c r="ALQ258" s="5"/>
      <c r="ALR258" s="5"/>
      <c r="ALS258" s="5"/>
      <c r="ALT258" s="5"/>
      <c r="ALU258" s="5"/>
      <c r="ALV258" s="5"/>
      <c r="ALW258" s="5"/>
      <c r="ALX258" s="5"/>
      <c r="ALY258" s="5"/>
      <c r="ALZ258" s="5"/>
      <c r="AMA258" s="5"/>
      <c r="AMB258" s="5"/>
      <c r="AMC258" s="5"/>
      <c r="AMD258" s="5"/>
      <c r="AME258" s="5"/>
      <c r="AMF258" s="5"/>
      <c r="AMG258" s="5"/>
      <c r="AMH258" s="5"/>
      <c r="AMI258" s="5"/>
      <c r="AMJ258" s="5"/>
      <c r="AMK258" s="5"/>
      <c r="AML258" s="5"/>
      <c r="AMM258" s="5"/>
      <c r="AMN258" s="5"/>
      <c r="AMO258" s="5"/>
      <c r="AMP258" s="5"/>
      <c r="AMQ258" s="5"/>
      <c r="AMR258" s="5"/>
      <c r="AMS258" s="5"/>
      <c r="AMT258" s="5"/>
      <c r="AMU258" s="5"/>
      <c r="AMV258" s="5"/>
      <c r="AMW258" s="5"/>
      <c r="AMX258" s="5"/>
      <c r="AMY258" s="5"/>
      <c r="AMZ258" s="5"/>
      <c r="ANA258" s="5"/>
      <c r="ANB258" s="5"/>
      <c r="ANC258" s="5"/>
      <c r="AND258" s="5"/>
      <c r="ANE258" s="5"/>
      <c r="ANF258" s="5"/>
      <c r="ANG258" s="5"/>
      <c r="ANH258" s="5"/>
      <c r="ANI258" s="5"/>
      <c r="ANJ258" s="5"/>
      <c r="ANK258" s="5"/>
      <c r="ANL258" s="5"/>
      <c r="ANM258" s="5"/>
      <c r="ANN258" s="5"/>
      <c r="ANO258" s="5"/>
      <c r="ANP258" s="5"/>
      <c r="ANQ258" s="5"/>
      <c r="ANR258" s="5"/>
      <c r="ANS258" s="5"/>
      <c r="ANT258" s="5"/>
      <c r="ANU258" s="5"/>
      <c r="ANV258" s="5"/>
      <c r="ANW258" s="5"/>
      <c r="ANX258" s="5"/>
      <c r="ANY258" s="5"/>
      <c r="ANZ258" s="5"/>
      <c r="AOA258" s="5"/>
      <c r="AOB258" s="5"/>
      <c r="AOC258" s="5"/>
      <c r="AOD258" s="5"/>
      <c r="AOE258" s="5"/>
      <c r="AOF258" s="5"/>
      <c r="AOG258" s="5"/>
      <c r="AOH258" s="5"/>
      <c r="AOI258" s="5"/>
      <c r="AOJ258" s="5"/>
      <c r="AOK258" s="5"/>
      <c r="AOL258" s="5"/>
      <c r="AOM258" s="5"/>
      <c r="AON258" s="5"/>
      <c r="AOO258" s="5"/>
      <c r="AOP258" s="5"/>
      <c r="AOQ258" s="5"/>
      <c r="AOR258" s="5"/>
      <c r="AOS258" s="5"/>
      <c r="AOT258" s="5"/>
      <c r="AOU258" s="5"/>
      <c r="AOV258" s="5"/>
      <c r="AOW258" s="5"/>
      <c r="AOX258" s="5"/>
      <c r="AOY258" s="5"/>
      <c r="AOZ258" s="5"/>
      <c r="APA258" s="5"/>
      <c r="APB258" s="5"/>
      <c r="APC258" s="5"/>
      <c r="APD258" s="5"/>
      <c r="APE258" s="5"/>
      <c r="APF258" s="5"/>
      <c r="APG258" s="5"/>
      <c r="APH258" s="5"/>
      <c r="API258" s="5"/>
      <c r="APJ258" s="5"/>
      <c r="APK258" s="5"/>
      <c r="APL258" s="5"/>
      <c r="APM258" s="5"/>
      <c r="APN258" s="5"/>
      <c r="APO258" s="5"/>
      <c r="APP258" s="5"/>
      <c r="APQ258" s="5"/>
      <c r="APR258" s="5"/>
      <c r="APS258" s="5"/>
      <c r="APT258" s="5"/>
      <c r="APU258" s="5"/>
      <c r="APV258" s="5"/>
      <c r="APW258" s="5"/>
      <c r="APX258" s="5"/>
      <c r="APY258" s="5"/>
      <c r="APZ258" s="5"/>
      <c r="AQA258" s="5"/>
      <c r="AQB258" s="5"/>
      <c r="AQC258" s="5"/>
      <c r="AQD258" s="5"/>
      <c r="AQE258" s="5"/>
      <c r="AQF258" s="5"/>
      <c r="AQG258" s="5"/>
      <c r="AQH258" s="5"/>
      <c r="AQI258" s="5"/>
      <c r="AQJ258" s="5"/>
      <c r="AQK258" s="5"/>
      <c r="AQL258" s="5"/>
      <c r="AQM258" s="5"/>
      <c r="AQN258" s="5"/>
      <c r="AQO258" s="5"/>
      <c r="AQP258" s="5"/>
      <c r="AQQ258" s="5"/>
      <c r="AQR258" s="5"/>
      <c r="AQS258" s="5"/>
      <c r="AQT258" s="5"/>
      <c r="AQU258" s="5"/>
      <c r="AQV258" s="5"/>
      <c r="AQW258" s="5"/>
      <c r="AQX258" s="5"/>
      <c r="AQY258" s="5"/>
      <c r="AQZ258" s="5"/>
      <c r="ARA258" s="5"/>
      <c r="ARB258" s="5"/>
      <c r="ARC258" s="5"/>
      <c r="ARD258" s="5"/>
      <c r="ARE258" s="5"/>
      <c r="ARF258" s="5"/>
      <c r="ARG258" s="5"/>
      <c r="ARH258" s="5"/>
      <c r="ARI258" s="5"/>
      <c r="ARJ258" s="5"/>
      <c r="ARK258" s="5"/>
      <c r="ARL258" s="5"/>
      <c r="ARM258" s="5"/>
      <c r="ARN258" s="5"/>
      <c r="ARO258" s="5"/>
      <c r="ARP258" s="5"/>
      <c r="ARQ258" s="5"/>
      <c r="ARR258" s="5"/>
      <c r="ARS258" s="5"/>
      <c r="ART258" s="5"/>
      <c r="ARU258" s="5"/>
      <c r="ARV258" s="5"/>
      <c r="ARW258" s="5"/>
      <c r="ARX258" s="5"/>
      <c r="ARY258" s="5"/>
      <c r="ARZ258" s="5"/>
      <c r="ASA258" s="5"/>
      <c r="ASB258" s="5"/>
      <c r="ASC258" s="5"/>
      <c r="ASD258" s="5"/>
      <c r="ASE258" s="5"/>
      <c r="ASF258" s="5"/>
      <c r="ASG258" s="5"/>
      <c r="ASH258" s="5"/>
      <c r="ASI258" s="5"/>
      <c r="ASJ258" s="5"/>
      <c r="ASK258" s="5"/>
      <c r="ASL258" s="5"/>
      <c r="ASM258" s="5"/>
      <c r="ASN258" s="5"/>
      <c r="ASO258" s="5"/>
      <c r="ASP258" s="5"/>
      <c r="ASQ258" s="5"/>
      <c r="ASR258" s="5"/>
      <c r="ASS258" s="5"/>
      <c r="AST258" s="5"/>
      <c r="ASU258" s="5"/>
      <c r="ASV258" s="5"/>
      <c r="ASW258" s="5"/>
      <c r="ASX258" s="5"/>
      <c r="ASY258" s="5"/>
      <c r="ASZ258" s="5"/>
      <c r="ATA258" s="5"/>
      <c r="ATB258" s="5"/>
      <c r="ATC258" s="5"/>
      <c r="ATD258" s="5"/>
      <c r="ATE258" s="5"/>
      <c r="ATF258" s="5"/>
      <c r="ATG258" s="5"/>
      <c r="ATH258" s="5"/>
      <c r="ATI258" s="5"/>
      <c r="ATJ258" s="5"/>
      <c r="ATK258" s="5"/>
      <c r="ATL258" s="5"/>
      <c r="ATM258" s="5"/>
      <c r="ATN258" s="5"/>
      <c r="ATO258" s="5"/>
      <c r="ATP258" s="5"/>
      <c r="ATQ258" s="5"/>
      <c r="ATR258" s="5"/>
      <c r="ATS258" s="5"/>
      <c r="ATT258" s="5"/>
      <c r="ATU258" s="5"/>
      <c r="ATV258" s="5"/>
      <c r="ATW258" s="5"/>
      <c r="ATX258" s="5"/>
      <c r="ATY258" s="5"/>
      <c r="ATZ258" s="5"/>
      <c r="AUA258" s="5"/>
      <c r="AUB258" s="5"/>
      <c r="AUC258" s="5"/>
      <c r="AUD258" s="5"/>
      <c r="AUE258" s="5"/>
      <c r="AUF258" s="5"/>
      <c r="AUG258" s="5"/>
      <c r="AUH258" s="5"/>
      <c r="AUI258" s="5"/>
      <c r="AUJ258" s="5"/>
      <c r="AUK258" s="5"/>
      <c r="AUL258" s="5"/>
      <c r="AUM258" s="5"/>
      <c r="AUN258" s="5"/>
      <c r="AUO258" s="5"/>
      <c r="AUP258" s="5"/>
      <c r="AUQ258" s="5"/>
      <c r="AUR258" s="5"/>
      <c r="AUS258" s="5"/>
      <c r="AUT258" s="5"/>
      <c r="AUU258" s="5"/>
      <c r="AUV258" s="5"/>
      <c r="AUW258" s="5"/>
      <c r="AUX258" s="5"/>
      <c r="AUY258" s="5"/>
      <c r="AUZ258" s="5"/>
      <c r="AVA258" s="5"/>
      <c r="AVB258" s="5"/>
      <c r="AVC258" s="5"/>
      <c r="AVD258" s="5"/>
      <c r="AVE258" s="5"/>
      <c r="AVF258" s="5"/>
      <c r="AVG258" s="5"/>
      <c r="AVH258" s="5"/>
      <c r="AVI258" s="5"/>
      <c r="AVJ258" s="5"/>
      <c r="AVK258" s="5"/>
      <c r="AVL258" s="5"/>
      <c r="AVM258" s="5"/>
      <c r="AVN258" s="5"/>
      <c r="AVO258" s="5"/>
      <c r="AVP258" s="5"/>
      <c r="AVQ258" s="5"/>
      <c r="AVR258" s="5"/>
      <c r="AVS258" s="5"/>
      <c r="AVT258" s="5"/>
      <c r="AVU258" s="5"/>
      <c r="AVV258" s="5"/>
      <c r="AVW258" s="5"/>
      <c r="AVX258" s="5"/>
      <c r="AVY258" s="5"/>
      <c r="AVZ258" s="5"/>
      <c r="AWA258" s="5"/>
      <c r="AWB258" s="5"/>
      <c r="AWC258" s="5"/>
      <c r="AWD258" s="5"/>
      <c r="AWE258" s="5"/>
      <c r="AWF258" s="5"/>
      <c r="AWG258" s="5"/>
      <c r="AWH258" s="5"/>
      <c r="AWI258" s="5"/>
      <c r="AWJ258" s="5"/>
      <c r="AWK258" s="5"/>
      <c r="AWL258" s="5"/>
      <c r="AWM258" s="5"/>
      <c r="AWN258" s="5"/>
      <c r="AWO258" s="5"/>
      <c r="AWP258" s="5"/>
      <c r="AWQ258" s="5"/>
      <c r="AWR258" s="5"/>
      <c r="AWS258" s="5"/>
      <c r="AWT258" s="5"/>
      <c r="AWU258" s="5"/>
      <c r="AWV258" s="5"/>
      <c r="AWW258" s="5"/>
      <c r="AWX258" s="5"/>
      <c r="AWY258" s="5"/>
      <c r="AWZ258" s="5"/>
      <c r="AXA258" s="5"/>
      <c r="AXB258" s="5"/>
      <c r="AXC258" s="5"/>
      <c r="AXD258" s="5"/>
      <c r="AXE258" s="5"/>
      <c r="AXF258" s="5"/>
      <c r="AXG258" s="5"/>
      <c r="AXH258" s="5"/>
      <c r="AXI258" s="5"/>
      <c r="AXJ258" s="5"/>
      <c r="AXK258" s="5"/>
      <c r="AXL258" s="5"/>
      <c r="AXM258" s="5"/>
      <c r="AXN258" s="5"/>
      <c r="AXO258" s="5"/>
      <c r="AXP258" s="5"/>
      <c r="AXQ258" s="5"/>
      <c r="AXR258" s="5"/>
      <c r="AXS258" s="5"/>
      <c r="AXT258" s="5"/>
      <c r="AXU258" s="5"/>
      <c r="AXV258" s="5"/>
      <c r="AXW258" s="5"/>
      <c r="AXX258" s="5"/>
      <c r="AXY258" s="5"/>
      <c r="AXZ258" s="5"/>
      <c r="AYA258" s="5"/>
      <c r="AYB258" s="5"/>
      <c r="AYC258" s="5"/>
      <c r="AYD258" s="5"/>
      <c r="AYE258" s="5"/>
      <c r="AYF258" s="5"/>
      <c r="AYG258" s="5"/>
      <c r="AYH258" s="5"/>
      <c r="AYI258" s="5"/>
      <c r="AYJ258" s="5"/>
      <c r="AYK258" s="5"/>
      <c r="AYL258" s="5"/>
      <c r="AYM258" s="5"/>
      <c r="AYN258" s="5"/>
      <c r="AYO258" s="5"/>
      <c r="AYP258" s="5"/>
      <c r="AYQ258" s="5"/>
      <c r="AYR258" s="5"/>
      <c r="AYS258" s="5"/>
      <c r="AYT258" s="5"/>
      <c r="AYU258" s="5"/>
      <c r="AYV258" s="5"/>
      <c r="AYW258" s="5"/>
      <c r="AYX258" s="5"/>
      <c r="AYY258" s="5"/>
      <c r="AYZ258" s="5"/>
      <c r="AZA258" s="5"/>
      <c r="AZB258" s="5"/>
      <c r="AZC258" s="5"/>
      <c r="AZD258" s="5"/>
      <c r="AZE258" s="5"/>
      <c r="AZF258" s="5"/>
      <c r="AZG258" s="5"/>
      <c r="AZH258" s="5"/>
      <c r="AZI258" s="5"/>
      <c r="AZJ258" s="5"/>
      <c r="AZK258" s="5"/>
      <c r="AZL258" s="5"/>
      <c r="AZM258" s="5"/>
      <c r="AZN258" s="5"/>
      <c r="AZO258" s="5"/>
      <c r="AZP258" s="5"/>
      <c r="AZQ258" s="5"/>
      <c r="AZR258" s="5"/>
      <c r="AZS258" s="5"/>
      <c r="AZT258" s="5"/>
      <c r="AZU258" s="5"/>
      <c r="AZV258" s="5"/>
      <c r="AZW258" s="5"/>
      <c r="AZX258" s="5"/>
      <c r="AZY258" s="5"/>
      <c r="AZZ258" s="5"/>
      <c r="BAA258" s="5"/>
      <c r="BAB258" s="5"/>
      <c r="BAC258" s="5"/>
      <c r="BAD258" s="5"/>
      <c r="BAE258" s="5"/>
      <c r="BAF258" s="5"/>
      <c r="BAG258" s="5"/>
      <c r="BAH258" s="5"/>
      <c r="BAI258" s="5"/>
      <c r="BAJ258" s="5"/>
      <c r="BAK258" s="5"/>
      <c r="BAL258" s="5"/>
      <c r="BAM258" s="5"/>
      <c r="BAN258" s="5"/>
      <c r="BAO258" s="5"/>
      <c r="BAP258" s="5"/>
      <c r="BAQ258" s="5"/>
      <c r="BAR258" s="5"/>
      <c r="BAS258" s="5"/>
      <c r="BAT258" s="5"/>
      <c r="BAU258" s="5"/>
      <c r="BAV258" s="5"/>
      <c r="BAW258" s="5"/>
      <c r="BAX258" s="5"/>
      <c r="BAY258" s="5"/>
      <c r="BAZ258" s="5"/>
      <c r="BBA258" s="5"/>
      <c r="BBB258" s="5"/>
      <c r="BBC258" s="5"/>
      <c r="BBD258" s="5"/>
      <c r="BBE258" s="5"/>
      <c r="BBF258" s="5"/>
      <c r="BBG258" s="5"/>
      <c r="BBH258" s="5"/>
      <c r="BBI258" s="5"/>
      <c r="BBJ258" s="5"/>
      <c r="BBK258" s="5"/>
      <c r="BBL258" s="5"/>
      <c r="BBM258" s="5"/>
      <c r="BBN258" s="5"/>
      <c r="BBO258" s="5"/>
      <c r="BBP258" s="5"/>
      <c r="BBQ258" s="5"/>
      <c r="BBR258" s="5"/>
      <c r="BBS258" s="5"/>
      <c r="BBT258" s="5"/>
      <c r="BBU258" s="5"/>
      <c r="BBV258" s="5"/>
      <c r="BBW258" s="5"/>
      <c r="BBX258" s="5"/>
      <c r="BBY258" s="5"/>
      <c r="BBZ258" s="5"/>
      <c r="BCA258" s="5"/>
      <c r="BCB258" s="5"/>
      <c r="BCC258" s="5"/>
      <c r="BCD258" s="5"/>
      <c r="BCE258" s="5"/>
      <c r="BCF258" s="5"/>
      <c r="BCG258" s="5"/>
      <c r="BCH258" s="5"/>
      <c r="BCI258" s="5"/>
      <c r="BCJ258" s="5"/>
      <c r="BCK258" s="5"/>
      <c r="BCL258" s="5"/>
      <c r="BCM258" s="5"/>
      <c r="BCN258" s="5"/>
      <c r="BCO258" s="5"/>
      <c r="BCP258" s="5"/>
      <c r="BCQ258" s="5"/>
      <c r="BCR258" s="5"/>
      <c r="BCS258" s="5"/>
      <c r="BCT258" s="5"/>
      <c r="BCU258" s="5"/>
      <c r="BCV258" s="5"/>
      <c r="BCW258" s="5"/>
      <c r="BCX258" s="5"/>
      <c r="BCY258" s="5"/>
      <c r="BCZ258" s="5"/>
      <c r="BDA258" s="5"/>
      <c r="BDB258" s="5"/>
      <c r="BDC258" s="5"/>
      <c r="BDD258" s="5"/>
      <c r="BDE258" s="5"/>
      <c r="BDF258" s="5"/>
      <c r="BDG258" s="5"/>
      <c r="BDH258" s="5"/>
      <c r="BDI258" s="5"/>
      <c r="BDJ258" s="5"/>
      <c r="BDK258" s="5"/>
      <c r="BDL258" s="5"/>
      <c r="BDM258" s="5"/>
      <c r="BDN258" s="5"/>
      <c r="BDO258" s="5"/>
      <c r="BDP258" s="5"/>
      <c r="BDQ258" s="5"/>
      <c r="BDR258" s="5"/>
      <c r="BDS258" s="5"/>
      <c r="BDT258" s="5"/>
      <c r="BDU258" s="5"/>
    </row>
    <row r="259" spans="1:1477" s="6" customFormat="1" ht="24" customHeight="1" thickTop="1" thickBot="1">
      <c r="B259" s="275" t="s">
        <v>1098</v>
      </c>
      <c r="C259" s="276"/>
      <c r="D259" s="277"/>
      <c r="E259" s="7"/>
      <c r="F259" s="8"/>
      <c r="G259" s="159">
        <f>IF(B240="","",ROWS(B240:B258)-1)</f>
        <v>18</v>
      </c>
      <c r="H259" s="9">
        <f>SUM(H240:H258)</f>
        <v>31</v>
      </c>
      <c r="I259" s="9">
        <f>SUM(I240:I258)</f>
        <v>21</v>
      </c>
      <c r="J259" s="9">
        <f>SUM(J240:J258)</f>
        <v>4269</v>
      </c>
      <c r="K259" s="9">
        <f>SUM(K240:K258)</f>
        <v>6252</v>
      </c>
      <c r="L259" s="9">
        <f>SUM(L240:L258)</f>
        <v>6142</v>
      </c>
      <c r="M259" s="237">
        <f>IF(G259="",0,N259/G259)</f>
        <v>1</v>
      </c>
      <c r="N259" s="9">
        <f t="shared" ref="N259:AC259" si="78">SUM(N240:N258)</f>
        <v>18</v>
      </c>
      <c r="O259" s="9">
        <f t="shared" si="78"/>
        <v>110</v>
      </c>
      <c r="P259" s="9">
        <f t="shared" si="78"/>
        <v>44</v>
      </c>
      <c r="Q259" s="9">
        <f t="shared" si="78"/>
        <v>0</v>
      </c>
      <c r="R259" s="9">
        <f t="shared" si="78"/>
        <v>1787</v>
      </c>
      <c r="S259" s="9">
        <f t="shared" si="78"/>
        <v>196</v>
      </c>
      <c r="T259" s="11">
        <f t="shared" si="78"/>
        <v>70552740</v>
      </c>
      <c r="U259" s="11">
        <f t="shared" si="78"/>
        <v>1081896</v>
      </c>
      <c r="V259" s="11">
        <f t="shared" si="78"/>
        <v>69470844</v>
      </c>
      <c r="W259" s="11">
        <f t="shared" si="78"/>
        <v>71367620</v>
      </c>
      <c r="X259" s="11">
        <f t="shared" si="78"/>
        <v>70412255</v>
      </c>
      <c r="Y259" s="11">
        <f t="shared" si="78"/>
        <v>-97218</v>
      </c>
      <c r="Z259" s="11">
        <f t="shared" si="78"/>
        <v>0</v>
      </c>
      <c r="AA259" s="11">
        <f t="shared" si="78"/>
        <v>-97218</v>
      </c>
      <c r="AB259" s="11">
        <f t="shared" si="78"/>
        <v>70315037</v>
      </c>
      <c r="AC259" s="11">
        <f t="shared" si="78"/>
        <v>70916287</v>
      </c>
      <c r="AD259" s="142">
        <f>IF(G259="",0,AE259/G259)</f>
        <v>1</v>
      </c>
      <c r="AE259" s="241">
        <f t="shared" ref="AE259:CM259" si="79">SUM(AE240:AE258)</f>
        <v>18</v>
      </c>
      <c r="AF259" s="11">
        <f t="shared" si="79"/>
        <v>932812</v>
      </c>
      <c r="AG259" s="11">
        <f t="shared" si="79"/>
        <v>814879</v>
      </c>
      <c r="AH259" s="9">
        <f t="shared" si="79"/>
        <v>718</v>
      </c>
      <c r="AI259" s="9">
        <f t="shared" si="79"/>
        <v>1058</v>
      </c>
      <c r="AJ259" s="9">
        <f t="shared" si="79"/>
        <v>0</v>
      </c>
      <c r="AK259" s="9">
        <f t="shared" si="79"/>
        <v>1</v>
      </c>
      <c r="AL259" s="11">
        <f t="shared" si="79"/>
        <v>179718</v>
      </c>
      <c r="AM259" s="11">
        <f t="shared" si="79"/>
        <v>0</v>
      </c>
      <c r="AN259" s="9">
        <f t="shared" si="79"/>
        <v>11</v>
      </c>
      <c r="AO259" s="9">
        <f t="shared" si="79"/>
        <v>236</v>
      </c>
      <c r="AP259" s="11">
        <f t="shared" si="79"/>
        <v>589405</v>
      </c>
      <c r="AQ259" s="11">
        <f t="shared" si="79"/>
        <v>107780</v>
      </c>
      <c r="AR259" s="9">
        <f t="shared" si="79"/>
        <v>0</v>
      </c>
      <c r="AS259" s="9">
        <f t="shared" si="79"/>
        <v>0</v>
      </c>
      <c r="AT259" s="11">
        <f t="shared" si="79"/>
        <v>0</v>
      </c>
      <c r="AU259" s="11">
        <f t="shared" si="79"/>
        <v>0</v>
      </c>
      <c r="AV259" s="9">
        <f t="shared" si="79"/>
        <v>0</v>
      </c>
      <c r="AW259" s="9">
        <f t="shared" si="79"/>
        <v>0</v>
      </c>
      <c r="AX259" s="11">
        <f t="shared" si="79"/>
        <v>0</v>
      </c>
      <c r="AY259" s="11">
        <f t="shared" si="79"/>
        <v>0</v>
      </c>
      <c r="AZ259" s="9">
        <f t="shared" si="79"/>
        <v>0</v>
      </c>
      <c r="BA259" s="9">
        <f t="shared" si="79"/>
        <v>0</v>
      </c>
      <c r="BB259" s="11">
        <f t="shared" si="79"/>
        <v>0</v>
      </c>
      <c r="BC259" s="11">
        <f t="shared" si="79"/>
        <v>0</v>
      </c>
      <c r="BD259" s="9">
        <f t="shared" si="79"/>
        <v>0</v>
      </c>
      <c r="BE259" s="9">
        <f t="shared" si="79"/>
        <v>35</v>
      </c>
      <c r="BF259" s="11">
        <f t="shared" si="79"/>
        <v>177485</v>
      </c>
      <c r="BG259" s="11">
        <f t="shared" si="79"/>
        <v>0</v>
      </c>
      <c r="BH259" s="9">
        <f t="shared" si="79"/>
        <v>0</v>
      </c>
      <c r="BI259" s="9">
        <f t="shared" si="79"/>
        <v>0</v>
      </c>
      <c r="BJ259" s="11">
        <f t="shared" si="79"/>
        <v>0</v>
      </c>
      <c r="BK259" s="11">
        <f t="shared" si="79"/>
        <v>0</v>
      </c>
      <c r="BL259" s="9">
        <f t="shared" si="79"/>
        <v>0</v>
      </c>
      <c r="BM259" s="9">
        <f t="shared" si="79"/>
        <v>0</v>
      </c>
      <c r="BN259" s="11">
        <f t="shared" si="79"/>
        <v>0</v>
      </c>
      <c r="BO259" s="11">
        <f t="shared" si="79"/>
        <v>0</v>
      </c>
      <c r="BP259" s="9">
        <f t="shared" si="79"/>
        <v>0</v>
      </c>
      <c r="BQ259" s="9">
        <f t="shared" si="79"/>
        <v>0</v>
      </c>
      <c r="BR259" s="11">
        <f t="shared" si="79"/>
        <v>244811</v>
      </c>
      <c r="BS259" s="11">
        <f t="shared" si="79"/>
        <v>0</v>
      </c>
      <c r="BT259" s="9">
        <f t="shared" si="79"/>
        <v>0</v>
      </c>
      <c r="BU259" s="9">
        <f t="shared" si="79"/>
        <v>0</v>
      </c>
      <c r="BV259" s="11">
        <f t="shared" si="79"/>
        <v>0</v>
      </c>
      <c r="BW259" s="11">
        <f t="shared" si="79"/>
        <v>0</v>
      </c>
      <c r="BX259" s="9">
        <f t="shared" si="79"/>
        <v>0</v>
      </c>
      <c r="BY259" s="9">
        <f t="shared" si="79"/>
        <v>0</v>
      </c>
      <c r="BZ259" s="11">
        <f t="shared" si="79"/>
        <v>0</v>
      </c>
      <c r="CA259" s="11">
        <f t="shared" si="79"/>
        <v>0</v>
      </c>
      <c r="CB259" s="9">
        <f t="shared" si="79"/>
        <v>0</v>
      </c>
      <c r="CC259" s="9">
        <f t="shared" si="79"/>
        <v>0</v>
      </c>
      <c r="CD259" s="11">
        <f t="shared" si="79"/>
        <v>0</v>
      </c>
      <c r="CE259" s="11">
        <f t="shared" si="79"/>
        <v>0</v>
      </c>
      <c r="CF259" s="9">
        <f t="shared" si="79"/>
        <v>0</v>
      </c>
      <c r="CG259" s="9">
        <f t="shared" si="79"/>
        <v>0</v>
      </c>
      <c r="CH259" s="11">
        <f t="shared" si="79"/>
        <v>0</v>
      </c>
      <c r="CI259" s="11">
        <f t="shared" si="79"/>
        <v>0</v>
      </c>
      <c r="CJ259" s="9">
        <f t="shared" si="79"/>
        <v>11</v>
      </c>
      <c r="CK259" s="9">
        <f t="shared" si="79"/>
        <v>272</v>
      </c>
      <c r="CL259" s="11">
        <f t="shared" si="79"/>
        <v>1191418</v>
      </c>
      <c r="CM259" s="11">
        <f t="shared" si="79"/>
        <v>107780</v>
      </c>
      <c r="CN259" s="13"/>
      <c r="CO259" s="13"/>
      <c r="CP259" s="13"/>
      <c r="CQ259" s="13"/>
      <c r="CR259" s="13"/>
      <c r="CS259" s="13"/>
      <c r="CT259" s="7"/>
      <c r="CU259" s="8"/>
      <c r="CV259" s="8"/>
      <c r="CW259" s="7"/>
      <c r="CX259" s="7"/>
      <c r="CY259" s="8"/>
      <c r="CZ259" s="8"/>
      <c r="DA259" s="8"/>
      <c r="DB259" s="11"/>
      <c r="DC259" s="13"/>
      <c r="DD259" s="15"/>
    </row>
    <row r="260" spans="1:1477" s="102" customFormat="1" ht="24" customHeight="1" thickTop="1" thickBot="1">
      <c r="A260" s="133"/>
      <c r="B260" s="272" t="s">
        <v>36</v>
      </c>
      <c r="C260" s="273"/>
      <c r="D260" s="274"/>
      <c r="E260" s="110"/>
      <c r="F260" s="111"/>
      <c r="G260" s="112">
        <f t="shared" ref="G260:L260" si="80">SUM(G238,G259)</f>
        <v>36</v>
      </c>
      <c r="H260" s="112">
        <f t="shared" si="80"/>
        <v>87</v>
      </c>
      <c r="I260" s="112">
        <f t="shared" si="80"/>
        <v>102</v>
      </c>
      <c r="J260" s="112">
        <f t="shared" si="80"/>
        <v>9872</v>
      </c>
      <c r="K260" s="112">
        <f t="shared" si="80"/>
        <v>14910</v>
      </c>
      <c r="L260" s="112">
        <f t="shared" si="80"/>
        <v>14773</v>
      </c>
      <c r="M260" s="237">
        <f>IF(G260=0,0,N260/G260)</f>
        <v>0.97222222222222221</v>
      </c>
      <c r="N260" s="112">
        <f t="shared" ref="N260:AC260" si="81">SUM(N238,N259)</f>
        <v>35</v>
      </c>
      <c r="O260" s="112">
        <f t="shared" si="81"/>
        <v>137</v>
      </c>
      <c r="P260" s="113">
        <f t="shared" si="81"/>
        <v>47</v>
      </c>
      <c r="Q260" s="113">
        <f t="shared" si="81"/>
        <v>0</v>
      </c>
      <c r="R260" s="112">
        <f t="shared" si="81"/>
        <v>4009</v>
      </c>
      <c r="S260" s="112">
        <f t="shared" si="81"/>
        <v>1029</v>
      </c>
      <c r="T260" s="114">
        <f t="shared" si="81"/>
        <v>309516193</v>
      </c>
      <c r="U260" s="114">
        <f t="shared" si="81"/>
        <v>2309604</v>
      </c>
      <c r="V260" s="114">
        <f t="shared" si="81"/>
        <v>307206589</v>
      </c>
      <c r="W260" s="114">
        <f t="shared" si="81"/>
        <v>329851925</v>
      </c>
      <c r="X260" s="114">
        <f t="shared" si="81"/>
        <v>337708980</v>
      </c>
      <c r="Y260" s="114">
        <f t="shared" si="81"/>
        <v>-97218</v>
      </c>
      <c r="Z260" s="114">
        <f t="shared" si="81"/>
        <v>0</v>
      </c>
      <c r="AA260" s="114">
        <f t="shared" si="81"/>
        <v>-97218</v>
      </c>
      <c r="AB260" s="114">
        <f t="shared" si="81"/>
        <v>332348543</v>
      </c>
      <c r="AC260" s="114">
        <f t="shared" si="81"/>
        <v>337133390</v>
      </c>
      <c r="AD260" s="142">
        <f>IF(G260=0,0,AE260/G260)</f>
        <v>0.91666666666666663</v>
      </c>
      <c r="AE260" s="240">
        <f t="shared" ref="AE260:CM260" si="82">SUM(AE238,AE259)</f>
        <v>33</v>
      </c>
      <c r="AF260" s="114">
        <f t="shared" si="82"/>
        <v>6115437</v>
      </c>
      <c r="AG260" s="114">
        <f t="shared" si="82"/>
        <v>19945637</v>
      </c>
      <c r="AH260" s="115">
        <f t="shared" si="82"/>
        <v>1967</v>
      </c>
      <c r="AI260" s="115">
        <f t="shared" si="82"/>
        <v>2028</v>
      </c>
      <c r="AJ260" s="115">
        <f t="shared" si="82"/>
        <v>0</v>
      </c>
      <c r="AK260" s="115">
        <f t="shared" si="82"/>
        <v>343</v>
      </c>
      <c r="AL260" s="114">
        <f t="shared" si="82"/>
        <v>5935572</v>
      </c>
      <c r="AM260" s="114">
        <f t="shared" si="82"/>
        <v>90436</v>
      </c>
      <c r="AN260" s="115">
        <f t="shared" si="82"/>
        <v>11</v>
      </c>
      <c r="AO260" s="115">
        <f t="shared" si="82"/>
        <v>395</v>
      </c>
      <c r="AP260" s="114">
        <f t="shared" si="82"/>
        <v>6621721</v>
      </c>
      <c r="AQ260" s="114">
        <f t="shared" si="82"/>
        <v>1690159</v>
      </c>
      <c r="AR260" s="115">
        <f t="shared" si="82"/>
        <v>0</v>
      </c>
      <c r="AS260" s="115">
        <f t="shared" si="82"/>
        <v>0</v>
      </c>
      <c r="AT260" s="114">
        <f t="shared" si="82"/>
        <v>0</v>
      </c>
      <c r="AU260" s="114">
        <f t="shared" si="82"/>
        <v>0</v>
      </c>
      <c r="AV260" s="115">
        <f t="shared" si="82"/>
        <v>0</v>
      </c>
      <c r="AW260" s="115">
        <f t="shared" si="82"/>
        <v>0</v>
      </c>
      <c r="AX260" s="114">
        <f t="shared" si="82"/>
        <v>0</v>
      </c>
      <c r="AY260" s="114">
        <f t="shared" si="82"/>
        <v>0</v>
      </c>
      <c r="AZ260" s="115">
        <f t="shared" si="82"/>
        <v>0</v>
      </c>
      <c r="BA260" s="115">
        <f t="shared" si="82"/>
        <v>0</v>
      </c>
      <c r="BB260" s="114">
        <f t="shared" si="82"/>
        <v>0</v>
      </c>
      <c r="BC260" s="114">
        <f t="shared" si="82"/>
        <v>0</v>
      </c>
      <c r="BD260" s="115">
        <f t="shared" si="82"/>
        <v>0</v>
      </c>
      <c r="BE260" s="115">
        <f t="shared" si="82"/>
        <v>331</v>
      </c>
      <c r="BF260" s="114">
        <f t="shared" si="82"/>
        <v>559212</v>
      </c>
      <c r="BG260" s="114">
        <f t="shared" si="82"/>
        <v>0</v>
      </c>
      <c r="BH260" s="115">
        <f t="shared" si="82"/>
        <v>0</v>
      </c>
      <c r="BI260" s="115">
        <f t="shared" si="82"/>
        <v>42</v>
      </c>
      <c r="BJ260" s="114">
        <f t="shared" si="82"/>
        <v>174452</v>
      </c>
      <c r="BK260" s="114">
        <f t="shared" si="82"/>
        <v>0</v>
      </c>
      <c r="BL260" s="115">
        <f t="shared" si="82"/>
        <v>0</v>
      </c>
      <c r="BM260" s="115">
        <f t="shared" si="82"/>
        <v>0</v>
      </c>
      <c r="BN260" s="114">
        <f t="shared" si="82"/>
        <v>0</v>
      </c>
      <c r="BO260" s="114">
        <f t="shared" si="82"/>
        <v>0</v>
      </c>
      <c r="BP260" s="115">
        <f t="shared" si="82"/>
        <v>0</v>
      </c>
      <c r="BQ260" s="115">
        <f t="shared" si="82"/>
        <v>0</v>
      </c>
      <c r="BR260" s="114">
        <f t="shared" si="82"/>
        <v>544429</v>
      </c>
      <c r="BS260" s="114">
        <f t="shared" si="82"/>
        <v>0</v>
      </c>
      <c r="BT260" s="115">
        <f t="shared" si="82"/>
        <v>0</v>
      </c>
      <c r="BU260" s="115">
        <f t="shared" si="82"/>
        <v>0</v>
      </c>
      <c r="BV260" s="114">
        <f t="shared" si="82"/>
        <v>6200000</v>
      </c>
      <c r="BW260" s="114">
        <f t="shared" si="82"/>
        <v>0</v>
      </c>
      <c r="BX260" s="115">
        <f t="shared" si="82"/>
        <v>0</v>
      </c>
      <c r="BY260" s="115">
        <f t="shared" si="82"/>
        <v>36</v>
      </c>
      <c r="BZ260" s="114">
        <f t="shared" si="82"/>
        <v>207976</v>
      </c>
      <c r="CA260" s="114">
        <f t="shared" si="82"/>
        <v>207976</v>
      </c>
      <c r="CB260" s="115">
        <f t="shared" si="82"/>
        <v>0</v>
      </c>
      <c r="CC260" s="115">
        <f t="shared" si="82"/>
        <v>0</v>
      </c>
      <c r="CD260" s="114">
        <f t="shared" si="82"/>
        <v>0</v>
      </c>
      <c r="CE260" s="114">
        <f t="shared" si="82"/>
        <v>0</v>
      </c>
      <c r="CF260" s="115">
        <f t="shared" si="82"/>
        <v>0</v>
      </c>
      <c r="CG260" s="115">
        <f t="shared" si="82"/>
        <v>0</v>
      </c>
      <c r="CH260" s="114">
        <f t="shared" si="82"/>
        <v>-106929</v>
      </c>
      <c r="CI260" s="114">
        <f t="shared" si="82"/>
        <v>0</v>
      </c>
      <c r="CJ260" s="115">
        <f t="shared" si="82"/>
        <v>11</v>
      </c>
      <c r="CK260" s="115">
        <f t="shared" si="82"/>
        <v>1147</v>
      </c>
      <c r="CL260" s="114">
        <f t="shared" si="82"/>
        <v>20136430</v>
      </c>
      <c r="CM260" s="114">
        <f t="shared" si="82"/>
        <v>1988570</v>
      </c>
      <c r="CN260" s="116"/>
      <c r="CO260" s="116"/>
      <c r="CP260" s="116"/>
      <c r="CQ260" s="116"/>
      <c r="CR260" s="116"/>
      <c r="CS260" s="116"/>
      <c r="CT260" s="110"/>
      <c r="CU260" s="111"/>
      <c r="CV260" s="111"/>
      <c r="CW260" s="110"/>
      <c r="CX260" s="110"/>
      <c r="CY260" s="111"/>
      <c r="CZ260" s="111"/>
      <c r="DA260" s="111"/>
      <c r="DB260" s="114"/>
      <c r="DC260" s="116"/>
      <c r="DD260" s="11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/>
      <c r="JT260" s="6"/>
      <c r="JU260" s="6"/>
      <c r="JV260" s="6"/>
      <c r="JW260" s="6"/>
      <c r="JX260" s="6"/>
      <c r="JY260" s="6"/>
      <c r="JZ260" s="6"/>
      <c r="KA260" s="6"/>
      <c r="KB260" s="6"/>
      <c r="KC260" s="6"/>
      <c r="KD260" s="6"/>
      <c r="KE260" s="6"/>
      <c r="KF260" s="6"/>
      <c r="KG260" s="6"/>
      <c r="KH260" s="6"/>
      <c r="KI260" s="6"/>
      <c r="KJ260" s="6"/>
      <c r="KK260" s="6"/>
      <c r="KL260" s="6"/>
      <c r="KM260" s="6"/>
      <c r="KN260" s="6"/>
      <c r="KO260" s="6"/>
      <c r="KP260" s="6"/>
      <c r="KQ260" s="6"/>
      <c r="KR260" s="6"/>
      <c r="KS260" s="6"/>
      <c r="KT260" s="6"/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/>
      <c r="OP260" s="6"/>
      <c r="OQ260" s="6"/>
      <c r="OR260" s="6"/>
      <c r="OS260" s="6"/>
      <c r="OT260" s="6"/>
      <c r="OU260" s="6"/>
      <c r="OV260" s="6"/>
      <c r="OW260" s="6"/>
      <c r="OX260" s="6"/>
      <c r="OY260" s="6"/>
      <c r="OZ260" s="6"/>
      <c r="PA260" s="6"/>
      <c r="PB260" s="6"/>
      <c r="PC260" s="6"/>
      <c r="PD260" s="6"/>
      <c r="PE260" s="6"/>
      <c r="PF260" s="6"/>
      <c r="PG260" s="6"/>
      <c r="PH260" s="6"/>
      <c r="PI260" s="6"/>
      <c r="PJ260" s="6"/>
      <c r="PK260" s="6"/>
      <c r="PL260" s="6"/>
      <c r="PM260" s="6"/>
      <c r="PN260" s="6"/>
      <c r="PO260" s="6"/>
      <c r="PP260" s="6"/>
      <c r="PQ260" s="6"/>
      <c r="PR260" s="6"/>
      <c r="PS260" s="6"/>
      <c r="PT260" s="6"/>
      <c r="PU260" s="6"/>
      <c r="PV260" s="6"/>
      <c r="PW260" s="6"/>
      <c r="PX260" s="6"/>
      <c r="PY260" s="6"/>
      <c r="PZ260" s="6"/>
      <c r="QA260" s="6"/>
      <c r="QB260" s="6"/>
      <c r="QC260" s="6"/>
      <c r="QD260" s="6"/>
      <c r="QE260" s="6"/>
      <c r="QF260" s="6"/>
      <c r="QG260" s="6"/>
      <c r="QH260" s="6"/>
      <c r="QI260" s="6"/>
      <c r="QJ260" s="6"/>
      <c r="QK260" s="6"/>
      <c r="QL260" s="6"/>
      <c r="QM260" s="6"/>
      <c r="QN260" s="6"/>
      <c r="QO260" s="6"/>
      <c r="QP260" s="6"/>
      <c r="QQ260" s="6"/>
      <c r="QR260" s="6"/>
      <c r="QS260" s="6"/>
      <c r="QT260" s="6"/>
      <c r="QU260" s="6"/>
      <c r="QV260" s="6"/>
      <c r="QW260" s="6"/>
      <c r="QX260" s="6"/>
      <c r="QY260" s="6"/>
      <c r="QZ260" s="6"/>
      <c r="RA260" s="6"/>
      <c r="RB260" s="6"/>
      <c r="RC260" s="6"/>
      <c r="RD260" s="6"/>
      <c r="RE260" s="6"/>
      <c r="RF260" s="6"/>
      <c r="RG260" s="6"/>
      <c r="RH260" s="6"/>
      <c r="RI260" s="6"/>
      <c r="RJ260" s="6"/>
      <c r="RK260" s="6"/>
      <c r="RL260" s="6"/>
      <c r="RM260" s="6"/>
      <c r="RN260" s="6"/>
      <c r="RO260" s="6"/>
      <c r="RP260" s="6"/>
      <c r="RQ260" s="6"/>
      <c r="RR260" s="6"/>
      <c r="RS260" s="6"/>
      <c r="RT260" s="6"/>
      <c r="RU260" s="6"/>
      <c r="RV260" s="6"/>
      <c r="RW260" s="6"/>
      <c r="RX260" s="6"/>
      <c r="RY260" s="6"/>
      <c r="RZ260" s="6"/>
      <c r="SA260" s="6"/>
      <c r="SB260" s="6"/>
      <c r="SC260" s="6"/>
      <c r="SD260" s="6"/>
      <c r="SE260" s="6"/>
      <c r="SF260" s="6"/>
      <c r="SG260" s="6"/>
      <c r="SH260" s="6"/>
      <c r="SI260" s="6"/>
      <c r="SJ260" s="6"/>
      <c r="SK260" s="6"/>
      <c r="SL260" s="6"/>
      <c r="SM260" s="6"/>
      <c r="SN260" s="6"/>
      <c r="SO260" s="6"/>
      <c r="SP260" s="6"/>
      <c r="SQ260" s="6"/>
      <c r="SR260" s="6"/>
      <c r="SS260" s="6"/>
      <c r="ST260" s="6"/>
      <c r="SU260" s="6"/>
      <c r="SV260" s="6"/>
      <c r="SW260" s="6"/>
      <c r="SX260" s="6"/>
      <c r="SY260" s="6"/>
      <c r="SZ260" s="6"/>
      <c r="TA260" s="6"/>
      <c r="TB260" s="6"/>
      <c r="TC260" s="6"/>
      <c r="TD260" s="6"/>
      <c r="TE260" s="6"/>
      <c r="TF260" s="6"/>
      <c r="TG260" s="6"/>
      <c r="TH260" s="6"/>
      <c r="TI260" s="6"/>
      <c r="TJ260" s="6"/>
      <c r="TK260" s="6"/>
      <c r="TL260" s="6"/>
      <c r="TM260" s="6"/>
      <c r="TN260" s="6"/>
      <c r="TO260" s="6"/>
      <c r="TP260" s="6"/>
      <c r="TQ260" s="6"/>
      <c r="TR260" s="6"/>
      <c r="TS260" s="6"/>
      <c r="TT260" s="6"/>
      <c r="TU260" s="6"/>
      <c r="TV260" s="6"/>
      <c r="TW260" s="6"/>
      <c r="TX260" s="6"/>
      <c r="TY260" s="6"/>
      <c r="TZ260" s="6"/>
      <c r="UA260" s="6"/>
      <c r="UB260" s="6"/>
      <c r="UC260" s="6"/>
      <c r="UD260" s="6"/>
      <c r="UE260" s="6"/>
      <c r="UF260" s="6"/>
      <c r="UG260" s="6"/>
      <c r="UH260" s="6"/>
      <c r="UI260" s="6"/>
      <c r="UJ260" s="6"/>
      <c r="UK260" s="6"/>
      <c r="UL260" s="6"/>
      <c r="UM260" s="6"/>
      <c r="UN260" s="6"/>
      <c r="UO260" s="6"/>
      <c r="UP260" s="6"/>
      <c r="UQ260" s="6"/>
      <c r="UR260" s="6"/>
      <c r="US260" s="6"/>
      <c r="UT260" s="6"/>
      <c r="UU260" s="6"/>
      <c r="UV260" s="6"/>
      <c r="UW260" s="6"/>
      <c r="UX260" s="6"/>
      <c r="UY260" s="6"/>
      <c r="UZ260" s="6"/>
      <c r="VA260" s="6"/>
      <c r="VB260" s="6"/>
      <c r="VC260" s="6"/>
      <c r="VD260" s="6"/>
      <c r="VE260" s="6"/>
      <c r="VF260" s="6"/>
      <c r="VG260" s="6"/>
      <c r="VH260" s="6"/>
      <c r="VI260" s="6"/>
      <c r="VJ260" s="6"/>
      <c r="VK260" s="6"/>
      <c r="VL260" s="6"/>
      <c r="VM260" s="6"/>
      <c r="VN260" s="6"/>
      <c r="VO260" s="6"/>
      <c r="VP260" s="6"/>
      <c r="VQ260" s="6"/>
      <c r="VR260" s="6"/>
      <c r="VS260" s="6"/>
      <c r="VT260" s="6"/>
      <c r="VU260" s="6"/>
      <c r="VV260" s="6"/>
      <c r="VW260" s="6"/>
      <c r="VX260" s="6"/>
      <c r="VY260" s="6"/>
      <c r="VZ260" s="6"/>
      <c r="WA260" s="6"/>
      <c r="WB260" s="6"/>
      <c r="WC260" s="6"/>
      <c r="WD260" s="6"/>
      <c r="WE260" s="6"/>
      <c r="WF260" s="6"/>
      <c r="WG260" s="6"/>
      <c r="WH260" s="6"/>
      <c r="WI260" s="6"/>
      <c r="WJ260" s="6"/>
      <c r="WK260" s="6"/>
      <c r="WL260" s="6"/>
      <c r="WM260" s="6"/>
      <c r="WN260" s="6"/>
      <c r="WO260" s="6"/>
      <c r="WP260" s="6"/>
      <c r="WQ260" s="6"/>
      <c r="WR260" s="6"/>
      <c r="WS260" s="6"/>
      <c r="WT260" s="6"/>
      <c r="WU260" s="6"/>
      <c r="WV260" s="6"/>
      <c r="WW260" s="6"/>
      <c r="WX260" s="6"/>
      <c r="WY260" s="6"/>
      <c r="WZ260" s="6"/>
      <c r="XA260" s="6"/>
      <c r="XB260" s="6"/>
      <c r="XC260" s="6"/>
      <c r="XD260" s="6"/>
      <c r="XE260" s="6"/>
      <c r="XF260" s="6"/>
      <c r="XG260" s="6"/>
      <c r="XH260" s="6"/>
      <c r="XI260" s="6"/>
      <c r="XJ260" s="6"/>
      <c r="XK260" s="6"/>
      <c r="XL260" s="6"/>
      <c r="XM260" s="6"/>
      <c r="XN260" s="6"/>
      <c r="XO260" s="6"/>
      <c r="XP260" s="6"/>
      <c r="XQ260" s="6"/>
      <c r="XR260" s="6"/>
      <c r="XS260" s="6"/>
      <c r="XT260" s="6"/>
      <c r="XU260" s="6"/>
      <c r="XV260" s="6"/>
      <c r="XW260" s="6"/>
      <c r="XX260" s="6"/>
      <c r="XY260" s="6"/>
      <c r="XZ260" s="6"/>
      <c r="YA260" s="6"/>
      <c r="YB260" s="6"/>
      <c r="YC260" s="6"/>
      <c r="YD260" s="6"/>
      <c r="YE260" s="6"/>
      <c r="YF260" s="6"/>
      <c r="YG260" s="6"/>
      <c r="YH260" s="6"/>
      <c r="YI260" s="6"/>
      <c r="YJ260" s="6"/>
      <c r="YK260" s="6"/>
      <c r="YL260" s="6"/>
      <c r="YM260" s="6"/>
      <c r="YN260" s="6"/>
      <c r="YO260" s="6"/>
      <c r="YP260" s="6"/>
      <c r="YQ260" s="6"/>
      <c r="YR260" s="6"/>
      <c r="YS260" s="6"/>
      <c r="YT260" s="6"/>
      <c r="YU260" s="6"/>
      <c r="YV260" s="6"/>
      <c r="YW260" s="6"/>
      <c r="YX260" s="6"/>
      <c r="YY260" s="6"/>
      <c r="YZ260" s="6"/>
      <c r="ZA260" s="6"/>
      <c r="ZB260" s="6"/>
      <c r="ZC260" s="6"/>
      <c r="ZD260" s="6"/>
      <c r="ZE260" s="6"/>
      <c r="ZF260" s="6"/>
      <c r="ZG260" s="6"/>
      <c r="ZH260" s="6"/>
      <c r="ZI260" s="6"/>
      <c r="ZJ260" s="6"/>
      <c r="ZK260" s="6"/>
      <c r="ZL260" s="6"/>
      <c r="ZM260" s="6"/>
      <c r="ZN260" s="6"/>
      <c r="ZO260" s="6"/>
      <c r="ZP260" s="6"/>
      <c r="ZQ260" s="6"/>
      <c r="ZR260" s="6"/>
      <c r="ZS260" s="6"/>
      <c r="ZT260" s="6"/>
      <c r="ZU260" s="6"/>
      <c r="ZV260" s="6"/>
      <c r="ZW260" s="6"/>
      <c r="ZX260" s="6"/>
      <c r="ZY260" s="6"/>
      <c r="ZZ260" s="6"/>
      <c r="AAA260" s="6"/>
      <c r="AAB260" s="6"/>
      <c r="AAC260" s="6"/>
      <c r="AAD260" s="6"/>
      <c r="AAE260" s="6"/>
      <c r="AAF260" s="6"/>
      <c r="AAG260" s="6"/>
      <c r="AAH260" s="6"/>
      <c r="AAI260" s="6"/>
      <c r="AAJ260" s="6"/>
      <c r="AAK260" s="6"/>
      <c r="AAL260" s="6"/>
      <c r="AAM260" s="6"/>
      <c r="AAN260" s="6"/>
      <c r="AAO260" s="6"/>
      <c r="AAP260" s="6"/>
      <c r="AAQ260" s="6"/>
      <c r="AAR260" s="6"/>
      <c r="AAS260" s="6"/>
      <c r="AAT260" s="6"/>
      <c r="AAU260" s="6"/>
      <c r="AAV260" s="6"/>
      <c r="AAW260" s="6"/>
      <c r="AAX260" s="6"/>
      <c r="AAY260" s="6"/>
      <c r="AAZ260" s="6"/>
      <c r="ABA260" s="6"/>
      <c r="ABB260" s="6"/>
      <c r="ABC260" s="6"/>
      <c r="ABD260" s="6"/>
      <c r="ABE260" s="6"/>
      <c r="ABF260" s="6"/>
      <c r="ABG260" s="6"/>
      <c r="ABH260" s="6"/>
      <c r="ABI260" s="6"/>
      <c r="ABJ260" s="6"/>
      <c r="ABK260" s="6"/>
      <c r="ABL260" s="6"/>
      <c r="ABM260" s="6"/>
      <c r="ABN260" s="6"/>
      <c r="ABO260" s="6"/>
      <c r="ABP260" s="6"/>
      <c r="ABQ260" s="6"/>
      <c r="ABR260" s="6"/>
      <c r="ABS260" s="6"/>
      <c r="ABT260" s="6"/>
      <c r="ABU260" s="6"/>
      <c r="ABV260" s="6"/>
      <c r="ABW260" s="6"/>
      <c r="ABX260" s="6"/>
      <c r="ABY260" s="6"/>
      <c r="ABZ260" s="6"/>
      <c r="ACA260" s="6"/>
      <c r="ACB260" s="6"/>
      <c r="ACC260" s="6"/>
      <c r="ACD260" s="6"/>
      <c r="ACE260" s="6"/>
      <c r="ACF260" s="6"/>
      <c r="ACG260" s="6"/>
      <c r="ACH260" s="6"/>
      <c r="ACI260" s="6"/>
      <c r="ACJ260" s="6"/>
      <c r="ACK260" s="6"/>
      <c r="ACL260" s="6"/>
      <c r="ACM260" s="6"/>
      <c r="ACN260" s="6"/>
      <c r="ACO260" s="6"/>
      <c r="ACP260" s="6"/>
      <c r="ACQ260" s="6"/>
      <c r="ACR260" s="6"/>
      <c r="ACS260" s="6"/>
      <c r="ACT260" s="6"/>
      <c r="ACU260" s="6"/>
      <c r="ACV260" s="6"/>
      <c r="ACW260" s="6"/>
      <c r="ACX260" s="6"/>
      <c r="ACY260" s="6"/>
      <c r="ACZ260" s="6"/>
      <c r="ADA260" s="6"/>
      <c r="ADB260" s="6"/>
      <c r="ADC260" s="6"/>
      <c r="ADD260" s="6"/>
      <c r="ADE260" s="6"/>
      <c r="ADF260" s="6"/>
      <c r="ADG260" s="6"/>
      <c r="ADH260" s="6"/>
      <c r="ADI260" s="6"/>
      <c r="ADJ260" s="6"/>
      <c r="ADK260" s="6"/>
      <c r="ADL260" s="6"/>
      <c r="ADM260" s="6"/>
      <c r="ADN260" s="6"/>
      <c r="ADO260" s="6"/>
      <c r="ADP260" s="6"/>
      <c r="ADQ260" s="6"/>
      <c r="ADR260" s="6"/>
      <c r="ADS260" s="6"/>
      <c r="ADT260" s="6"/>
      <c r="ADU260" s="6"/>
      <c r="ADV260" s="6"/>
      <c r="ADW260" s="6"/>
      <c r="ADX260" s="6"/>
      <c r="ADY260" s="6"/>
      <c r="ADZ260" s="6"/>
      <c r="AEA260" s="6"/>
      <c r="AEB260" s="6"/>
      <c r="AEC260" s="6"/>
      <c r="AED260" s="6"/>
      <c r="AEE260" s="6"/>
      <c r="AEF260" s="6"/>
      <c r="AEG260" s="6"/>
      <c r="AEH260" s="6"/>
      <c r="AEI260" s="6"/>
      <c r="AEJ260" s="6"/>
      <c r="AEK260" s="6"/>
      <c r="AEL260" s="6"/>
      <c r="AEM260" s="6"/>
      <c r="AEN260" s="6"/>
      <c r="AEO260" s="6"/>
      <c r="AEP260" s="6"/>
      <c r="AEQ260" s="6"/>
      <c r="AER260" s="6"/>
      <c r="AES260" s="6"/>
      <c r="AET260" s="6"/>
      <c r="AEU260" s="6"/>
      <c r="AEV260" s="6"/>
      <c r="AEW260" s="6"/>
      <c r="AEX260" s="6"/>
      <c r="AEY260" s="6"/>
      <c r="AEZ260" s="6"/>
      <c r="AFA260" s="6"/>
      <c r="AFB260" s="6"/>
      <c r="AFC260" s="6"/>
      <c r="AFD260" s="6"/>
      <c r="AFE260" s="6"/>
      <c r="AFF260" s="6"/>
      <c r="AFG260" s="6"/>
      <c r="AFH260" s="6"/>
      <c r="AFI260" s="6"/>
      <c r="AFJ260" s="6"/>
      <c r="AFK260" s="6"/>
      <c r="AFL260" s="6"/>
      <c r="AFM260" s="6"/>
      <c r="AFN260" s="6"/>
      <c r="AFO260" s="6"/>
      <c r="AFP260" s="6"/>
      <c r="AFQ260" s="6"/>
      <c r="AFR260" s="6"/>
      <c r="AFS260" s="6"/>
      <c r="AFT260" s="6"/>
      <c r="AFU260" s="6"/>
      <c r="AFV260" s="6"/>
      <c r="AFW260" s="6"/>
      <c r="AFX260" s="6"/>
      <c r="AFY260" s="6"/>
      <c r="AFZ260" s="6"/>
      <c r="AGA260" s="6"/>
      <c r="AGB260" s="6"/>
      <c r="AGC260" s="6"/>
      <c r="AGD260" s="6"/>
      <c r="AGE260" s="6"/>
      <c r="AGF260" s="6"/>
      <c r="AGG260" s="6"/>
      <c r="AGH260" s="6"/>
      <c r="AGI260" s="6"/>
      <c r="AGJ260" s="6"/>
      <c r="AGK260" s="6"/>
      <c r="AGL260" s="6"/>
      <c r="AGM260" s="6"/>
      <c r="AGN260" s="6"/>
      <c r="AGO260" s="6"/>
      <c r="AGP260" s="6"/>
      <c r="AGQ260" s="6"/>
      <c r="AGR260" s="6"/>
      <c r="AGS260" s="6"/>
      <c r="AGT260" s="6"/>
      <c r="AGU260" s="6"/>
      <c r="AGV260" s="6"/>
      <c r="AGW260" s="6"/>
      <c r="AGX260" s="6"/>
      <c r="AGY260" s="6"/>
      <c r="AGZ260" s="6"/>
      <c r="AHA260" s="6"/>
      <c r="AHB260" s="6"/>
      <c r="AHC260" s="6"/>
      <c r="AHD260" s="6"/>
      <c r="AHE260" s="6"/>
      <c r="AHF260" s="6"/>
      <c r="AHG260" s="6"/>
      <c r="AHH260" s="6"/>
      <c r="AHI260" s="6"/>
      <c r="AHJ260" s="6"/>
      <c r="AHK260" s="6"/>
      <c r="AHL260" s="6"/>
      <c r="AHM260" s="6"/>
      <c r="AHN260" s="6"/>
      <c r="AHO260" s="6"/>
      <c r="AHP260" s="6"/>
      <c r="AHQ260" s="6"/>
      <c r="AHR260" s="6"/>
      <c r="AHS260" s="6"/>
      <c r="AHT260" s="6"/>
      <c r="AHU260" s="6"/>
      <c r="AHV260" s="6"/>
      <c r="AHW260" s="6"/>
      <c r="AHX260" s="6"/>
      <c r="AHY260" s="6"/>
      <c r="AHZ260" s="6"/>
      <c r="AIA260" s="6"/>
      <c r="AIB260" s="6"/>
      <c r="AIC260" s="6"/>
      <c r="AID260" s="6"/>
      <c r="AIE260" s="6"/>
      <c r="AIF260" s="6"/>
      <c r="AIG260" s="6"/>
      <c r="AIH260" s="6"/>
      <c r="AII260" s="6"/>
      <c r="AIJ260" s="6"/>
      <c r="AIK260" s="6"/>
      <c r="AIL260" s="6"/>
      <c r="AIM260" s="6"/>
      <c r="AIN260" s="6"/>
      <c r="AIO260" s="6"/>
      <c r="AIP260" s="6"/>
      <c r="AIQ260" s="6"/>
      <c r="AIR260" s="6"/>
      <c r="AIS260" s="6"/>
      <c r="AIT260" s="6"/>
      <c r="AIU260" s="6"/>
      <c r="AIV260" s="6"/>
      <c r="AIW260" s="6"/>
      <c r="AIX260" s="6"/>
      <c r="AIY260" s="6"/>
      <c r="AIZ260" s="6"/>
      <c r="AJA260" s="6"/>
      <c r="AJB260" s="6"/>
      <c r="AJC260" s="6"/>
      <c r="AJD260" s="6"/>
      <c r="AJE260" s="6"/>
      <c r="AJF260" s="6"/>
      <c r="AJG260" s="6"/>
      <c r="AJH260" s="6"/>
      <c r="AJI260" s="6"/>
      <c r="AJJ260" s="6"/>
      <c r="AJK260" s="6"/>
      <c r="AJL260" s="6"/>
      <c r="AJM260" s="6"/>
      <c r="AJN260" s="6"/>
      <c r="AJO260" s="6"/>
      <c r="AJP260" s="6"/>
      <c r="AJQ260" s="6"/>
      <c r="AJR260" s="6"/>
      <c r="AJS260" s="6"/>
      <c r="AJT260" s="6"/>
      <c r="AJU260" s="6"/>
      <c r="AJV260" s="6"/>
      <c r="AJW260" s="6"/>
      <c r="AJX260" s="6"/>
      <c r="AJY260" s="6"/>
      <c r="AJZ260" s="6"/>
      <c r="AKA260" s="6"/>
      <c r="AKB260" s="6"/>
      <c r="AKC260" s="6"/>
      <c r="AKD260" s="6"/>
      <c r="AKE260" s="6"/>
      <c r="AKF260" s="6"/>
      <c r="AKG260" s="6"/>
      <c r="AKH260" s="6"/>
      <c r="AKI260" s="6"/>
      <c r="AKJ260" s="6"/>
      <c r="AKK260" s="6"/>
      <c r="AKL260" s="6"/>
      <c r="AKM260" s="6"/>
      <c r="AKN260" s="6"/>
      <c r="AKO260" s="6"/>
      <c r="AKP260" s="6"/>
      <c r="AKQ260" s="6"/>
      <c r="AKR260" s="6"/>
      <c r="AKS260" s="6"/>
      <c r="AKT260" s="6"/>
      <c r="AKU260" s="6"/>
      <c r="AKV260" s="6"/>
      <c r="AKW260" s="6"/>
      <c r="AKX260" s="6"/>
      <c r="AKY260" s="6"/>
      <c r="AKZ260" s="6"/>
      <c r="ALA260" s="6"/>
      <c r="ALB260" s="6"/>
      <c r="ALC260" s="6"/>
      <c r="ALD260" s="6"/>
      <c r="ALE260" s="6"/>
      <c r="ALF260" s="6"/>
      <c r="ALG260" s="6"/>
      <c r="ALH260" s="6"/>
      <c r="ALI260" s="6"/>
      <c r="ALJ260" s="6"/>
      <c r="ALK260" s="6"/>
      <c r="ALL260" s="6"/>
      <c r="ALM260" s="6"/>
      <c r="ALN260" s="6"/>
      <c r="ALO260" s="6"/>
      <c r="ALP260" s="6"/>
      <c r="ALQ260" s="6"/>
      <c r="ALR260" s="6"/>
      <c r="ALS260" s="6"/>
      <c r="ALT260" s="6"/>
      <c r="ALU260" s="6"/>
      <c r="ALV260" s="6"/>
      <c r="ALW260" s="6"/>
      <c r="ALX260" s="6"/>
      <c r="ALY260" s="6"/>
      <c r="ALZ260" s="6"/>
      <c r="AMA260" s="6"/>
      <c r="AMB260" s="6"/>
      <c r="AMC260" s="6"/>
      <c r="AMD260" s="6"/>
      <c r="AME260" s="6"/>
      <c r="AMF260" s="6"/>
      <c r="AMG260" s="6"/>
      <c r="AMH260" s="6"/>
      <c r="AMI260" s="6"/>
      <c r="AMJ260" s="6"/>
      <c r="AMK260" s="6"/>
      <c r="AML260" s="6"/>
      <c r="AMM260" s="6"/>
      <c r="AMN260" s="6"/>
      <c r="AMO260" s="6"/>
      <c r="AMP260" s="6"/>
      <c r="AMQ260" s="6"/>
      <c r="AMR260" s="6"/>
      <c r="AMS260" s="6"/>
      <c r="AMT260" s="6"/>
      <c r="AMU260" s="6"/>
      <c r="AMV260" s="6"/>
      <c r="AMW260" s="6"/>
      <c r="AMX260" s="6"/>
      <c r="AMY260" s="6"/>
      <c r="AMZ260" s="6"/>
      <c r="ANA260" s="6"/>
      <c r="ANB260" s="6"/>
      <c r="ANC260" s="6"/>
      <c r="AND260" s="6"/>
      <c r="ANE260" s="6"/>
      <c r="ANF260" s="6"/>
      <c r="ANG260" s="6"/>
      <c r="ANH260" s="6"/>
      <c r="ANI260" s="6"/>
      <c r="ANJ260" s="6"/>
      <c r="ANK260" s="6"/>
      <c r="ANL260" s="6"/>
      <c r="ANM260" s="6"/>
      <c r="ANN260" s="6"/>
      <c r="ANO260" s="6"/>
      <c r="ANP260" s="6"/>
      <c r="ANQ260" s="6"/>
      <c r="ANR260" s="6"/>
      <c r="ANS260" s="6"/>
      <c r="ANT260" s="6"/>
      <c r="ANU260" s="6"/>
      <c r="ANV260" s="6"/>
      <c r="ANW260" s="6"/>
      <c r="ANX260" s="6"/>
      <c r="ANY260" s="6"/>
      <c r="ANZ260" s="6"/>
      <c r="AOA260" s="6"/>
      <c r="AOB260" s="6"/>
      <c r="AOC260" s="6"/>
      <c r="AOD260" s="6"/>
      <c r="AOE260" s="6"/>
      <c r="AOF260" s="6"/>
      <c r="AOG260" s="6"/>
      <c r="AOH260" s="6"/>
      <c r="AOI260" s="6"/>
      <c r="AOJ260" s="6"/>
      <c r="AOK260" s="6"/>
      <c r="AOL260" s="6"/>
      <c r="AOM260" s="6"/>
      <c r="AON260" s="6"/>
      <c r="AOO260" s="6"/>
      <c r="AOP260" s="6"/>
      <c r="AOQ260" s="6"/>
      <c r="AOR260" s="6"/>
      <c r="AOS260" s="6"/>
      <c r="AOT260" s="6"/>
      <c r="AOU260" s="6"/>
      <c r="AOV260" s="6"/>
      <c r="AOW260" s="6"/>
      <c r="AOX260" s="6"/>
      <c r="AOY260" s="6"/>
      <c r="AOZ260" s="6"/>
      <c r="APA260" s="6"/>
      <c r="APB260" s="6"/>
      <c r="APC260" s="6"/>
      <c r="APD260" s="6"/>
      <c r="APE260" s="6"/>
      <c r="APF260" s="6"/>
      <c r="APG260" s="6"/>
      <c r="APH260" s="6"/>
      <c r="API260" s="6"/>
      <c r="APJ260" s="6"/>
      <c r="APK260" s="6"/>
      <c r="APL260" s="6"/>
      <c r="APM260" s="6"/>
      <c r="APN260" s="6"/>
      <c r="APO260" s="6"/>
      <c r="APP260" s="6"/>
      <c r="APQ260" s="6"/>
      <c r="APR260" s="6"/>
      <c r="APS260" s="6"/>
      <c r="APT260" s="6"/>
      <c r="APU260" s="6"/>
      <c r="APV260" s="6"/>
      <c r="APW260" s="6"/>
      <c r="APX260" s="6"/>
      <c r="APY260" s="6"/>
      <c r="APZ260" s="6"/>
      <c r="AQA260" s="6"/>
      <c r="AQB260" s="6"/>
      <c r="AQC260" s="6"/>
      <c r="AQD260" s="6"/>
      <c r="AQE260" s="6"/>
      <c r="AQF260" s="6"/>
      <c r="AQG260" s="6"/>
      <c r="AQH260" s="6"/>
      <c r="AQI260" s="6"/>
      <c r="AQJ260" s="6"/>
      <c r="AQK260" s="6"/>
      <c r="AQL260" s="6"/>
      <c r="AQM260" s="6"/>
      <c r="AQN260" s="6"/>
      <c r="AQO260" s="6"/>
      <c r="AQP260" s="6"/>
      <c r="AQQ260" s="6"/>
      <c r="AQR260" s="6"/>
      <c r="AQS260" s="6"/>
      <c r="AQT260" s="6"/>
      <c r="AQU260" s="6"/>
      <c r="AQV260" s="6"/>
      <c r="AQW260" s="6"/>
      <c r="AQX260" s="6"/>
      <c r="AQY260" s="6"/>
      <c r="AQZ260" s="6"/>
      <c r="ARA260" s="6"/>
      <c r="ARB260" s="6"/>
      <c r="ARC260" s="6"/>
      <c r="ARD260" s="6"/>
      <c r="ARE260" s="6"/>
      <c r="ARF260" s="6"/>
      <c r="ARG260" s="6"/>
      <c r="ARH260" s="6"/>
      <c r="ARI260" s="6"/>
      <c r="ARJ260" s="6"/>
      <c r="ARK260" s="6"/>
      <c r="ARL260" s="6"/>
      <c r="ARM260" s="6"/>
      <c r="ARN260" s="6"/>
      <c r="ARO260" s="6"/>
      <c r="ARP260" s="6"/>
      <c r="ARQ260" s="6"/>
      <c r="ARR260" s="6"/>
      <c r="ARS260" s="6"/>
      <c r="ART260" s="6"/>
      <c r="ARU260" s="6"/>
      <c r="ARV260" s="6"/>
      <c r="ARW260" s="6"/>
      <c r="ARX260" s="6"/>
      <c r="ARY260" s="6"/>
      <c r="ARZ260" s="6"/>
      <c r="ASA260" s="6"/>
      <c r="ASB260" s="6"/>
      <c r="ASC260" s="6"/>
      <c r="ASD260" s="6"/>
      <c r="ASE260" s="6"/>
      <c r="ASF260" s="6"/>
      <c r="ASG260" s="6"/>
      <c r="ASH260" s="6"/>
      <c r="ASI260" s="6"/>
      <c r="ASJ260" s="6"/>
      <c r="ASK260" s="6"/>
      <c r="ASL260" s="6"/>
      <c r="ASM260" s="6"/>
      <c r="ASN260" s="6"/>
      <c r="ASO260" s="6"/>
      <c r="ASP260" s="6"/>
      <c r="ASQ260" s="6"/>
      <c r="ASR260" s="6"/>
      <c r="ASS260" s="6"/>
      <c r="AST260" s="6"/>
      <c r="ASU260" s="6"/>
      <c r="ASV260" s="6"/>
      <c r="ASW260" s="6"/>
      <c r="ASX260" s="6"/>
      <c r="ASY260" s="6"/>
      <c r="ASZ260" s="6"/>
      <c r="ATA260" s="6"/>
      <c r="ATB260" s="6"/>
      <c r="ATC260" s="6"/>
      <c r="ATD260" s="6"/>
      <c r="ATE260" s="6"/>
      <c r="ATF260" s="6"/>
      <c r="ATG260" s="6"/>
      <c r="ATH260" s="6"/>
      <c r="ATI260" s="6"/>
      <c r="ATJ260" s="6"/>
      <c r="ATK260" s="6"/>
      <c r="ATL260" s="6"/>
      <c r="ATM260" s="6"/>
      <c r="ATN260" s="6"/>
      <c r="ATO260" s="6"/>
      <c r="ATP260" s="6"/>
      <c r="ATQ260" s="6"/>
      <c r="ATR260" s="6"/>
      <c r="ATS260" s="6"/>
      <c r="ATT260" s="6"/>
      <c r="ATU260" s="6"/>
      <c r="ATV260" s="6"/>
      <c r="ATW260" s="6"/>
      <c r="ATX260" s="6"/>
      <c r="ATY260" s="6"/>
      <c r="ATZ260" s="6"/>
      <c r="AUA260" s="6"/>
      <c r="AUB260" s="6"/>
      <c r="AUC260" s="6"/>
      <c r="AUD260" s="6"/>
      <c r="AUE260" s="6"/>
      <c r="AUF260" s="6"/>
      <c r="AUG260" s="6"/>
      <c r="AUH260" s="6"/>
      <c r="AUI260" s="6"/>
      <c r="AUJ260" s="6"/>
      <c r="AUK260" s="6"/>
      <c r="AUL260" s="6"/>
      <c r="AUM260" s="6"/>
      <c r="AUN260" s="6"/>
      <c r="AUO260" s="6"/>
      <c r="AUP260" s="6"/>
      <c r="AUQ260" s="6"/>
      <c r="AUR260" s="6"/>
      <c r="AUS260" s="6"/>
      <c r="AUT260" s="6"/>
      <c r="AUU260" s="6"/>
      <c r="AUV260" s="6"/>
      <c r="AUW260" s="6"/>
      <c r="AUX260" s="6"/>
      <c r="AUY260" s="6"/>
      <c r="AUZ260" s="6"/>
      <c r="AVA260" s="6"/>
      <c r="AVB260" s="6"/>
      <c r="AVC260" s="6"/>
      <c r="AVD260" s="6"/>
      <c r="AVE260" s="6"/>
      <c r="AVF260" s="6"/>
      <c r="AVG260" s="6"/>
      <c r="AVH260" s="6"/>
      <c r="AVI260" s="6"/>
      <c r="AVJ260" s="6"/>
      <c r="AVK260" s="6"/>
      <c r="AVL260" s="6"/>
      <c r="AVM260" s="6"/>
      <c r="AVN260" s="6"/>
      <c r="AVO260" s="6"/>
      <c r="AVP260" s="6"/>
      <c r="AVQ260" s="6"/>
      <c r="AVR260" s="6"/>
      <c r="AVS260" s="6"/>
      <c r="AVT260" s="6"/>
      <c r="AVU260" s="6"/>
      <c r="AVV260" s="6"/>
      <c r="AVW260" s="6"/>
      <c r="AVX260" s="6"/>
      <c r="AVY260" s="6"/>
      <c r="AVZ260" s="6"/>
      <c r="AWA260" s="6"/>
      <c r="AWB260" s="6"/>
      <c r="AWC260" s="6"/>
      <c r="AWD260" s="6"/>
      <c r="AWE260" s="6"/>
      <c r="AWF260" s="6"/>
      <c r="AWG260" s="6"/>
      <c r="AWH260" s="6"/>
      <c r="AWI260" s="6"/>
      <c r="AWJ260" s="6"/>
      <c r="AWK260" s="6"/>
      <c r="AWL260" s="6"/>
      <c r="AWM260" s="6"/>
      <c r="AWN260" s="6"/>
      <c r="AWO260" s="6"/>
      <c r="AWP260" s="6"/>
      <c r="AWQ260" s="6"/>
      <c r="AWR260" s="6"/>
      <c r="AWS260" s="6"/>
      <c r="AWT260" s="6"/>
      <c r="AWU260" s="6"/>
      <c r="AWV260" s="6"/>
      <c r="AWW260" s="6"/>
      <c r="AWX260" s="6"/>
      <c r="AWY260" s="6"/>
      <c r="AWZ260" s="6"/>
      <c r="AXA260" s="6"/>
      <c r="AXB260" s="6"/>
      <c r="AXC260" s="6"/>
      <c r="AXD260" s="6"/>
      <c r="AXE260" s="6"/>
      <c r="AXF260" s="6"/>
      <c r="AXG260" s="6"/>
      <c r="AXH260" s="6"/>
      <c r="AXI260" s="6"/>
      <c r="AXJ260" s="6"/>
      <c r="AXK260" s="6"/>
      <c r="AXL260" s="6"/>
      <c r="AXM260" s="6"/>
      <c r="AXN260" s="6"/>
      <c r="AXO260" s="6"/>
      <c r="AXP260" s="6"/>
      <c r="AXQ260" s="6"/>
      <c r="AXR260" s="6"/>
      <c r="AXS260" s="6"/>
      <c r="AXT260" s="6"/>
      <c r="AXU260" s="6"/>
      <c r="AXV260" s="6"/>
      <c r="AXW260" s="6"/>
      <c r="AXX260" s="6"/>
      <c r="AXY260" s="6"/>
      <c r="AXZ260" s="6"/>
      <c r="AYA260" s="6"/>
      <c r="AYB260" s="6"/>
      <c r="AYC260" s="6"/>
      <c r="AYD260" s="6"/>
      <c r="AYE260" s="6"/>
      <c r="AYF260" s="6"/>
      <c r="AYG260" s="6"/>
      <c r="AYH260" s="6"/>
      <c r="AYI260" s="6"/>
      <c r="AYJ260" s="6"/>
      <c r="AYK260" s="6"/>
      <c r="AYL260" s="6"/>
      <c r="AYM260" s="6"/>
      <c r="AYN260" s="6"/>
      <c r="AYO260" s="6"/>
      <c r="AYP260" s="6"/>
      <c r="AYQ260" s="6"/>
      <c r="AYR260" s="6"/>
      <c r="AYS260" s="6"/>
      <c r="AYT260" s="6"/>
      <c r="AYU260" s="6"/>
      <c r="AYV260" s="6"/>
      <c r="AYW260" s="6"/>
      <c r="AYX260" s="6"/>
      <c r="AYY260" s="6"/>
      <c r="AYZ260" s="6"/>
      <c r="AZA260" s="6"/>
      <c r="AZB260" s="6"/>
      <c r="AZC260" s="6"/>
      <c r="AZD260" s="6"/>
      <c r="AZE260" s="6"/>
      <c r="AZF260" s="6"/>
      <c r="AZG260" s="6"/>
      <c r="AZH260" s="6"/>
      <c r="AZI260" s="6"/>
      <c r="AZJ260" s="6"/>
      <c r="AZK260" s="6"/>
      <c r="AZL260" s="6"/>
      <c r="AZM260" s="6"/>
      <c r="AZN260" s="6"/>
      <c r="AZO260" s="6"/>
      <c r="AZP260" s="6"/>
      <c r="AZQ260" s="6"/>
      <c r="AZR260" s="6"/>
      <c r="AZS260" s="6"/>
      <c r="AZT260" s="6"/>
      <c r="AZU260" s="6"/>
      <c r="AZV260" s="6"/>
      <c r="AZW260" s="6"/>
      <c r="AZX260" s="6"/>
      <c r="AZY260" s="6"/>
      <c r="AZZ260" s="6"/>
      <c r="BAA260" s="6"/>
      <c r="BAB260" s="6"/>
      <c r="BAC260" s="6"/>
      <c r="BAD260" s="6"/>
      <c r="BAE260" s="6"/>
      <c r="BAF260" s="6"/>
      <c r="BAG260" s="6"/>
      <c r="BAH260" s="6"/>
      <c r="BAI260" s="6"/>
      <c r="BAJ260" s="6"/>
      <c r="BAK260" s="6"/>
      <c r="BAL260" s="6"/>
      <c r="BAM260" s="6"/>
      <c r="BAN260" s="6"/>
      <c r="BAO260" s="6"/>
      <c r="BAP260" s="6"/>
      <c r="BAQ260" s="6"/>
      <c r="BAR260" s="6"/>
      <c r="BAS260" s="6"/>
      <c r="BAT260" s="6"/>
      <c r="BAU260" s="6"/>
      <c r="BAV260" s="6"/>
      <c r="BAW260" s="6"/>
      <c r="BAX260" s="6"/>
      <c r="BAY260" s="6"/>
      <c r="BAZ260" s="6"/>
      <c r="BBA260" s="6"/>
      <c r="BBB260" s="6"/>
      <c r="BBC260" s="6"/>
      <c r="BBD260" s="6"/>
      <c r="BBE260" s="6"/>
      <c r="BBF260" s="6"/>
      <c r="BBG260" s="6"/>
      <c r="BBH260" s="6"/>
      <c r="BBI260" s="6"/>
      <c r="BBJ260" s="6"/>
      <c r="BBK260" s="6"/>
      <c r="BBL260" s="6"/>
      <c r="BBM260" s="6"/>
      <c r="BBN260" s="6"/>
      <c r="BBO260" s="6"/>
      <c r="BBP260" s="6"/>
      <c r="BBQ260" s="6"/>
      <c r="BBR260" s="6"/>
      <c r="BBS260" s="6"/>
      <c r="BBT260" s="6"/>
      <c r="BBU260" s="6"/>
      <c r="BBV260" s="6"/>
      <c r="BBW260" s="6"/>
      <c r="BBX260" s="6"/>
      <c r="BBY260" s="6"/>
      <c r="BBZ260" s="6"/>
      <c r="BCA260" s="6"/>
      <c r="BCB260" s="6"/>
      <c r="BCC260" s="6"/>
      <c r="BCD260" s="6"/>
      <c r="BCE260" s="6"/>
      <c r="BCF260" s="6"/>
      <c r="BCG260" s="6"/>
      <c r="BCH260" s="6"/>
      <c r="BCI260" s="6"/>
      <c r="BCJ260" s="6"/>
      <c r="BCK260" s="6"/>
      <c r="BCL260" s="6"/>
      <c r="BCM260" s="6"/>
      <c r="BCN260" s="6"/>
      <c r="BCO260" s="6"/>
      <c r="BCP260" s="6"/>
      <c r="BCQ260" s="6"/>
      <c r="BCR260" s="6"/>
      <c r="BCS260" s="6"/>
      <c r="BCT260" s="6"/>
      <c r="BCU260" s="6"/>
      <c r="BCV260" s="6"/>
      <c r="BCW260" s="6"/>
      <c r="BCX260" s="6"/>
      <c r="BCY260" s="6"/>
      <c r="BCZ260" s="6"/>
      <c r="BDA260" s="6"/>
      <c r="BDB260" s="6"/>
      <c r="BDC260" s="6"/>
      <c r="BDD260" s="6"/>
      <c r="BDE260" s="6"/>
      <c r="BDF260" s="6"/>
      <c r="BDG260" s="6"/>
      <c r="BDH260" s="6"/>
      <c r="BDI260" s="6"/>
      <c r="BDJ260" s="6"/>
      <c r="BDK260" s="6"/>
      <c r="BDL260" s="6"/>
      <c r="BDM260" s="6"/>
      <c r="BDN260" s="6"/>
      <c r="BDO260" s="6"/>
      <c r="BDP260" s="6"/>
      <c r="BDQ260" s="6"/>
      <c r="BDR260" s="6"/>
      <c r="BDS260" s="6"/>
      <c r="BDT260" s="6"/>
      <c r="BDU260" s="6"/>
    </row>
    <row r="261" spans="1:1477" s="69" customFormat="1" ht="12.75" thickTop="1">
      <c r="A261" s="132"/>
      <c r="B261" s="67" t="s">
        <v>5</v>
      </c>
      <c r="C261" s="67" t="s">
        <v>446</v>
      </c>
      <c r="D261" s="67" t="s">
        <v>447</v>
      </c>
      <c r="E261" s="68">
        <v>44069</v>
      </c>
      <c r="F261" s="67" t="s">
        <v>1005</v>
      </c>
      <c r="G261" s="67" t="s">
        <v>1002</v>
      </c>
      <c r="H261" s="187">
        <v>4</v>
      </c>
      <c r="I261" s="69">
        <v>2</v>
      </c>
      <c r="J261" s="69">
        <v>350</v>
      </c>
      <c r="K261" s="69">
        <v>382</v>
      </c>
      <c r="L261" s="69">
        <v>376</v>
      </c>
      <c r="M261" s="186">
        <f>IF(J261 = 0,0,(L261-AH261-AI261)/J261)</f>
        <v>0.98285714285714287</v>
      </c>
      <c r="N261" s="69">
        <f>IF(G261&lt;&gt;"",IF(M261&lt;=1.2,1,0),0)</f>
        <v>1</v>
      </c>
      <c r="O261" s="69">
        <v>6</v>
      </c>
      <c r="P261" s="69">
        <v>0</v>
      </c>
      <c r="Q261" s="69">
        <v>0</v>
      </c>
      <c r="R261" s="69">
        <v>32</v>
      </c>
      <c r="S261" s="69">
        <v>0</v>
      </c>
      <c r="T261" s="190">
        <v>4604161</v>
      </c>
      <c r="U261" s="190">
        <v>51560</v>
      </c>
      <c r="V261" s="190">
        <v>4552601</v>
      </c>
      <c r="W261" s="190">
        <v>4652806</v>
      </c>
      <c r="X261" s="190">
        <v>4445340</v>
      </c>
      <c r="Y261" s="190">
        <v>-1</v>
      </c>
      <c r="Z261" s="190">
        <v>400000</v>
      </c>
      <c r="AA261" s="190">
        <v>399999</v>
      </c>
      <c r="AB261" s="190">
        <v>4845339</v>
      </c>
      <c r="AC261" s="190">
        <v>4484965</v>
      </c>
      <c r="AD261" s="186">
        <f>IF(V261=0,0,AC261/V261)</f>
        <v>0.98514343778424684</v>
      </c>
      <c r="AE261" s="69">
        <f>IF(AD261 &lt;=1.1,1,0)</f>
        <v>1</v>
      </c>
      <c r="AF261" s="190">
        <v>-360374</v>
      </c>
      <c r="AG261" s="190">
        <v>48646</v>
      </c>
      <c r="AH261" s="69">
        <v>14</v>
      </c>
      <c r="AI261" s="69">
        <v>18</v>
      </c>
      <c r="AJ261" s="69">
        <v>0</v>
      </c>
      <c r="AK261" s="69">
        <v>0</v>
      </c>
      <c r="AL261" s="80">
        <v>8472</v>
      </c>
      <c r="AM261" s="80">
        <v>0</v>
      </c>
      <c r="AN261" s="69">
        <v>0</v>
      </c>
      <c r="AO261" s="69">
        <v>0</v>
      </c>
      <c r="AP261" s="80">
        <v>7579</v>
      </c>
      <c r="AQ261" s="80">
        <v>0</v>
      </c>
      <c r="AR261" s="69">
        <v>0</v>
      </c>
      <c r="AS261" s="69">
        <v>0</v>
      </c>
      <c r="AT261" s="80">
        <v>0</v>
      </c>
      <c r="AU261" s="80">
        <v>0</v>
      </c>
      <c r="AV261" s="69">
        <v>0</v>
      </c>
      <c r="AW261" s="69">
        <v>0</v>
      </c>
      <c r="AX261" s="80">
        <v>0</v>
      </c>
      <c r="AY261" s="80">
        <v>0</v>
      </c>
      <c r="AZ261" s="69">
        <v>0</v>
      </c>
      <c r="BA261" s="69">
        <v>0</v>
      </c>
      <c r="BB261" s="80">
        <v>0</v>
      </c>
      <c r="BC261" s="80">
        <v>0</v>
      </c>
      <c r="BD261" s="69">
        <v>0</v>
      </c>
      <c r="BE261" s="69">
        <v>0</v>
      </c>
      <c r="BF261" s="80">
        <v>9425</v>
      </c>
      <c r="BG261" s="80">
        <v>0</v>
      </c>
      <c r="BH261" s="69">
        <v>0</v>
      </c>
      <c r="BI261" s="69">
        <v>0</v>
      </c>
      <c r="BJ261" s="80">
        <v>44090</v>
      </c>
      <c r="BK261" s="80">
        <v>0</v>
      </c>
      <c r="BL261" s="69">
        <v>0</v>
      </c>
      <c r="BM261" s="69">
        <v>0</v>
      </c>
      <c r="BN261" s="80">
        <v>0</v>
      </c>
      <c r="BO261" s="80">
        <v>0</v>
      </c>
      <c r="BP261" s="69">
        <v>0</v>
      </c>
      <c r="BQ261" s="69">
        <v>0</v>
      </c>
      <c r="BR261" s="80">
        <v>0</v>
      </c>
      <c r="BS261" s="80">
        <v>0</v>
      </c>
      <c r="BT261" s="69">
        <v>0</v>
      </c>
      <c r="BU261" s="69">
        <v>0</v>
      </c>
      <c r="BV261" s="80">
        <v>0</v>
      </c>
      <c r="BW261" s="80">
        <v>0</v>
      </c>
      <c r="BX261" s="69">
        <v>0</v>
      </c>
      <c r="BY261" s="69">
        <v>0</v>
      </c>
      <c r="BZ261" s="80">
        <v>0</v>
      </c>
      <c r="CA261" s="80">
        <v>0</v>
      </c>
      <c r="CB261" s="69">
        <v>0</v>
      </c>
      <c r="CC261" s="69">
        <v>0</v>
      </c>
      <c r="CD261" s="80">
        <v>0</v>
      </c>
      <c r="CE261" s="80">
        <v>0</v>
      </c>
      <c r="CF261" s="69">
        <v>0</v>
      </c>
      <c r="CG261" s="69">
        <v>0</v>
      </c>
      <c r="CH261" s="80">
        <v>0</v>
      </c>
      <c r="CI261" s="80">
        <v>0</v>
      </c>
      <c r="CJ261" s="69">
        <v>0</v>
      </c>
      <c r="CK261" s="69">
        <v>0</v>
      </c>
      <c r="CL261" s="80">
        <v>69565</v>
      </c>
      <c r="CM261" s="80">
        <v>0</v>
      </c>
      <c r="CN261" s="67" t="s">
        <v>873</v>
      </c>
      <c r="CO261" s="67" t="s">
        <v>874</v>
      </c>
      <c r="CP261" s="67" t="s">
        <v>701</v>
      </c>
      <c r="CQ261" s="67" t="s">
        <v>701</v>
      </c>
      <c r="CR261" s="67" t="s">
        <v>701</v>
      </c>
      <c r="CS261" s="67" t="s">
        <v>701</v>
      </c>
      <c r="CT261" s="68">
        <v>45226</v>
      </c>
      <c r="CU261" s="67" t="s">
        <v>1007</v>
      </c>
      <c r="CV261" s="67" t="s">
        <v>1004</v>
      </c>
      <c r="CW261" s="68" t="s">
        <v>168</v>
      </c>
      <c r="CX261" s="68">
        <v>44603</v>
      </c>
      <c r="CY261" s="67" t="s">
        <v>1003</v>
      </c>
      <c r="CZ261" s="67" t="s">
        <v>1010</v>
      </c>
      <c r="DA261" s="67" t="s">
        <v>1072</v>
      </c>
      <c r="DB261" s="81">
        <v>4947288.63</v>
      </c>
      <c r="DC261" s="67" t="s">
        <v>955</v>
      </c>
      <c r="DD261" s="67" t="s">
        <v>956</v>
      </c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  <c r="AMR261"/>
      <c r="AMS261"/>
      <c r="AMT261"/>
      <c r="AMU261"/>
      <c r="AMV261"/>
      <c r="AMW261"/>
      <c r="AMX261"/>
      <c r="AMY261"/>
      <c r="AMZ261"/>
      <c r="ANA261"/>
      <c r="ANB261"/>
      <c r="ANC261"/>
      <c r="AND261"/>
      <c r="ANE261"/>
      <c r="ANF261"/>
      <c r="ANG261"/>
      <c r="ANH261"/>
      <c r="ANI261"/>
      <c r="ANJ261"/>
      <c r="ANK261"/>
      <c r="ANL261"/>
      <c r="ANM261"/>
      <c r="ANN261"/>
      <c r="ANO261"/>
      <c r="ANP261"/>
      <c r="ANQ261"/>
      <c r="ANR261"/>
      <c r="ANS261"/>
      <c r="ANT261"/>
      <c r="ANU261"/>
      <c r="ANV261"/>
      <c r="ANW261"/>
      <c r="ANX261"/>
      <c r="ANY261"/>
      <c r="ANZ261"/>
      <c r="AOA261"/>
      <c r="AOB261"/>
      <c r="AOC261"/>
      <c r="AOD261"/>
      <c r="AOE261"/>
      <c r="AOF261"/>
      <c r="AOG261"/>
      <c r="AOH261"/>
      <c r="AOI261"/>
      <c r="AOJ261"/>
      <c r="AOK261"/>
      <c r="AOL261"/>
      <c r="AOM261"/>
      <c r="AON261"/>
      <c r="AOO261"/>
      <c r="AOP261"/>
      <c r="AOQ261"/>
      <c r="AOR261"/>
      <c r="AOS261"/>
      <c r="AOT261"/>
      <c r="AOU261"/>
      <c r="AOV261"/>
      <c r="AOW261"/>
      <c r="AOX261"/>
      <c r="AOY261"/>
      <c r="AOZ261"/>
      <c r="APA261"/>
      <c r="APB261"/>
      <c r="APC261"/>
      <c r="APD261"/>
      <c r="APE261"/>
      <c r="APF261"/>
      <c r="APG261"/>
      <c r="APH261"/>
      <c r="API261"/>
      <c r="APJ261"/>
      <c r="APK261"/>
      <c r="APL261"/>
      <c r="APM261"/>
      <c r="APN261"/>
      <c r="APO261"/>
      <c r="APP261"/>
      <c r="APQ261"/>
      <c r="APR261"/>
      <c r="APS261"/>
      <c r="APT261"/>
      <c r="APU261"/>
      <c r="APV261"/>
      <c r="APW261"/>
      <c r="APX261"/>
      <c r="APY261"/>
      <c r="APZ261"/>
      <c r="AQA261"/>
      <c r="AQB261"/>
      <c r="AQC261"/>
      <c r="AQD261"/>
      <c r="AQE261"/>
      <c r="AQF261"/>
      <c r="AQG261"/>
      <c r="AQH261"/>
      <c r="AQI261"/>
      <c r="AQJ261"/>
      <c r="AQK261"/>
      <c r="AQL261"/>
      <c r="AQM261"/>
      <c r="AQN261"/>
      <c r="AQO261"/>
      <c r="AQP261"/>
      <c r="AQQ261"/>
      <c r="AQR261"/>
      <c r="AQS261"/>
      <c r="AQT261"/>
      <c r="AQU261"/>
      <c r="AQV261"/>
      <c r="AQW261"/>
      <c r="AQX261"/>
      <c r="AQY261"/>
      <c r="AQZ261"/>
      <c r="ARA261"/>
      <c r="ARB261"/>
      <c r="ARC261"/>
      <c r="ARD261"/>
      <c r="ARE261"/>
      <c r="ARF261"/>
      <c r="ARG261"/>
      <c r="ARH261"/>
      <c r="ARI261"/>
      <c r="ARJ261"/>
      <c r="ARK261"/>
      <c r="ARL261"/>
      <c r="ARM261"/>
      <c r="ARN261"/>
      <c r="ARO261"/>
      <c r="ARP261"/>
      <c r="ARQ261"/>
      <c r="ARR261"/>
      <c r="ARS261"/>
      <c r="ART261"/>
      <c r="ARU261"/>
      <c r="ARV261"/>
      <c r="ARW261"/>
      <c r="ARX261"/>
      <c r="ARY261"/>
      <c r="ARZ261"/>
      <c r="ASA261"/>
      <c r="ASB261"/>
      <c r="ASC261"/>
      <c r="ASD261"/>
      <c r="ASE261"/>
      <c r="ASF261"/>
      <c r="ASG261"/>
      <c r="ASH261"/>
      <c r="ASI261"/>
      <c r="ASJ261"/>
      <c r="ASK261"/>
      <c r="ASL261"/>
      <c r="ASM261"/>
      <c r="ASN261"/>
      <c r="ASO261"/>
      <c r="ASP261"/>
      <c r="ASQ261"/>
      <c r="ASR261"/>
      <c r="ASS261"/>
      <c r="AST261"/>
      <c r="ASU261"/>
      <c r="ASV261"/>
      <c r="ASW261"/>
      <c r="ASX261"/>
      <c r="ASY261"/>
      <c r="ASZ261"/>
      <c r="ATA261"/>
      <c r="ATB261"/>
      <c r="ATC261"/>
      <c r="ATD261"/>
      <c r="ATE261"/>
      <c r="ATF261"/>
      <c r="ATG261"/>
      <c r="ATH261"/>
      <c r="ATI261"/>
      <c r="ATJ261"/>
      <c r="ATK261"/>
      <c r="ATL261"/>
      <c r="ATM261"/>
      <c r="ATN261"/>
      <c r="ATO261"/>
      <c r="ATP261"/>
      <c r="ATQ261"/>
      <c r="ATR261"/>
      <c r="ATS261"/>
      <c r="ATT261"/>
      <c r="ATU261"/>
      <c r="ATV261"/>
      <c r="ATW261"/>
      <c r="ATX261"/>
      <c r="ATY261"/>
      <c r="ATZ261"/>
      <c r="AUA261"/>
      <c r="AUB261"/>
      <c r="AUC261"/>
      <c r="AUD261"/>
      <c r="AUE261"/>
      <c r="AUF261"/>
      <c r="AUG261"/>
      <c r="AUH261"/>
      <c r="AUI261"/>
      <c r="AUJ261"/>
      <c r="AUK261"/>
      <c r="AUL261"/>
      <c r="AUM261"/>
      <c r="AUN261"/>
      <c r="AUO261"/>
      <c r="AUP261"/>
      <c r="AUQ261"/>
      <c r="AUR261"/>
      <c r="AUS261"/>
      <c r="AUT261"/>
      <c r="AUU261"/>
      <c r="AUV261"/>
      <c r="AUW261"/>
      <c r="AUX261"/>
      <c r="AUY261"/>
      <c r="AUZ261"/>
      <c r="AVA261"/>
      <c r="AVB261"/>
      <c r="AVC261"/>
      <c r="AVD261"/>
      <c r="AVE261"/>
      <c r="AVF261"/>
      <c r="AVG261"/>
      <c r="AVH261"/>
      <c r="AVI261"/>
      <c r="AVJ261"/>
      <c r="AVK261"/>
      <c r="AVL261"/>
      <c r="AVM261"/>
      <c r="AVN261"/>
      <c r="AVO261"/>
      <c r="AVP261"/>
      <c r="AVQ261"/>
      <c r="AVR261"/>
      <c r="AVS261"/>
      <c r="AVT261"/>
      <c r="AVU261"/>
      <c r="AVV261"/>
      <c r="AVW261"/>
      <c r="AVX261"/>
      <c r="AVY261"/>
      <c r="AVZ261"/>
      <c r="AWA261"/>
      <c r="AWB261"/>
      <c r="AWC261"/>
      <c r="AWD261"/>
      <c r="AWE261"/>
      <c r="AWF261"/>
      <c r="AWG261"/>
      <c r="AWH261"/>
      <c r="AWI261"/>
      <c r="AWJ261"/>
      <c r="AWK261"/>
      <c r="AWL261"/>
      <c r="AWM261"/>
      <c r="AWN261"/>
      <c r="AWO261"/>
      <c r="AWP261"/>
      <c r="AWQ261"/>
      <c r="AWR261"/>
      <c r="AWS261"/>
      <c r="AWT261"/>
      <c r="AWU261"/>
      <c r="AWV261"/>
      <c r="AWW261"/>
      <c r="AWX261"/>
      <c r="AWY261"/>
      <c r="AWZ261"/>
      <c r="AXA261"/>
      <c r="AXB261"/>
      <c r="AXC261"/>
      <c r="AXD261"/>
      <c r="AXE261"/>
      <c r="AXF261"/>
      <c r="AXG261"/>
      <c r="AXH261"/>
      <c r="AXI261"/>
      <c r="AXJ261"/>
      <c r="AXK261"/>
      <c r="AXL261"/>
      <c r="AXM261"/>
      <c r="AXN261"/>
      <c r="AXO261"/>
      <c r="AXP261"/>
      <c r="AXQ261"/>
      <c r="AXR261"/>
      <c r="AXS261"/>
      <c r="AXT261"/>
      <c r="AXU261"/>
      <c r="AXV261"/>
      <c r="AXW261"/>
      <c r="AXX261"/>
      <c r="AXY261"/>
      <c r="AXZ261"/>
      <c r="AYA261"/>
      <c r="AYB261"/>
      <c r="AYC261"/>
      <c r="AYD261"/>
      <c r="AYE261"/>
      <c r="AYF261"/>
      <c r="AYG261"/>
      <c r="AYH261"/>
      <c r="AYI261"/>
      <c r="AYJ261"/>
      <c r="AYK261"/>
      <c r="AYL261"/>
      <c r="AYM261"/>
      <c r="AYN261"/>
      <c r="AYO261"/>
      <c r="AYP261"/>
      <c r="AYQ261"/>
      <c r="AYR261"/>
      <c r="AYS261"/>
      <c r="AYT261"/>
      <c r="AYU261"/>
      <c r="AYV261"/>
      <c r="AYW261"/>
      <c r="AYX261"/>
      <c r="AYY261"/>
      <c r="AYZ261"/>
      <c r="AZA261"/>
      <c r="AZB261"/>
      <c r="AZC261"/>
      <c r="AZD261"/>
      <c r="AZE261"/>
      <c r="AZF261"/>
      <c r="AZG261"/>
      <c r="AZH261"/>
      <c r="AZI261"/>
      <c r="AZJ261"/>
      <c r="AZK261"/>
      <c r="AZL261"/>
      <c r="AZM261"/>
      <c r="AZN261"/>
      <c r="AZO261"/>
      <c r="AZP261"/>
      <c r="AZQ261"/>
      <c r="AZR261"/>
      <c r="AZS261"/>
      <c r="AZT261"/>
      <c r="AZU261"/>
      <c r="AZV261"/>
      <c r="AZW261"/>
      <c r="AZX261"/>
      <c r="AZY261"/>
      <c r="AZZ261"/>
      <c r="BAA261"/>
      <c r="BAB261"/>
      <c r="BAC261"/>
      <c r="BAD261"/>
      <c r="BAE261"/>
      <c r="BAF261"/>
      <c r="BAG261"/>
      <c r="BAH261"/>
      <c r="BAI261"/>
      <c r="BAJ261"/>
      <c r="BAK261"/>
      <c r="BAL261"/>
      <c r="BAM261"/>
      <c r="BAN261"/>
      <c r="BAO261"/>
      <c r="BAP261"/>
      <c r="BAQ261"/>
      <c r="BAR261"/>
      <c r="BAS261"/>
      <c r="BAT261"/>
      <c r="BAU261"/>
      <c r="BAV261"/>
      <c r="BAW261"/>
      <c r="BAX261"/>
      <c r="BAY261"/>
      <c r="BAZ261"/>
      <c r="BBA261"/>
      <c r="BBB261"/>
      <c r="BBC261"/>
      <c r="BBD261"/>
      <c r="BBE261"/>
      <c r="BBF261"/>
      <c r="BBG261"/>
      <c r="BBH261"/>
      <c r="BBI261"/>
      <c r="BBJ261"/>
      <c r="BBK261"/>
      <c r="BBL261"/>
      <c r="BBM261"/>
      <c r="BBN261"/>
      <c r="BBO261"/>
      <c r="BBP261"/>
      <c r="BBQ261"/>
      <c r="BBR261"/>
      <c r="BBS261"/>
      <c r="BBT261"/>
      <c r="BBU261"/>
      <c r="BBV261"/>
      <c r="BBW261"/>
      <c r="BBX261"/>
      <c r="BBY261"/>
      <c r="BBZ261"/>
      <c r="BCA261"/>
      <c r="BCB261"/>
      <c r="BCC261"/>
      <c r="BCD261"/>
      <c r="BCE261"/>
      <c r="BCF261"/>
      <c r="BCG261"/>
      <c r="BCH261"/>
      <c r="BCI261"/>
      <c r="BCJ261"/>
      <c r="BCK261"/>
      <c r="BCL261"/>
      <c r="BCM261"/>
      <c r="BCN261"/>
      <c r="BCO261"/>
      <c r="BCP261"/>
      <c r="BCQ261"/>
      <c r="BCR261"/>
      <c r="BCS261"/>
      <c r="BCT261"/>
      <c r="BCU261"/>
      <c r="BCV261"/>
      <c r="BCW261"/>
      <c r="BCX261"/>
      <c r="BCY261"/>
      <c r="BCZ261"/>
      <c r="BDA261"/>
      <c r="BDB261"/>
      <c r="BDC261"/>
      <c r="BDD261"/>
      <c r="BDE261"/>
      <c r="BDF261"/>
      <c r="BDG261"/>
      <c r="BDH261"/>
      <c r="BDI261"/>
      <c r="BDJ261"/>
      <c r="BDK261"/>
      <c r="BDL261"/>
      <c r="BDM261"/>
      <c r="BDN261"/>
      <c r="BDO261"/>
      <c r="BDP261"/>
      <c r="BDQ261"/>
      <c r="BDR261"/>
      <c r="BDS261"/>
      <c r="BDT261"/>
      <c r="BDU261"/>
    </row>
    <row r="262" spans="1:1477" s="69" customFormat="1">
      <c r="A262" s="132"/>
      <c r="B262" s="67" t="s">
        <v>5</v>
      </c>
      <c r="C262" s="67" t="s">
        <v>448</v>
      </c>
      <c r="D262" s="67" t="s">
        <v>449</v>
      </c>
      <c r="E262" s="68">
        <v>44405</v>
      </c>
      <c r="F262" s="67" t="s">
        <v>1005</v>
      </c>
      <c r="G262" s="67" t="s">
        <v>1010</v>
      </c>
      <c r="H262" s="187">
        <v>2</v>
      </c>
      <c r="I262" s="69">
        <v>5</v>
      </c>
      <c r="J262" s="69">
        <v>900</v>
      </c>
      <c r="K262" s="69">
        <v>931</v>
      </c>
      <c r="L262" s="69">
        <v>597</v>
      </c>
      <c r="M262" s="186">
        <f t="shared" ref="M262:M275" si="83">IF(J262 = 0,0,(L262-AH262-AI262)/J262)</f>
        <v>0.62888888888888894</v>
      </c>
      <c r="N262" s="69">
        <f t="shared" ref="N262:N275" si="84">IF(G262&lt;&gt;"",IF(M262&lt;=1.2,1,0),0)</f>
        <v>1</v>
      </c>
      <c r="O262" s="69">
        <v>334</v>
      </c>
      <c r="P262" s="69">
        <v>0</v>
      </c>
      <c r="Q262" s="69">
        <v>0</v>
      </c>
      <c r="R262" s="69">
        <v>31</v>
      </c>
      <c r="S262" s="69">
        <v>0</v>
      </c>
      <c r="T262" s="190">
        <v>42480180</v>
      </c>
      <c r="U262" s="190">
        <v>150000</v>
      </c>
      <c r="V262" s="190">
        <v>42330180</v>
      </c>
      <c r="W262" s="190">
        <v>43009539</v>
      </c>
      <c r="X262" s="190">
        <v>42865939</v>
      </c>
      <c r="Y262" s="190">
        <v>0</v>
      </c>
      <c r="Z262" s="190">
        <v>4169010</v>
      </c>
      <c r="AA262" s="190">
        <v>4169010</v>
      </c>
      <c r="AB262" s="190">
        <v>47034949</v>
      </c>
      <c r="AC262" s="190">
        <f>44092372-1169010</f>
        <v>42923362</v>
      </c>
      <c r="AD262" s="186">
        <f t="shared" ref="AD262:AD275" si="85">IF(V262=0,0,AC262/V262)</f>
        <v>1.014013217047506</v>
      </c>
      <c r="AE262" s="69">
        <f t="shared" ref="AE262:AE275" si="86">IF(AD262 &lt;=1.1,1,0)</f>
        <v>1</v>
      </c>
      <c r="AF262" s="190">
        <v>-2863217</v>
      </c>
      <c r="AG262" s="190">
        <v>529359</v>
      </c>
      <c r="AH262" s="69">
        <v>9</v>
      </c>
      <c r="AI262" s="69">
        <v>22</v>
      </c>
      <c r="AJ262" s="69">
        <v>0</v>
      </c>
      <c r="AK262" s="69">
        <v>0</v>
      </c>
      <c r="AL262" s="80">
        <v>179323</v>
      </c>
      <c r="AM262" s="80">
        <v>10153</v>
      </c>
      <c r="AN262" s="69">
        <v>0</v>
      </c>
      <c r="AO262" s="69">
        <v>0</v>
      </c>
      <c r="AP262" s="80">
        <v>83681</v>
      </c>
      <c r="AQ262" s="80">
        <v>0</v>
      </c>
      <c r="AR262" s="69">
        <v>0</v>
      </c>
      <c r="AS262" s="69">
        <v>0</v>
      </c>
      <c r="AT262" s="80">
        <v>0</v>
      </c>
      <c r="AU262" s="80">
        <v>0</v>
      </c>
      <c r="AV262" s="69">
        <v>0</v>
      </c>
      <c r="AW262" s="69">
        <v>0</v>
      </c>
      <c r="AX262" s="80">
        <v>0</v>
      </c>
      <c r="AY262" s="80">
        <v>0</v>
      </c>
      <c r="AZ262" s="69">
        <v>0</v>
      </c>
      <c r="BA262" s="69">
        <v>0</v>
      </c>
      <c r="BB262" s="80">
        <v>0</v>
      </c>
      <c r="BC262" s="80">
        <v>0</v>
      </c>
      <c r="BD262" s="69">
        <v>0</v>
      </c>
      <c r="BE262" s="69">
        <v>0</v>
      </c>
      <c r="BF262" s="80">
        <v>63554</v>
      </c>
      <c r="BG262" s="80">
        <v>0</v>
      </c>
      <c r="BH262" s="69">
        <v>0</v>
      </c>
      <c r="BI262" s="69">
        <v>0</v>
      </c>
      <c r="BJ262" s="80">
        <v>68833</v>
      </c>
      <c r="BK262" s="80">
        <v>0</v>
      </c>
      <c r="BL262" s="69">
        <v>0</v>
      </c>
      <c r="BM262" s="69">
        <v>0</v>
      </c>
      <c r="BN262" s="80">
        <v>0</v>
      </c>
      <c r="BO262" s="80">
        <v>0</v>
      </c>
      <c r="BP262" s="69">
        <v>0</v>
      </c>
      <c r="BQ262" s="69">
        <v>0</v>
      </c>
      <c r="BR262" s="80">
        <v>79359</v>
      </c>
      <c r="BS262" s="80">
        <v>0</v>
      </c>
      <c r="BT262" s="69">
        <v>0</v>
      </c>
      <c r="BU262" s="69">
        <v>0</v>
      </c>
      <c r="BV262" s="80">
        <v>0</v>
      </c>
      <c r="BW262" s="80">
        <v>0</v>
      </c>
      <c r="BX262" s="69">
        <v>0</v>
      </c>
      <c r="BY262" s="69">
        <v>0</v>
      </c>
      <c r="BZ262" s="80">
        <v>0</v>
      </c>
      <c r="CA262" s="80">
        <v>0</v>
      </c>
      <c r="CB262" s="69">
        <v>0</v>
      </c>
      <c r="CC262" s="69">
        <v>0</v>
      </c>
      <c r="CD262" s="80">
        <v>0</v>
      </c>
      <c r="CE262" s="80">
        <v>0</v>
      </c>
      <c r="CF262" s="69">
        <v>0</v>
      </c>
      <c r="CG262" s="69">
        <v>0</v>
      </c>
      <c r="CH262" s="80">
        <v>0</v>
      </c>
      <c r="CI262" s="80">
        <v>0</v>
      </c>
      <c r="CJ262" s="69">
        <v>0</v>
      </c>
      <c r="CK262" s="69">
        <v>0</v>
      </c>
      <c r="CL262" s="80">
        <v>474751</v>
      </c>
      <c r="CM262" s="80">
        <v>10153</v>
      </c>
      <c r="CN262" s="67" t="s">
        <v>957</v>
      </c>
      <c r="CO262" s="67" t="s">
        <v>958</v>
      </c>
      <c r="CP262" s="67" t="s">
        <v>701</v>
      </c>
      <c r="CQ262" s="67" t="s">
        <v>701</v>
      </c>
      <c r="CR262" s="67" t="s">
        <v>701</v>
      </c>
      <c r="CS262" s="67" t="s">
        <v>701</v>
      </c>
      <c r="CT262" s="68">
        <v>45329</v>
      </c>
      <c r="CU262" s="67" t="s">
        <v>1003</v>
      </c>
      <c r="CV262" s="67" t="s">
        <v>1004</v>
      </c>
      <c r="CW262" s="68" t="s">
        <v>168</v>
      </c>
      <c r="CX262" s="68">
        <v>45216</v>
      </c>
      <c r="CY262" s="67" t="s">
        <v>1007</v>
      </c>
      <c r="CZ262" s="67" t="s">
        <v>1004</v>
      </c>
      <c r="DA262" s="67" t="s">
        <v>1073</v>
      </c>
      <c r="DB262" s="81">
        <v>49760527.32</v>
      </c>
      <c r="DC262" s="67" t="s">
        <v>870</v>
      </c>
      <c r="DD262" s="67" t="s">
        <v>871</v>
      </c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  <c r="AMR262"/>
      <c r="AMS262"/>
      <c r="AMT262"/>
      <c r="AMU262"/>
      <c r="AMV262"/>
      <c r="AMW262"/>
      <c r="AMX262"/>
      <c r="AMY262"/>
      <c r="AMZ262"/>
      <c r="ANA262"/>
      <c r="ANB262"/>
      <c r="ANC262"/>
      <c r="AND262"/>
      <c r="ANE262"/>
      <c r="ANF262"/>
      <c r="ANG262"/>
      <c r="ANH262"/>
      <c r="ANI262"/>
      <c r="ANJ262"/>
      <c r="ANK262"/>
      <c r="ANL262"/>
      <c r="ANM262"/>
      <c r="ANN262"/>
      <c r="ANO262"/>
      <c r="ANP262"/>
      <c r="ANQ262"/>
      <c r="ANR262"/>
      <c r="ANS262"/>
      <c r="ANT262"/>
      <c r="ANU262"/>
      <c r="ANV262"/>
      <c r="ANW262"/>
      <c r="ANX262"/>
      <c r="ANY262"/>
      <c r="ANZ262"/>
      <c r="AOA262"/>
      <c r="AOB262"/>
      <c r="AOC262"/>
      <c r="AOD262"/>
      <c r="AOE262"/>
      <c r="AOF262"/>
      <c r="AOG262"/>
      <c r="AOH262"/>
      <c r="AOI262"/>
      <c r="AOJ262"/>
      <c r="AOK262"/>
      <c r="AOL262"/>
      <c r="AOM262"/>
      <c r="AON262"/>
      <c r="AOO262"/>
      <c r="AOP262"/>
      <c r="AOQ262"/>
      <c r="AOR262"/>
      <c r="AOS262"/>
      <c r="AOT262"/>
      <c r="AOU262"/>
      <c r="AOV262"/>
      <c r="AOW262"/>
      <c r="AOX262"/>
      <c r="AOY262"/>
      <c r="AOZ262"/>
      <c r="APA262"/>
      <c r="APB262"/>
      <c r="APC262"/>
      <c r="APD262"/>
      <c r="APE262"/>
      <c r="APF262"/>
      <c r="APG262"/>
      <c r="APH262"/>
      <c r="API262"/>
      <c r="APJ262"/>
      <c r="APK262"/>
      <c r="APL262"/>
      <c r="APM262"/>
      <c r="APN262"/>
      <c r="APO262"/>
      <c r="APP262"/>
      <c r="APQ262"/>
      <c r="APR262"/>
      <c r="APS262"/>
      <c r="APT262"/>
      <c r="APU262"/>
      <c r="APV262"/>
      <c r="APW262"/>
      <c r="APX262"/>
      <c r="APY262"/>
      <c r="APZ262"/>
      <c r="AQA262"/>
      <c r="AQB262"/>
      <c r="AQC262"/>
      <c r="AQD262"/>
      <c r="AQE262"/>
      <c r="AQF262"/>
      <c r="AQG262"/>
      <c r="AQH262"/>
      <c r="AQI262"/>
      <c r="AQJ262"/>
      <c r="AQK262"/>
      <c r="AQL262"/>
      <c r="AQM262"/>
      <c r="AQN262"/>
      <c r="AQO262"/>
      <c r="AQP262"/>
      <c r="AQQ262"/>
      <c r="AQR262"/>
      <c r="AQS262"/>
      <c r="AQT262"/>
      <c r="AQU262"/>
      <c r="AQV262"/>
      <c r="AQW262"/>
      <c r="AQX262"/>
      <c r="AQY262"/>
      <c r="AQZ262"/>
      <c r="ARA262"/>
      <c r="ARB262"/>
      <c r="ARC262"/>
      <c r="ARD262"/>
      <c r="ARE262"/>
      <c r="ARF262"/>
      <c r="ARG262"/>
      <c r="ARH262"/>
      <c r="ARI262"/>
      <c r="ARJ262"/>
      <c r="ARK262"/>
      <c r="ARL262"/>
      <c r="ARM262"/>
      <c r="ARN262"/>
      <c r="ARO262"/>
      <c r="ARP262"/>
      <c r="ARQ262"/>
      <c r="ARR262"/>
      <c r="ARS262"/>
      <c r="ART262"/>
      <c r="ARU262"/>
      <c r="ARV262"/>
      <c r="ARW262"/>
      <c r="ARX262"/>
      <c r="ARY262"/>
      <c r="ARZ262"/>
      <c r="ASA262"/>
      <c r="ASB262"/>
      <c r="ASC262"/>
      <c r="ASD262"/>
      <c r="ASE262"/>
      <c r="ASF262"/>
      <c r="ASG262"/>
      <c r="ASH262"/>
      <c r="ASI262"/>
      <c r="ASJ262"/>
      <c r="ASK262"/>
      <c r="ASL262"/>
      <c r="ASM262"/>
      <c r="ASN262"/>
      <c r="ASO262"/>
      <c r="ASP262"/>
      <c r="ASQ262"/>
      <c r="ASR262"/>
      <c r="ASS262"/>
      <c r="AST262"/>
      <c r="ASU262"/>
      <c r="ASV262"/>
      <c r="ASW262"/>
      <c r="ASX262"/>
      <c r="ASY262"/>
      <c r="ASZ262"/>
      <c r="ATA262"/>
      <c r="ATB262"/>
      <c r="ATC262"/>
      <c r="ATD262"/>
      <c r="ATE262"/>
      <c r="ATF262"/>
      <c r="ATG262"/>
      <c r="ATH262"/>
      <c r="ATI262"/>
      <c r="ATJ262"/>
      <c r="ATK262"/>
      <c r="ATL262"/>
      <c r="ATM262"/>
      <c r="ATN262"/>
      <c r="ATO262"/>
      <c r="ATP262"/>
      <c r="ATQ262"/>
      <c r="ATR262"/>
      <c r="ATS262"/>
      <c r="ATT262"/>
      <c r="ATU262"/>
      <c r="ATV262"/>
      <c r="ATW262"/>
      <c r="ATX262"/>
      <c r="ATY262"/>
      <c r="ATZ262"/>
      <c r="AUA262"/>
      <c r="AUB262"/>
      <c r="AUC262"/>
      <c r="AUD262"/>
      <c r="AUE262"/>
      <c r="AUF262"/>
      <c r="AUG262"/>
      <c r="AUH262"/>
      <c r="AUI262"/>
      <c r="AUJ262"/>
      <c r="AUK262"/>
      <c r="AUL262"/>
      <c r="AUM262"/>
      <c r="AUN262"/>
      <c r="AUO262"/>
      <c r="AUP262"/>
      <c r="AUQ262"/>
      <c r="AUR262"/>
      <c r="AUS262"/>
      <c r="AUT262"/>
      <c r="AUU262"/>
      <c r="AUV262"/>
      <c r="AUW262"/>
      <c r="AUX262"/>
      <c r="AUY262"/>
      <c r="AUZ262"/>
      <c r="AVA262"/>
      <c r="AVB262"/>
      <c r="AVC262"/>
      <c r="AVD262"/>
      <c r="AVE262"/>
      <c r="AVF262"/>
      <c r="AVG262"/>
      <c r="AVH262"/>
      <c r="AVI262"/>
      <c r="AVJ262"/>
      <c r="AVK262"/>
      <c r="AVL262"/>
      <c r="AVM262"/>
      <c r="AVN262"/>
      <c r="AVO262"/>
      <c r="AVP262"/>
      <c r="AVQ262"/>
      <c r="AVR262"/>
      <c r="AVS262"/>
      <c r="AVT262"/>
      <c r="AVU262"/>
      <c r="AVV262"/>
      <c r="AVW262"/>
      <c r="AVX262"/>
      <c r="AVY262"/>
      <c r="AVZ262"/>
      <c r="AWA262"/>
      <c r="AWB262"/>
      <c r="AWC262"/>
      <c r="AWD262"/>
      <c r="AWE262"/>
      <c r="AWF262"/>
      <c r="AWG262"/>
      <c r="AWH262"/>
      <c r="AWI262"/>
      <c r="AWJ262"/>
      <c r="AWK262"/>
      <c r="AWL262"/>
      <c r="AWM262"/>
      <c r="AWN262"/>
      <c r="AWO262"/>
      <c r="AWP262"/>
      <c r="AWQ262"/>
      <c r="AWR262"/>
      <c r="AWS262"/>
      <c r="AWT262"/>
      <c r="AWU262"/>
      <c r="AWV262"/>
      <c r="AWW262"/>
      <c r="AWX262"/>
      <c r="AWY262"/>
      <c r="AWZ262"/>
      <c r="AXA262"/>
      <c r="AXB262"/>
      <c r="AXC262"/>
      <c r="AXD262"/>
      <c r="AXE262"/>
      <c r="AXF262"/>
      <c r="AXG262"/>
      <c r="AXH262"/>
      <c r="AXI262"/>
      <c r="AXJ262"/>
      <c r="AXK262"/>
      <c r="AXL262"/>
      <c r="AXM262"/>
      <c r="AXN262"/>
      <c r="AXO262"/>
      <c r="AXP262"/>
      <c r="AXQ262"/>
      <c r="AXR262"/>
      <c r="AXS262"/>
      <c r="AXT262"/>
      <c r="AXU262"/>
      <c r="AXV262"/>
      <c r="AXW262"/>
      <c r="AXX262"/>
      <c r="AXY262"/>
      <c r="AXZ262"/>
      <c r="AYA262"/>
      <c r="AYB262"/>
      <c r="AYC262"/>
      <c r="AYD262"/>
      <c r="AYE262"/>
      <c r="AYF262"/>
      <c r="AYG262"/>
      <c r="AYH262"/>
      <c r="AYI262"/>
      <c r="AYJ262"/>
      <c r="AYK262"/>
      <c r="AYL262"/>
      <c r="AYM262"/>
      <c r="AYN262"/>
      <c r="AYO262"/>
      <c r="AYP262"/>
      <c r="AYQ262"/>
      <c r="AYR262"/>
      <c r="AYS262"/>
      <c r="AYT262"/>
      <c r="AYU262"/>
      <c r="AYV262"/>
      <c r="AYW262"/>
      <c r="AYX262"/>
      <c r="AYY262"/>
      <c r="AYZ262"/>
      <c r="AZA262"/>
      <c r="AZB262"/>
      <c r="AZC262"/>
      <c r="AZD262"/>
      <c r="AZE262"/>
      <c r="AZF262"/>
      <c r="AZG262"/>
      <c r="AZH262"/>
      <c r="AZI262"/>
      <c r="AZJ262"/>
      <c r="AZK262"/>
      <c r="AZL262"/>
      <c r="AZM262"/>
      <c r="AZN262"/>
      <c r="AZO262"/>
      <c r="AZP262"/>
      <c r="AZQ262"/>
      <c r="AZR262"/>
      <c r="AZS262"/>
      <c r="AZT262"/>
      <c r="AZU262"/>
      <c r="AZV262"/>
      <c r="AZW262"/>
      <c r="AZX262"/>
      <c r="AZY262"/>
      <c r="AZZ262"/>
      <c r="BAA262"/>
      <c r="BAB262"/>
      <c r="BAC262"/>
      <c r="BAD262"/>
      <c r="BAE262"/>
      <c r="BAF262"/>
      <c r="BAG262"/>
      <c r="BAH262"/>
      <c r="BAI262"/>
      <c r="BAJ262"/>
      <c r="BAK262"/>
      <c r="BAL262"/>
      <c r="BAM262"/>
      <c r="BAN262"/>
      <c r="BAO262"/>
      <c r="BAP262"/>
      <c r="BAQ262"/>
      <c r="BAR262"/>
      <c r="BAS262"/>
      <c r="BAT262"/>
      <c r="BAU262"/>
      <c r="BAV262"/>
      <c r="BAW262"/>
      <c r="BAX262"/>
      <c r="BAY262"/>
      <c r="BAZ262"/>
      <c r="BBA262"/>
      <c r="BBB262"/>
      <c r="BBC262"/>
      <c r="BBD262"/>
      <c r="BBE262"/>
      <c r="BBF262"/>
      <c r="BBG262"/>
      <c r="BBH262"/>
      <c r="BBI262"/>
      <c r="BBJ262"/>
      <c r="BBK262"/>
      <c r="BBL262"/>
      <c r="BBM262"/>
      <c r="BBN262"/>
      <c r="BBO262"/>
      <c r="BBP262"/>
      <c r="BBQ262"/>
      <c r="BBR262"/>
      <c r="BBS262"/>
      <c r="BBT262"/>
      <c r="BBU262"/>
      <c r="BBV262"/>
      <c r="BBW262"/>
      <c r="BBX262"/>
      <c r="BBY262"/>
      <c r="BBZ262"/>
      <c r="BCA262"/>
      <c r="BCB262"/>
      <c r="BCC262"/>
      <c r="BCD262"/>
      <c r="BCE262"/>
      <c r="BCF262"/>
      <c r="BCG262"/>
      <c r="BCH262"/>
      <c r="BCI262"/>
      <c r="BCJ262"/>
      <c r="BCK262"/>
      <c r="BCL262"/>
      <c r="BCM262"/>
      <c r="BCN262"/>
      <c r="BCO262"/>
      <c r="BCP262"/>
      <c r="BCQ262"/>
      <c r="BCR262"/>
      <c r="BCS262"/>
      <c r="BCT262"/>
      <c r="BCU262"/>
      <c r="BCV262"/>
      <c r="BCW262"/>
      <c r="BCX262"/>
      <c r="BCY262"/>
      <c r="BCZ262"/>
      <c r="BDA262"/>
      <c r="BDB262"/>
      <c r="BDC262"/>
      <c r="BDD262"/>
      <c r="BDE262"/>
      <c r="BDF262"/>
      <c r="BDG262"/>
      <c r="BDH262"/>
      <c r="BDI262"/>
      <c r="BDJ262"/>
      <c r="BDK262"/>
      <c r="BDL262"/>
      <c r="BDM262"/>
      <c r="BDN262"/>
      <c r="BDO262"/>
      <c r="BDP262"/>
      <c r="BDQ262"/>
      <c r="BDR262"/>
      <c r="BDS262"/>
      <c r="BDT262"/>
      <c r="BDU262"/>
    </row>
    <row r="263" spans="1:1477" s="69" customFormat="1">
      <c r="A263" s="132"/>
      <c r="B263" s="67" t="s">
        <v>5</v>
      </c>
      <c r="C263" s="67" t="s">
        <v>450</v>
      </c>
      <c r="D263" s="67" t="s">
        <v>451</v>
      </c>
      <c r="E263" s="68">
        <v>44650</v>
      </c>
      <c r="F263" s="67" t="s">
        <v>1003</v>
      </c>
      <c r="G263" s="67" t="s">
        <v>1010</v>
      </c>
      <c r="H263" s="187">
        <v>3</v>
      </c>
      <c r="I263" s="69">
        <v>2</v>
      </c>
      <c r="J263" s="69">
        <v>240</v>
      </c>
      <c r="K263" s="69">
        <v>265</v>
      </c>
      <c r="L263" s="69">
        <v>220</v>
      </c>
      <c r="M263" s="186">
        <f t="shared" si="83"/>
        <v>0.8125</v>
      </c>
      <c r="N263" s="69">
        <f t="shared" si="84"/>
        <v>1</v>
      </c>
      <c r="O263" s="69">
        <v>45</v>
      </c>
      <c r="P263" s="69">
        <v>0</v>
      </c>
      <c r="Q263" s="69">
        <v>0</v>
      </c>
      <c r="R263" s="69">
        <v>25</v>
      </c>
      <c r="S263" s="69">
        <v>0</v>
      </c>
      <c r="T263" s="190">
        <v>2569128</v>
      </c>
      <c r="U263" s="190">
        <v>50000</v>
      </c>
      <c r="V263" s="190">
        <v>2519128</v>
      </c>
      <c r="W263" s="190">
        <v>2717271</v>
      </c>
      <c r="X263" s="190">
        <v>2543862</v>
      </c>
      <c r="Y263" s="190">
        <v>0</v>
      </c>
      <c r="Z263" s="190">
        <v>120000</v>
      </c>
      <c r="AA263" s="190">
        <v>120000</v>
      </c>
      <c r="AB263" s="190">
        <v>2663862</v>
      </c>
      <c r="AC263" s="190">
        <v>2540376</v>
      </c>
      <c r="AD263" s="186">
        <f t="shared" si="85"/>
        <v>1.0084346646934972</v>
      </c>
      <c r="AE263" s="69">
        <f t="shared" si="86"/>
        <v>1</v>
      </c>
      <c r="AF263" s="190">
        <v>-123486</v>
      </c>
      <c r="AG263" s="190">
        <v>148143</v>
      </c>
      <c r="AH263" s="69">
        <v>5</v>
      </c>
      <c r="AI263" s="69">
        <v>20</v>
      </c>
      <c r="AJ263" s="69">
        <v>0</v>
      </c>
      <c r="AK263" s="69">
        <v>0</v>
      </c>
      <c r="AL263" s="80">
        <v>60316</v>
      </c>
      <c r="AM263" s="80">
        <v>0</v>
      </c>
      <c r="AN263" s="69">
        <v>0</v>
      </c>
      <c r="AO263" s="69">
        <v>0</v>
      </c>
      <c r="AP263" s="80">
        <v>105162</v>
      </c>
      <c r="AQ263" s="80">
        <v>0</v>
      </c>
      <c r="AR263" s="69">
        <v>0</v>
      </c>
      <c r="AS263" s="69">
        <v>0</v>
      </c>
      <c r="AT263" s="80">
        <v>0</v>
      </c>
      <c r="AU263" s="80">
        <v>0</v>
      </c>
      <c r="AV263" s="69">
        <v>0</v>
      </c>
      <c r="AW263" s="69">
        <v>0</v>
      </c>
      <c r="AX263" s="80">
        <v>0</v>
      </c>
      <c r="AY263" s="80">
        <v>0</v>
      </c>
      <c r="AZ263" s="69">
        <v>0</v>
      </c>
      <c r="BA263" s="69">
        <v>0</v>
      </c>
      <c r="BB263" s="80">
        <v>0</v>
      </c>
      <c r="BC263" s="80">
        <v>0</v>
      </c>
      <c r="BD263" s="69">
        <v>0</v>
      </c>
      <c r="BE263" s="69">
        <v>0</v>
      </c>
      <c r="BF263" s="80">
        <v>8873</v>
      </c>
      <c r="BG263" s="80">
        <v>0</v>
      </c>
      <c r="BH263" s="69">
        <v>0</v>
      </c>
      <c r="BI263" s="69">
        <v>0</v>
      </c>
      <c r="BJ263" s="80">
        <v>0</v>
      </c>
      <c r="BK263" s="80">
        <v>0</v>
      </c>
      <c r="BL263" s="69">
        <v>0</v>
      </c>
      <c r="BM263" s="69">
        <v>0</v>
      </c>
      <c r="BN263" s="80">
        <v>0</v>
      </c>
      <c r="BO263" s="80">
        <v>0</v>
      </c>
      <c r="BP263" s="69">
        <v>0</v>
      </c>
      <c r="BQ263" s="69">
        <v>0</v>
      </c>
      <c r="BR263" s="80">
        <v>0</v>
      </c>
      <c r="BS263" s="80">
        <v>0</v>
      </c>
      <c r="BT263" s="69">
        <v>0</v>
      </c>
      <c r="BU263" s="69">
        <v>0</v>
      </c>
      <c r="BV263" s="80">
        <v>0</v>
      </c>
      <c r="BW263" s="80">
        <v>0</v>
      </c>
      <c r="BX263" s="69">
        <v>0</v>
      </c>
      <c r="BY263" s="69">
        <v>0</v>
      </c>
      <c r="BZ263" s="80">
        <v>0</v>
      </c>
      <c r="CA263" s="80">
        <v>0</v>
      </c>
      <c r="CB263" s="69">
        <v>0</v>
      </c>
      <c r="CC263" s="69">
        <v>0</v>
      </c>
      <c r="CD263" s="80">
        <v>0</v>
      </c>
      <c r="CE263" s="80">
        <v>0</v>
      </c>
      <c r="CF263" s="69">
        <v>0</v>
      </c>
      <c r="CG263" s="69">
        <v>0</v>
      </c>
      <c r="CH263" s="80">
        <v>0</v>
      </c>
      <c r="CI263" s="80">
        <v>0</v>
      </c>
      <c r="CJ263" s="69">
        <v>0</v>
      </c>
      <c r="CK263" s="69">
        <v>0</v>
      </c>
      <c r="CL263" s="80">
        <v>174351</v>
      </c>
      <c r="CM263" s="80">
        <v>0</v>
      </c>
      <c r="CN263" s="67" t="s">
        <v>899</v>
      </c>
      <c r="CO263" s="67" t="s">
        <v>900</v>
      </c>
      <c r="CP263" s="67" t="s">
        <v>701</v>
      </c>
      <c r="CQ263" s="67" t="s">
        <v>701</v>
      </c>
      <c r="CR263" s="67" t="s">
        <v>701</v>
      </c>
      <c r="CS263" s="67" t="s">
        <v>701</v>
      </c>
      <c r="CT263" s="68">
        <v>45278</v>
      </c>
      <c r="CU263" s="67" t="s">
        <v>1007</v>
      </c>
      <c r="CV263" s="67" t="s">
        <v>1004</v>
      </c>
      <c r="CW263" s="68" t="s">
        <v>168</v>
      </c>
      <c r="CX263" s="68">
        <v>45091</v>
      </c>
      <c r="CY263" s="67" t="s">
        <v>1001</v>
      </c>
      <c r="CZ263" s="67" t="s">
        <v>1009</v>
      </c>
      <c r="DA263" s="67" t="s">
        <v>1072</v>
      </c>
      <c r="DB263" s="81">
        <v>2452591.81</v>
      </c>
      <c r="DC263" s="67" t="s">
        <v>870</v>
      </c>
      <c r="DD263" s="67" t="s">
        <v>871</v>
      </c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  <c r="AMR263"/>
      <c r="AMS263"/>
      <c r="AMT263"/>
      <c r="AMU263"/>
      <c r="AMV263"/>
      <c r="AMW263"/>
      <c r="AMX263"/>
      <c r="AMY263"/>
      <c r="AMZ263"/>
      <c r="ANA263"/>
      <c r="ANB263"/>
      <c r="ANC263"/>
      <c r="AND263"/>
      <c r="ANE263"/>
      <c r="ANF263"/>
      <c r="ANG263"/>
      <c r="ANH263"/>
      <c r="ANI263"/>
      <c r="ANJ263"/>
      <c r="ANK263"/>
      <c r="ANL263"/>
      <c r="ANM263"/>
      <c r="ANN263"/>
      <c r="ANO263"/>
      <c r="ANP263"/>
      <c r="ANQ263"/>
      <c r="ANR263"/>
      <c r="ANS263"/>
      <c r="ANT263"/>
      <c r="ANU263"/>
      <c r="ANV263"/>
      <c r="ANW263"/>
      <c r="ANX263"/>
      <c r="ANY263"/>
      <c r="ANZ263"/>
      <c r="AOA263"/>
      <c r="AOB263"/>
      <c r="AOC263"/>
      <c r="AOD263"/>
      <c r="AOE263"/>
      <c r="AOF263"/>
      <c r="AOG263"/>
      <c r="AOH263"/>
      <c r="AOI263"/>
      <c r="AOJ263"/>
      <c r="AOK263"/>
      <c r="AOL263"/>
      <c r="AOM263"/>
      <c r="AON263"/>
      <c r="AOO263"/>
      <c r="AOP263"/>
      <c r="AOQ263"/>
      <c r="AOR263"/>
      <c r="AOS263"/>
      <c r="AOT263"/>
      <c r="AOU263"/>
      <c r="AOV263"/>
      <c r="AOW263"/>
      <c r="AOX263"/>
      <c r="AOY263"/>
      <c r="AOZ263"/>
      <c r="APA263"/>
      <c r="APB263"/>
      <c r="APC263"/>
      <c r="APD263"/>
      <c r="APE263"/>
      <c r="APF263"/>
      <c r="APG263"/>
      <c r="APH263"/>
      <c r="API263"/>
      <c r="APJ263"/>
      <c r="APK263"/>
      <c r="APL263"/>
      <c r="APM263"/>
      <c r="APN263"/>
      <c r="APO263"/>
      <c r="APP263"/>
      <c r="APQ263"/>
      <c r="APR263"/>
      <c r="APS263"/>
      <c r="APT263"/>
      <c r="APU263"/>
      <c r="APV263"/>
      <c r="APW263"/>
      <c r="APX263"/>
      <c r="APY263"/>
      <c r="APZ263"/>
      <c r="AQA263"/>
      <c r="AQB263"/>
      <c r="AQC263"/>
      <c r="AQD263"/>
      <c r="AQE263"/>
      <c r="AQF263"/>
      <c r="AQG263"/>
      <c r="AQH263"/>
      <c r="AQI263"/>
      <c r="AQJ263"/>
      <c r="AQK263"/>
      <c r="AQL263"/>
      <c r="AQM263"/>
      <c r="AQN263"/>
      <c r="AQO263"/>
      <c r="AQP263"/>
      <c r="AQQ263"/>
      <c r="AQR263"/>
      <c r="AQS263"/>
      <c r="AQT263"/>
      <c r="AQU263"/>
      <c r="AQV263"/>
      <c r="AQW263"/>
      <c r="AQX263"/>
      <c r="AQY263"/>
      <c r="AQZ263"/>
      <c r="ARA263"/>
      <c r="ARB263"/>
      <c r="ARC263"/>
      <c r="ARD263"/>
      <c r="ARE263"/>
      <c r="ARF263"/>
      <c r="ARG263"/>
      <c r="ARH263"/>
      <c r="ARI263"/>
      <c r="ARJ263"/>
      <c r="ARK263"/>
      <c r="ARL263"/>
      <c r="ARM263"/>
      <c r="ARN263"/>
      <c r="ARO263"/>
      <c r="ARP263"/>
      <c r="ARQ263"/>
      <c r="ARR263"/>
      <c r="ARS263"/>
      <c r="ART263"/>
      <c r="ARU263"/>
      <c r="ARV263"/>
      <c r="ARW263"/>
      <c r="ARX263"/>
      <c r="ARY263"/>
      <c r="ARZ263"/>
      <c r="ASA263"/>
      <c r="ASB263"/>
      <c r="ASC263"/>
      <c r="ASD263"/>
      <c r="ASE263"/>
      <c r="ASF263"/>
      <c r="ASG263"/>
      <c r="ASH263"/>
      <c r="ASI263"/>
      <c r="ASJ263"/>
      <c r="ASK263"/>
      <c r="ASL263"/>
      <c r="ASM263"/>
      <c r="ASN263"/>
      <c r="ASO263"/>
      <c r="ASP263"/>
      <c r="ASQ263"/>
      <c r="ASR263"/>
      <c r="ASS263"/>
      <c r="AST263"/>
      <c r="ASU263"/>
      <c r="ASV263"/>
      <c r="ASW263"/>
      <c r="ASX263"/>
      <c r="ASY263"/>
      <c r="ASZ263"/>
      <c r="ATA263"/>
      <c r="ATB263"/>
      <c r="ATC263"/>
      <c r="ATD263"/>
      <c r="ATE263"/>
      <c r="ATF263"/>
      <c r="ATG263"/>
      <c r="ATH263"/>
      <c r="ATI263"/>
      <c r="ATJ263"/>
      <c r="ATK263"/>
      <c r="ATL263"/>
      <c r="ATM263"/>
      <c r="ATN263"/>
      <c r="ATO263"/>
      <c r="ATP263"/>
      <c r="ATQ263"/>
      <c r="ATR263"/>
      <c r="ATS263"/>
      <c r="ATT263"/>
      <c r="ATU263"/>
      <c r="ATV263"/>
      <c r="ATW263"/>
      <c r="ATX263"/>
      <c r="ATY263"/>
      <c r="ATZ263"/>
      <c r="AUA263"/>
      <c r="AUB263"/>
      <c r="AUC263"/>
      <c r="AUD263"/>
      <c r="AUE263"/>
      <c r="AUF263"/>
      <c r="AUG263"/>
      <c r="AUH263"/>
      <c r="AUI263"/>
      <c r="AUJ263"/>
      <c r="AUK263"/>
      <c r="AUL263"/>
      <c r="AUM263"/>
      <c r="AUN263"/>
      <c r="AUO263"/>
      <c r="AUP263"/>
      <c r="AUQ263"/>
      <c r="AUR263"/>
      <c r="AUS263"/>
      <c r="AUT263"/>
      <c r="AUU263"/>
      <c r="AUV263"/>
      <c r="AUW263"/>
      <c r="AUX263"/>
      <c r="AUY263"/>
      <c r="AUZ263"/>
      <c r="AVA263"/>
      <c r="AVB263"/>
      <c r="AVC263"/>
      <c r="AVD263"/>
      <c r="AVE263"/>
      <c r="AVF263"/>
      <c r="AVG263"/>
      <c r="AVH263"/>
      <c r="AVI263"/>
      <c r="AVJ263"/>
      <c r="AVK263"/>
      <c r="AVL263"/>
      <c r="AVM263"/>
      <c r="AVN263"/>
      <c r="AVO263"/>
      <c r="AVP263"/>
      <c r="AVQ263"/>
      <c r="AVR263"/>
      <c r="AVS263"/>
      <c r="AVT263"/>
      <c r="AVU263"/>
      <c r="AVV263"/>
      <c r="AVW263"/>
      <c r="AVX263"/>
      <c r="AVY263"/>
      <c r="AVZ263"/>
      <c r="AWA263"/>
      <c r="AWB263"/>
      <c r="AWC263"/>
      <c r="AWD263"/>
      <c r="AWE263"/>
      <c r="AWF263"/>
      <c r="AWG263"/>
      <c r="AWH263"/>
      <c r="AWI263"/>
      <c r="AWJ263"/>
      <c r="AWK263"/>
      <c r="AWL263"/>
      <c r="AWM263"/>
      <c r="AWN263"/>
      <c r="AWO263"/>
      <c r="AWP263"/>
      <c r="AWQ263"/>
      <c r="AWR263"/>
      <c r="AWS263"/>
      <c r="AWT263"/>
      <c r="AWU263"/>
      <c r="AWV263"/>
      <c r="AWW263"/>
      <c r="AWX263"/>
      <c r="AWY263"/>
      <c r="AWZ263"/>
      <c r="AXA263"/>
      <c r="AXB263"/>
      <c r="AXC263"/>
      <c r="AXD263"/>
      <c r="AXE263"/>
      <c r="AXF263"/>
      <c r="AXG263"/>
      <c r="AXH263"/>
      <c r="AXI263"/>
      <c r="AXJ263"/>
      <c r="AXK263"/>
      <c r="AXL263"/>
      <c r="AXM263"/>
      <c r="AXN263"/>
      <c r="AXO263"/>
      <c r="AXP263"/>
      <c r="AXQ263"/>
      <c r="AXR263"/>
      <c r="AXS263"/>
      <c r="AXT263"/>
      <c r="AXU263"/>
      <c r="AXV263"/>
      <c r="AXW263"/>
      <c r="AXX263"/>
      <c r="AXY263"/>
      <c r="AXZ263"/>
      <c r="AYA263"/>
      <c r="AYB263"/>
      <c r="AYC263"/>
      <c r="AYD263"/>
      <c r="AYE263"/>
      <c r="AYF263"/>
      <c r="AYG263"/>
      <c r="AYH263"/>
      <c r="AYI263"/>
      <c r="AYJ263"/>
      <c r="AYK263"/>
      <c r="AYL263"/>
      <c r="AYM263"/>
      <c r="AYN263"/>
      <c r="AYO263"/>
      <c r="AYP263"/>
      <c r="AYQ263"/>
      <c r="AYR263"/>
      <c r="AYS263"/>
      <c r="AYT263"/>
      <c r="AYU263"/>
      <c r="AYV263"/>
      <c r="AYW263"/>
      <c r="AYX263"/>
      <c r="AYY263"/>
      <c r="AYZ263"/>
      <c r="AZA263"/>
      <c r="AZB263"/>
      <c r="AZC263"/>
      <c r="AZD263"/>
      <c r="AZE263"/>
      <c r="AZF263"/>
      <c r="AZG263"/>
      <c r="AZH263"/>
      <c r="AZI263"/>
      <c r="AZJ263"/>
      <c r="AZK263"/>
      <c r="AZL263"/>
      <c r="AZM263"/>
      <c r="AZN263"/>
      <c r="AZO263"/>
      <c r="AZP263"/>
      <c r="AZQ263"/>
      <c r="AZR263"/>
      <c r="AZS263"/>
      <c r="AZT263"/>
      <c r="AZU263"/>
      <c r="AZV263"/>
      <c r="AZW263"/>
      <c r="AZX263"/>
      <c r="AZY263"/>
      <c r="AZZ263"/>
      <c r="BAA263"/>
      <c r="BAB263"/>
      <c r="BAC263"/>
      <c r="BAD263"/>
      <c r="BAE263"/>
      <c r="BAF263"/>
      <c r="BAG263"/>
      <c r="BAH263"/>
      <c r="BAI263"/>
      <c r="BAJ263"/>
      <c r="BAK263"/>
      <c r="BAL263"/>
      <c r="BAM263"/>
      <c r="BAN263"/>
      <c r="BAO263"/>
      <c r="BAP263"/>
      <c r="BAQ263"/>
      <c r="BAR263"/>
      <c r="BAS263"/>
      <c r="BAT263"/>
      <c r="BAU263"/>
      <c r="BAV263"/>
      <c r="BAW263"/>
      <c r="BAX263"/>
      <c r="BAY263"/>
      <c r="BAZ263"/>
      <c r="BBA263"/>
      <c r="BBB263"/>
      <c r="BBC263"/>
      <c r="BBD263"/>
      <c r="BBE263"/>
      <c r="BBF263"/>
      <c r="BBG263"/>
      <c r="BBH263"/>
      <c r="BBI263"/>
      <c r="BBJ263"/>
      <c r="BBK263"/>
      <c r="BBL263"/>
      <c r="BBM263"/>
      <c r="BBN263"/>
      <c r="BBO263"/>
      <c r="BBP263"/>
      <c r="BBQ263"/>
      <c r="BBR263"/>
      <c r="BBS263"/>
      <c r="BBT263"/>
      <c r="BBU263"/>
      <c r="BBV263"/>
      <c r="BBW263"/>
      <c r="BBX263"/>
      <c r="BBY263"/>
      <c r="BBZ263"/>
      <c r="BCA263"/>
      <c r="BCB263"/>
      <c r="BCC263"/>
      <c r="BCD263"/>
      <c r="BCE263"/>
      <c r="BCF263"/>
      <c r="BCG263"/>
      <c r="BCH263"/>
      <c r="BCI263"/>
      <c r="BCJ263"/>
      <c r="BCK263"/>
      <c r="BCL263"/>
      <c r="BCM263"/>
      <c r="BCN263"/>
      <c r="BCO263"/>
      <c r="BCP263"/>
      <c r="BCQ263"/>
      <c r="BCR263"/>
      <c r="BCS263"/>
      <c r="BCT263"/>
      <c r="BCU263"/>
      <c r="BCV263"/>
      <c r="BCW263"/>
      <c r="BCX263"/>
      <c r="BCY263"/>
      <c r="BCZ263"/>
      <c r="BDA263"/>
      <c r="BDB263"/>
      <c r="BDC263"/>
      <c r="BDD263"/>
      <c r="BDE263"/>
      <c r="BDF263"/>
      <c r="BDG263"/>
      <c r="BDH263"/>
      <c r="BDI263"/>
      <c r="BDJ263"/>
      <c r="BDK263"/>
      <c r="BDL263"/>
      <c r="BDM263"/>
      <c r="BDN263"/>
      <c r="BDO263"/>
      <c r="BDP263"/>
      <c r="BDQ263"/>
      <c r="BDR263"/>
      <c r="BDS263"/>
      <c r="BDT263"/>
      <c r="BDU263"/>
    </row>
    <row r="264" spans="1:1477" s="69" customFormat="1">
      <c r="A264" s="132"/>
      <c r="B264" s="67" t="s">
        <v>5</v>
      </c>
      <c r="C264" s="67" t="s">
        <v>452</v>
      </c>
      <c r="D264" s="67" t="s">
        <v>453</v>
      </c>
      <c r="E264" s="68">
        <v>44650</v>
      </c>
      <c r="F264" s="67" t="s">
        <v>1003</v>
      </c>
      <c r="G264" s="67" t="s">
        <v>1010</v>
      </c>
      <c r="H264" s="187">
        <v>3</v>
      </c>
      <c r="I264" s="69">
        <v>2</v>
      </c>
      <c r="J264" s="69">
        <v>240</v>
      </c>
      <c r="K264" s="69">
        <v>257</v>
      </c>
      <c r="L264" s="69">
        <v>221</v>
      </c>
      <c r="M264" s="186">
        <f t="shared" si="83"/>
        <v>0.85</v>
      </c>
      <c r="N264" s="69">
        <f t="shared" si="84"/>
        <v>1</v>
      </c>
      <c r="O264" s="69">
        <v>36</v>
      </c>
      <c r="P264" s="69">
        <v>0</v>
      </c>
      <c r="Q264" s="69">
        <v>0</v>
      </c>
      <c r="R264" s="69">
        <v>17</v>
      </c>
      <c r="S264" s="69">
        <v>0</v>
      </c>
      <c r="T264" s="190">
        <v>2455465</v>
      </c>
      <c r="U264" s="190">
        <v>50000</v>
      </c>
      <c r="V264" s="190">
        <v>2405465</v>
      </c>
      <c r="W264" s="190">
        <v>2510141</v>
      </c>
      <c r="X264" s="190">
        <v>2443596</v>
      </c>
      <c r="Y264" s="190">
        <v>0</v>
      </c>
      <c r="Z264" s="190">
        <v>72000</v>
      </c>
      <c r="AA264" s="190">
        <v>72000</v>
      </c>
      <c r="AB264" s="190">
        <v>2515596</v>
      </c>
      <c r="AC264" s="190">
        <v>2440177</v>
      </c>
      <c r="AD264" s="186">
        <f t="shared" si="85"/>
        <v>1.0144304739416288</v>
      </c>
      <c r="AE264" s="69">
        <f t="shared" si="86"/>
        <v>1</v>
      </c>
      <c r="AF264" s="190">
        <v>-75419</v>
      </c>
      <c r="AG264" s="190">
        <v>54676</v>
      </c>
      <c r="AH264" s="69">
        <v>4</v>
      </c>
      <c r="AI264" s="69">
        <v>13</v>
      </c>
      <c r="AJ264" s="69">
        <v>0</v>
      </c>
      <c r="AK264" s="69">
        <v>0</v>
      </c>
      <c r="AL264" s="80">
        <v>16029</v>
      </c>
      <c r="AM264" s="80">
        <v>0</v>
      </c>
      <c r="AN264" s="69">
        <v>0</v>
      </c>
      <c r="AO264" s="69">
        <v>0</v>
      </c>
      <c r="AP264" s="80">
        <v>11977</v>
      </c>
      <c r="AQ264" s="80">
        <v>0</v>
      </c>
      <c r="AR264" s="69">
        <v>0</v>
      </c>
      <c r="AS264" s="69">
        <v>0</v>
      </c>
      <c r="AT264" s="80">
        <v>0</v>
      </c>
      <c r="AU264" s="80">
        <v>0</v>
      </c>
      <c r="AV264" s="69">
        <v>0</v>
      </c>
      <c r="AW264" s="69">
        <v>0</v>
      </c>
      <c r="AX264" s="80">
        <v>0</v>
      </c>
      <c r="AY264" s="80">
        <v>0</v>
      </c>
      <c r="AZ264" s="69">
        <v>0</v>
      </c>
      <c r="BA264" s="69">
        <v>0</v>
      </c>
      <c r="BB264" s="80">
        <v>0</v>
      </c>
      <c r="BC264" s="80">
        <v>0</v>
      </c>
      <c r="BD264" s="69">
        <v>0</v>
      </c>
      <c r="BE264" s="69">
        <v>0</v>
      </c>
      <c r="BF264" s="80">
        <v>56853</v>
      </c>
      <c r="BG264" s="80">
        <v>0</v>
      </c>
      <c r="BH264" s="69">
        <v>0</v>
      </c>
      <c r="BI264" s="69">
        <v>0</v>
      </c>
      <c r="BJ264" s="80">
        <v>0</v>
      </c>
      <c r="BK264" s="80">
        <v>0</v>
      </c>
      <c r="BL264" s="69">
        <v>0</v>
      </c>
      <c r="BM264" s="69">
        <v>0</v>
      </c>
      <c r="BN264" s="80">
        <v>0</v>
      </c>
      <c r="BO264" s="80">
        <v>0</v>
      </c>
      <c r="BP264" s="69">
        <v>0</v>
      </c>
      <c r="BQ264" s="69">
        <v>0</v>
      </c>
      <c r="BR264" s="80">
        <v>0</v>
      </c>
      <c r="BS264" s="80">
        <v>0</v>
      </c>
      <c r="BT264" s="69">
        <v>0</v>
      </c>
      <c r="BU264" s="69">
        <v>0</v>
      </c>
      <c r="BV264" s="80">
        <v>0</v>
      </c>
      <c r="BW264" s="80">
        <v>0</v>
      </c>
      <c r="BX264" s="69">
        <v>0</v>
      </c>
      <c r="BY264" s="69">
        <v>0</v>
      </c>
      <c r="BZ264" s="80">
        <v>0</v>
      </c>
      <c r="CA264" s="80">
        <v>0</v>
      </c>
      <c r="CB264" s="69">
        <v>0</v>
      </c>
      <c r="CC264" s="69">
        <v>0</v>
      </c>
      <c r="CD264" s="80">
        <v>0</v>
      </c>
      <c r="CE264" s="80">
        <v>0</v>
      </c>
      <c r="CF264" s="69">
        <v>0</v>
      </c>
      <c r="CG264" s="69">
        <v>0</v>
      </c>
      <c r="CH264" s="80">
        <v>0</v>
      </c>
      <c r="CI264" s="80">
        <v>0</v>
      </c>
      <c r="CJ264" s="69">
        <v>0</v>
      </c>
      <c r="CK264" s="69">
        <v>0</v>
      </c>
      <c r="CL264" s="80">
        <v>84859</v>
      </c>
      <c r="CM264" s="80">
        <v>0</v>
      </c>
      <c r="CN264" s="67" t="s">
        <v>901</v>
      </c>
      <c r="CO264" s="67" t="s">
        <v>902</v>
      </c>
      <c r="CP264" s="67" t="s">
        <v>701</v>
      </c>
      <c r="CQ264" s="67" t="s">
        <v>701</v>
      </c>
      <c r="CR264" s="67" t="s">
        <v>701</v>
      </c>
      <c r="CS264" s="67" t="s">
        <v>701</v>
      </c>
      <c r="CT264" s="68">
        <v>45275</v>
      </c>
      <c r="CU264" s="67" t="s">
        <v>1007</v>
      </c>
      <c r="CV264" s="67" t="s">
        <v>1004</v>
      </c>
      <c r="CW264" s="68" t="s">
        <v>168</v>
      </c>
      <c r="CX264" s="68">
        <v>45121</v>
      </c>
      <c r="CY264" s="67" t="s">
        <v>1005</v>
      </c>
      <c r="CZ264" s="67" t="s">
        <v>1004</v>
      </c>
      <c r="DA264" s="67" t="s">
        <v>1072</v>
      </c>
      <c r="DB264" s="81">
        <v>2281095.15</v>
      </c>
      <c r="DC264" s="67" t="s">
        <v>959</v>
      </c>
      <c r="DD264" s="67" t="s">
        <v>960</v>
      </c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  <c r="AMR264"/>
      <c r="AMS264"/>
      <c r="AMT264"/>
      <c r="AMU264"/>
      <c r="AMV264"/>
      <c r="AMW264"/>
      <c r="AMX264"/>
      <c r="AMY264"/>
      <c r="AMZ264"/>
      <c r="ANA264"/>
      <c r="ANB264"/>
      <c r="ANC264"/>
      <c r="AND264"/>
      <c r="ANE264"/>
      <c r="ANF264"/>
      <c r="ANG264"/>
      <c r="ANH264"/>
      <c r="ANI264"/>
      <c r="ANJ264"/>
      <c r="ANK264"/>
      <c r="ANL264"/>
      <c r="ANM264"/>
      <c r="ANN264"/>
      <c r="ANO264"/>
      <c r="ANP264"/>
      <c r="ANQ264"/>
      <c r="ANR264"/>
      <c r="ANS264"/>
      <c r="ANT264"/>
      <c r="ANU264"/>
      <c r="ANV264"/>
      <c r="ANW264"/>
      <c r="ANX264"/>
      <c r="ANY264"/>
      <c r="ANZ264"/>
      <c r="AOA264"/>
      <c r="AOB264"/>
      <c r="AOC264"/>
      <c r="AOD264"/>
      <c r="AOE264"/>
      <c r="AOF264"/>
      <c r="AOG264"/>
      <c r="AOH264"/>
      <c r="AOI264"/>
      <c r="AOJ264"/>
      <c r="AOK264"/>
      <c r="AOL264"/>
      <c r="AOM264"/>
      <c r="AON264"/>
      <c r="AOO264"/>
      <c r="AOP264"/>
      <c r="AOQ264"/>
      <c r="AOR264"/>
      <c r="AOS264"/>
      <c r="AOT264"/>
      <c r="AOU264"/>
      <c r="AOV264"/>
      <c r="AOW264"/>
      <c r="AOX264"/>
      <c r="AOY264"/>
      <c r="AOZ264"/>
      <c r="APA264"/>
      <c r="APB264"/>
      <c r="APC264"/>
      <c r="APD264"/>
      <c r="APE264"/>
      <c r="APF264"/>
      <c r="APG264"/>
      <c r="APH264"/>
      <c r="API264"/>
      <c r="APJ264"/>
      <c r="APK264"/>
      <c r="APL264"/>
      <c r="APM264"/>
      <c r="APN264"/>
      <c r="APO264"/>
      <c r="APP264"/>
      <c r="APQ264"/>
      <c r="APR264"/>
      <c r="APS264"/>
      <c r="APT264"/>
      <c r="APU264"/>
      <c r="APV264"/>
      <c r="APW264"/>
      <c r="APX264"/>
      <c r="APY264"/>
      <c r="APZ264"/>
      <c r="AQA264"/>
      <c r="AQB264"/>
      <c r="AQC264"/>
      <c r="AQD264"/>
      <c r="AQE264"/>
      <c r="AQF264"/>
      <c r="AQG264"/>
      <c r="AQH264"/>
      <c r="AQI264"/>
      <c r="AQJ264"/>
      <c r="AQK264"/>
      <c r="AQL264"/>
      <c r="AQM264"/>
      <c r="AQN264"/>
      <c r="AQO264"/>
      <c r="AQP264"/>
      <c r="AQQ264"/>
      <c r="AQR264"/>
      <c r="AQS264"/>
      <c r="AQT264"/>
      <c r="AQU264"/>
      <c r="AQV264"/>
      <c r="AQW264"/>
      <c r="AQX264"/>
      <c r="AQY264"/>
      <c r="AQZ264"/>
      <c r="ARA264"/>
      <c r="ARB264"/>
      <c r="ARC264"/>
      <c r="ARD264"/>
      <c r="ARE264"/>
      <c r="ARF264"/>
      <c r="ARG264"/>
      <c r="ARH264"/>
      <c r="ARI264"/>
      <c r="ARJ264"/>
      <c r="ARK264"/>
      <c r="ARL264"/>
      <c r="ARM264"/>
      <c r="ARN264"/>
      <c r="ARO264"/>
      <c r="ARP264"/>
      <c r="ARQ264"/>
      <c r="ARR264"/>
      <c r="ARS264"/>
      <c r="ART264"/>
      <c r="ARU264"/>
      <c r="ARV264"/>
      <c r="ARW264"/>
      <c r="ARX264"/>
      <c r="ARY264"/>
      <c r="ARZ264"/>
      <c r="ASA264"/>
      <c r="ASB264"/>
      <c r="ASC264"/>
      <c r="ASD264"/>
      <c r="ASE264"/>
      <c r="ASF264"/>
      <c r="ASG264"/>
      <c r="ASH264"/>
      <c r="ASI264"/>
      <c r="ASJ264"/>
      <c r="ASK264"/>
      <c r="ASL264"/>
      <c r="ASM264"/>
      <c r="ASN264"/>
      <c r="ASO264"/>
      <c r="ASP264"/>
      <c r="ASQ264"/>
      <c r="ASR264"/>
      <c r="ASS264"/>
      <c r="AST264"/>
      <c r="ASU264"/>
      <c r="ASV264"/>
      <c r="ASW264"/>
      <c r="ASX264"/>
      <c r="ASY264"/>
      <c r="ASZ264"/>
      <c r="ATA264"/>
      <c r="ATB264"/>
      <c r="ATC264"/>
      <c r="ATD264"/>
      <c r="ATE264"/>
      <c r="ATF264"/>
      <c r="ATG264"/>
      <c r="ATH264"/>
      <c r="ATI264"/>
      <c r="ATJ264"/>
      <c r="ATK264"/>
      <c r="ATL264"/>
      <c r="ATM264"/>
      <c r="ATN264"/>
      <c r="ATO264"/>
      <c r="ATP264"/>
      <c r="ATQ264"/>
      <c r="ATR264"/>
      <c r="ATS264"/>
      <c r="ATT264"/>
      <c r="ATU264"/>
      <c r="ATV264"/>
      <c r="ATW264"/>
      <c r="ATX264"/>
      <c r="ATY264"/>
      <c r="ATZ264"/>
      <c r="AUA264"/>
      <c r="AUB264"/>
      <c r="AUC264"/>
      <c r="AUD264"/>
      <c r="AUE264"/>
      <c r="AUF264"/>
      <c r="AUG264"/>
      <c r="AUH264"/>
      <c r="AUI264"/>
      <c r="AUJ264"/>
      <c r="AUK264"/>
      <c r="AUL264"/>
      <c r="AUM264"/>
      <c r="AUN264"/>
      <c r="AUO264"/>
      <c r="AUP264"/>
      <c r="AUQ264"/>
      <c r="AUR264"/>
      <c r="AUS264"/>
      <c r="AUT264"/>
      <c r="AUU264"/>
      <c r="AUV264"/>
      <c r="AUW264"/>
      <c r="AUX264"/>
      <c r="AUY264"/>
      <c r="AUZ264"/>
      <c r="AVA264"/>
      <c r="AVB264"/>
      <c r="AVC264"/>
      <c r="AVD264"/>
      <c r="AVE264"/>
      <c r="AVF264"/>
      <c r="AVG264"/>
      <c r="AVH264"/>
      <c r="AVI264"/>
      <c r="AVJ264"/>
      <c r="AVK264"/>
      <c r="AVL264"/>
      <c r="AVM264"/>
      <c r="AVN264"/>
      <c r="AVO264"/>
      <c r="AVP264"/>
      <c r="AVQ264"/>
      <c r="AVR264"/>
      <c r="AVS264"/>
      <c r="AVT264"/>
      <c r="AVU264"/>
      <c r="AVV264"/>
      <c r="AVW264"/>
      <c r="AVX264"/>
      <c r="AVY264"/>
      <c r="AVZ264"/>
      <c r="AWA264"/>
      <c r="AWB264"/>
      <c r="AWC264"/>
      <c r="AWD264"/>
      <c r="AWE264"/>
      <c r="AWF264"/>
      <c r="AWG264"/>
      <c r="AWH264"/>
      <c r="AWI264"/>
      <c r="AWJ264"/>
      <c r="AWK264"/>
      <c r="AWL264"/>
      <c r="AWM264"/>
      <c r="AWN264"/>
      <c r="AWO264"/>
      <c r="AWP264"/>
      <c r="AWQ264"/>
      <c r="AWR264"/>
      <c r="AWS264"/>
      <c r="AWT264"/>
      <c r="AWU264"/>
      <c r="AWV264"/>
      <c r="AWW264"/>
      <c r="AWX264"/>
      <c r="AWY264"/>
      <c r="AWZ264"/>
      <c r="AXA264"/>
      <c r="AXB264"/>
      <c r="AXC264"/>
      <c r="AXD264"/>
      <c r="AXE264"/>
      <c r="AXF264"/>
      <c r="AXG264"/>
      <c r="AXH264"/>
      <c r="AXI264"/>
      <c r="AXJ264"/>
      <c r="AXK264"/>
      <c r="AXL264"/>
      <c r="AXM264"/>
      <c r="AXN264"/>
      <c r="AXO264"/>
      <c r="AXP264"/>
      <c r="AXQ264"/>
      <c r="AXR264"/>
      <c r="AXS264"/>
      <c r="AXT264"/>
      <c r="AXU264"/>
      <c r="AXV264"/>
      <c r="AXW264"/>
      <c r="AXX264"/>
      <c r="AXY264"/>
      <c r="AXZ264"/>
      <c r="AYA264"/>
      <c r="AYB264"/>
      <c r="AYC264"/>
      <c r="AYD264"/>
      <c r="AYE264"/>
      <c r="AYF264"/>
      <c r="AYG264"/>
      <c r="AYH264"/>
      <c r="AYI264"/>
      <c r="AYJ264"/>
      <c r="AYK264"/>
      <c r="AYL264"/>
      <c r="AYM264"/>
      <c r="AYN264"/>
      <c r="AYO264"/>
      <c r="AYP264"/>
      <c r="AYQ264"/>
      <c r="AYR264"/>
      <c r="AYS264"/>
      <c r="AYT264"/>
      <c r="AYU264"/>
      <c r="AYV264"/>
      <c r="AYW264"/>
      <c r="AYX264"/>
      <c r="AYY264"/>
      <c r="AYZ264"/>
      <c r="AZA264"/>
      <c r="AZB264"/>
      <c r="AZC264"/>
      <c r="AZD264"/>
      <c r="AZE264"/>
      <c r="AZF264"/>
      <c r="AZG264"/>
      <c r="AZH264"/>
      <c r="AZI264"/>
      <c r="AZJ264"/>
      <c r="AZK264"/>
      <c r="AZL264"/>
      <c r="AZM264"/>
      <c r="AZN264"/>
      <c r="AZO264"/>
      <c r="AZP264"/>
      <c r="AZQ264"/>
      <c r="AZR264"/>
      <c r="AZS264"/>
      <c r="AZT264"/>
      <c r="AZU264"/>
      <c r="AZV264"/>
      <c r="AZW264"/>
      <c r="AZX264"/>
      <c r="AZY264"/>
      <c r="AZZ264"/>
      <c r="BAA264"/>
      <c r="BAB264"/>
      <c r="BAC264"/>
      <c r="BAD264"/>
      <c r="BAE264"/>
      <c r="BAF264"/>
      <c r="BAG264"/>
      <c r="BAH264"/>
      <c r="BAI264"/>
      <c r="BAJ264"/>
      <c r="BAK264"/>
      <c r="BAL264"/>
      <c r="BAM264"/>
      <c r="BAN264"/>
      <c r="BAO264"/>
      <c r="BAP264"/>
      <c r="BAQ264"/>
      <c r="BAR264"/>
      <c r="BAS264"/>
      <c r="BAT264"/>
      <c r="BAU264"/>
      <c r="BAV264"/>
      <c r="BAW264"/>
      <c r="BAX264"/>
      <c r="BAY264"/>
      <c r="BAZ264"/>
      <c r="BBA264"/>
      <c r="BBB264"/>
      <c r="BBC264"/>
      <c r="BBD264"/>
      <c r="BBE264"/>
      <c r="BBF264"/>
      <c r="BBG264"/>
      <c r="BBH264"/>
      <c r="BBI264"/>
      <c r="BBJ264"/>
      <c r="BBK264"/>
      <c r="BBL264"/>
      <c r="BBM264"/>
      <c r="BBN264"/>
      <c r="BBO264"/>
      <c r="BBP264"/>
      <c r="BBQ264"/>
      <c r="BBR264"/>
      <c r="BBS264"/>
      <c r="BBT264"/>
      <c r="BBU264"/>
      <c r="BBV264"/>
      <c r="BBW264"/>
      <c r="BBX264"/>
      <c r="BBY264"/>
      <c r="BBZ264"/>
      <c r="BCA264"/>
      <c r="BCB264"/>
      <c r="BCC264"/>
      <c r="BCD264"/>
      <c r="BCE264"/>
      <c r="BCF264"/>
      <c r="BCG264"/>
      <c r="BCH264"/>
      <c r="BCI264"/>
      <c r="BCJ264"/>
      <c r="BCK264"/>
      <c r="BCL264"/>
      <c r="BCM264"/>
      <c r="BCN264"/>
      <c r="BCO264"/>
      <c r="BCP264"/>
      <c r="BCQ264"/>
      <c r="BCR264"/>
      <c r="BCS264"/>
      <c r="BCT264"/>
      <c r="BCU264"/>
      <c r="BCV264"/>
      <c r="BCW264"/>
      <c r="BCX264"/>
      <c r="BCY264"/>
      <c r="BCZ264"/>
      <c r="BDA264"/>
      <c r="BDB264"/>
      <c r="BDC264"/>
      <c r="BDD264"/>
      <c r="BDE264"/>
      <c r="BDF264"/>
      <c r="BDG264"/>
      <c r="BDH264"/>
      <c r="BDI264"/>
      <c r="BDJ264"/>
      <c r="BDK264"/>
      <c r="BDL264"/>
      <c r="BDM264"/>
      <c r="BDN264"/>
      <c r="BDO264"/>
      <c r="BDP264"/>
      <c r="BDQ264"/>
      <c r="BDR264"/>
      <c r="BDS264"/>
      <c r="BDT264"/>
      <c r="BDU264"/>
    </row>
    <row r="265" spans="1:1477" s="69" customFormat="1">
      <c r="A265" s="132"/>
      <c r="B265" s="67" t="s">
        <v>5</v>
      </c>
      <c r="C265" s="67" t="s">
        <v>454</v>
      </c>
      <c r="D265" s="67" t="s">
        <v>455</v>
      </c>
      <c r="E265" s="68">
        <v>44496</v>
      </c>
      <c r="F265" s="67" t="s">
        <v>1007</v>
      </c>
      <c r="G265" s="67" t="s">
        <v>1010</v>
      </c>
      <c r="H265" s="187">
        <v>3</v>
      </c>
      <c r="I265" s="69">
        <v>3</v>
      </c>
      <c r="J265" s="69">
        <v>360</v>
      </c>
      <c r="K265" s="69">
        <v>474</v>
      </c>
      <c r="L265" s="69">
        <v>464</v>
      </c>
      <c r="M265" s="186">
        <f t="shared" si="83"/>
        <v>0.97222222222222221</v>
      </c>
      <c r="N265" s="69">
        <f t="shared" si="84"/>
        <v>1</v>
      </c>
      <c r="O265" s="69">
        <v>10</v>
      </c>
      <c r="P265" s="69">
        <v>0</v>
      </c>
      <c r="Q265" s="69">
        <v>0</v>
      </c>
      <c r="R265" s="69">
        <v>114</v>
      </c>
      <c r="S265" s="69">
        <v>0</v>
      </c>
      <c r="T265" s="190">
        <v>4166383</v>
      </c>
      <c r="U265" s="190">
        <v>50000</v>
      </c>
      <c r="V265" s="190">
        <v>4116383</v>
      </c>
      <c r="W265" s="190">
        <v>4219775</v>
      </c>
      <c r="X265" s="190">
        <v>4110877</v>
      </c>
      <c r="Y265" s="190">
        <v>0</v>
      </c>
      <c r="Z265" s="190">
        <v>0</v>
      </c>
      <c r="AA265" s="190">
        <v>0</v>
      </c>
      <c r="AB265" s="190">
        <v>4110877</v>
      </c>
      <c r="AC265" s="190">
        <v>4270005</v>
      </c>
      <c r="AD265" s="186">
        <f t="shared" si="85"/>
        <v>1.0373196566014387</v>
      </c>
      <c r="AE265" s="69">
        <f t="shared" si="86"/>
        <v>1</v>
      </c>
      <c r="AF265" s="190">
        <v>159128</v>
      </c>
      <c r="AG265" s="190">
        <v>53392</v>
      </c>
      <c r="AH265" s="69">
        <v>87</v>
      </c>
      <c r="AI265" s="69">
        <v>27</v>
      </c>
      <c r="AJ265" s="69">
        <v>0</v>
      </c>
      <c r="AK265" s="69">
        <v>0</v>
      </c>
      <c r="AL265" s="80">
        <v>31602</v>
      </c>
      <c r="AM265" s="80">
        <v>0</v>
      </c>
      <c r="AN265" s="69">
        <v>0</v>
      </c>
      <c r="AO265" s="69">
        <v>0</v>
      </c>
      <c r="AP265" s="80">
        <v>744</v>
      </c>
      <c r="AQ265" s="80">
        <v>0</v>
      </c>
      <c r="AR265" s="69">
        <v>0</v>
      </c>
      <c r="AS265" s="69">
        <v>0</v>
      </c>
      <c r="AT265" s="80">
        <v>0</v>
      </c>
      <c r="AU265" s="80">
        <v>0</v>
      </c>
      <c r="AV265" s="69">
        <v>0</v>
      </c>
      <c r="AW265" s="69">
        <v>0</v>
      </c>
      <c r="AX265" s="80">
        <v>0</v>
      </c>
      <c r="AY265" s="80">
        <v>0</v>
      </c>
      <c r="AZ265" s="69">
        <v>0</v>
      </c>
      <c r="BA265" s="69">
        <v>0</v>
      </c>
      <c r="BB265" s="80">
        <v>0</v>
      </c>
      <c r="BC265" s="80">
        <v>0</v>
      </c>
      <c r="BD265" s="69">
        <v>0</v>
      </c>
      <c r="BE265" s="69">
        <v>0</v>
      </c>
      <c r="BF265" s="80">
        <v>47716</v>
      </c>
      <c r="BG265" s="80">
        <v>0</v>
      </c>
      <c r="BH265" s="69">
        <v>0</v>
      </c>
      <c r="BI265" s="69">
        <v>0</v>
      </c>
      <c r="BJ265" s="80">
        <v>0</v>
      </c>
      <c r="BK265" s="80">
        <v>0</v>
      </c>
      <c r="BL265" s="69">
        <v>0</v>
      </c>
      <c r="BM265" s="69">
        <v>0</v>
      </c>
      <c r="BN265" s="80">
        <v>0</v>
      </c>
      <c r="BO265" s="80">
        <v>0</v>
      </c>
      <c r="BP265" s="69">
        <v>0</v>
      </c>
      <c r="BQ265" s="69">
        <v>0</v>
      </c>
      <c r="BR265" s="80">
        <v>0</v>
      </c>
      <c r="BS265" s="80">
        <v>0</v>
      </c>
      <c r="BT265" s="69">
        <v>0</v>
      </c>
      <c r="BU265" s="69">
        <v>0</v>
      </c>
      <c r="BV265" s="80">
        <v>0</v>
      </c>
      <c r="BW265" s="80">
        <v>0</v>
      </c>
      <c r="BX265" s="69">
        <v>0</v>
      </c>
      <c r="BY265" s="69">
        <v>0</v>
      </c>
      <c r="BZ265" s="80">
        <v>0</v>
      </c>
      <c r="CA265" s="80">
        <v>0</v>
      </c>
      <c r="CB265" s="69">
        <v>0</v>
      </c>
      <c r="CC265" s="69">
        <v>0</v>
      </c>
      <c r="CD265" s="80">
        <v>0</v>
      </c>
      <c r="CE265" s="80">
        <v>0</v>
      </c>
      <c r="CF265" s="69">
        <v>0</v>
      </c>
      <c r="CG265" s="69">
        <v>0</v>
      </c>
      <c r="CH265" s="80">
        <v>0</v>
      </c>
      <c r="CI265" s="80">
        <v>0</v>
      </c>
      <c r="CJ265" s="69">
        <v>0</v>
      </c>
      <c r="CK265" s="69">
        <v>0</v>
      </c>
      <c r="CL265" s="80">
        <v>80062</v>
      </c>
      <c r="CM265" s="80">
        <v>0</v>
      </c>
      <c r="CN265" s="67" t="s">
        <v>899</v>
      </c>
      <c r="CO265" s="67" t="s">
        <v>900</v>
      </c>
      <c r="CP265" s="67" t="s">
        <v>701</v>
      </c>
      <c r="CQ265" s="67" t="s">
        <v>701</v>
      </c>
      <c r="CR265" s="67" t="s">
        <v>701</v>
      </c>
      <c r="CS265" s="67" t="s">
        <v>701</v>
      </c>
      <c r="CT265" s="68">
        <v>45275</v>
      </c>
      <c r="CU265" s="67" t="s">
        <v>1007</v>
      </c>
      <c r="CV265" s="67" t="s">
        <v>1004</v>
      </c>
      <c r="CW265" s="68" t="s">
        <v>168</v>
      </c>
      <c r="CX265" s="68">
        <v>45107</v>
      </c>
      <c r="CY265" s="67" t="s">
        <v>1001</v>
      </c>
      <c r="CZ265" s="67" t="s">
        <v>1009</v>
      </c>
      <c r="DA265" s="67" t="s">
        <v>1073</v>
      </c>
      <c r="DB265" s="81">
        <v>4661947.2</v>
      </c>
      <c r="DC265" s="67" t="s">
        <v>959</v>
      </c>
      <c r="DD265" s="67" t="s">
        <v>960</v>
      </c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  <c r="AMR265"/>
      <c r="AMS265"/>
      <c r="AMT265"/>
      <c r="AMU265"/>
      <c r="AMV265"/>
      <c r="AMW265"/>
      <c r="AMX265"/>
      <c r="AMY265"/>
      <c r="AMZ265"/>
      <c r="ANA265"/>
      <c r="ANB265"/>
      <c r="ANC265"/>
      <c r="AND265"/>
      <c r="ANE265"/>
      <c r="ANF265"/>
      <c r="ANG265"/>
      <c r="ANH265"/>
      <c r="ANI265"/>
      <c r="ANJ265"/>
      <c r="ANK265"/>
      <c r="ANL265"/>
      <c r="ANM265"/>
      <c r="ANN265"/>
      <c r="ANO265"/>
      <c r="ANP265"/>
      <c r="ANQ265"/>
      <c r="ANR265"/>
      <c r="ANS265"/>
      <c r="ANT265"/>
      <c r="ANU265"/>
      <c r="ANV265"/>
      <c r="ANW265"/>
      <c r="ANX265"/>
      <c r="ANY265"/>
      <c r="ANZ265"/>
      <c r="AOA265"/>
      <c r="AOB265"/>
      <c r="AOC265"/>
      <c r="AOD265"/>
      <c r="AOE265"/>
      <c r="AOF265"/>
      <c r="AOG265"/>
      <c r="AOH265"/>
      <c r="AOI265"/>
      <c r="AOJ265"/>
      <c r="AOK265"/>
      <c r="AOL265"/>
      <c r="AOM265"/>
      <c r="AON265"/>
      <c r="AOO265"/>
      <c r="AOP265"/>
      <c r="AOQ265"/>
      <c r="AOR265"/>
      <c r="AOS265"/>
      <c r="AOT265"/>
      <c r="AOU265"/>
      <c r="AOV265"/>
      <c r="AOW265"/>
      <c r="AOX265"/>
      <c r="AOY265"/>
      <c r="AOZ265"/>
      <c r="APA265"/>
      <c r="APB265"/>
      <c r="APC265"/>
      <c r="APD265"/>
      <c r="APE265"/>
      <c r="APF265"/>
      <c r="APG265"/>
      <c r="APH265"/>
      <c r="API265"/>
      <c r="APJ265"/>
      <c r="APK265"/>
      <c r="APL265"/>
      <c r="APM265"/>
      <c r="APN265"/>
      <c r="APO265"/>
      <c r="APP265"/>
      <c r="APQ265"/>
      <c r="APR265"/>
      <c r="APS265"/>
      <c r="APT265"/>
      <c r="APU265"/>
      <c r="APV265"/>
      <c r="APW265"/>
      <c r="APX265"/>
      <c r="APY265"/>
      <c r="APZ265"/>
      <c r="AQA265"/>
      <c r="AQB265"/>
      <c r="AQC265"/>
      <c r="AQD265"/>
      <c r="AQE265"/>
      <c r="AQF265"/>
      <c r="AQG265"/>
      <c r="AQH265"/>
      <c r="AQI265"/>
      <c r="AQJ265"/>
      <c r="AQK265"/>
      <c r="AQL265"/>
      <c r="AQM265"/>
      <c r="AQN265"/>
      <c r="AQO265"/>
      <c r="AQP265"/>
      <c r="AQQ265"/>
      <c r="AQR265"/>
      <c r="AQS265"/>
      <c r="AQT265"/>
      <c r="AQU265"/>
      <c r="AQV265"/>
      <c r="AQW265"/>
      <c r="AQX265"/>
      <c r="AQY265"/>
      <c r="AQZ265"/>
      <c r="ARA265"/>
      <c r="ARB265"/>
      <c r="ARC265"/>
      <c r="ARD265"/>
      <c r="ARE265"/>
      <c r="ARF265"/>
      <c r="ARG265"/>
      <c r="ARH265"/>
      <c r="ARI265"/>
      <c r="ARJ265"/>
      <c r="ARK265"/>
      <c r="ARL265"/>
      <c r="ARM265"/>
      <c r="ARN265"/>
      <c r="ARO265"/>
      <c r="ARP265"/>
      <c r="ARQ265"/>
      <c r="ARR265"/>
      <c r="ARS265"/>
      <c r="ART265"/>
      <c r="ARU265"/>
      <c r="ARV265"/>
      <c r="ARW265"/>
      <c r="ARX265"/>
      <c r="ARY265"/>
      <c r="ARZ265"/>
      <c r="ASA265"/>
      <c r="ASB265"/>
      <c r="ASC265"/>
      <c r="ASD265"/>
      <c r="ASE265"/>
      <c r="ASF265"/>
      <c r="ASG265"/>
      <c r="ASH265"/>
      <c r="ASI265"/>
      <c r="ASJ265"/>
      <c r="ASK265"/>
      <c r="ASL265"/>
      <c r="ASM265"/>
      <c r="ASN265"/>
      <c r="ASO265"/>
      <c r="ASP265"/>
      <c r="ASQ265"/>
      <c r="ASR265"/>
      <c r="ASS265"/>
      <c r="AST265"/>
      <c r="ASU265"/>
      <c r="ASV265"/>
      <c r="ASW265"/>
      <c r="ASX265"/>
      <c r="ASY265"/>
      <c r="ASZ265"/>
      <c r="ATA265"/>
      <c r="ATB265"/>
      <c r="ATC265"/>
      <c r="ATD265"/>
      <c r="ATE265"/>
      <c r="ATF265"/>
      <c r="ATG265"/>
      <c r="ATH265"/>
      <c r="ATI265"/>
      <c r="ATJ265"/>
      <c r="ATK265"/>
      <c r="ATL265"/>
      <c r="ATM265"/>
      <c r="ATN265"/>
      <c r="ATO265"/>
      <c r="ATP265"/>
      <c r="ATQ265"/>
      <c r="ATR265"/>
      <c r="ATS265"/>
      <c r="ATT265"/>
      <c r="ATU265"/>
      <c r="ATV265"/>
      <c r="ATW265"/>
      <c r="ATX265"/>
      <c r="ATY265"/>
      <c r="ATZ265"/>
      <c r="AUA265"/>
      <c r="AUB265"/>
      <c r="AUC265"/>
      <c r="AUD265"/>
      <c r="AUE265"/>
      <c r="AUF265"/>
      <c r="AUG265"/>
      <c r="AUH265"/>
      <c r="AUI265"/>
      <c r="AUJ265"/>
      <c r="AUK265"/>
      <c r="AUL265"/>
      <c r="AUM265"/>
      <c r="AUN265"/>
      <c r="AUO265"/>
      <c r="AUP265"/>
      <c r="AUQ265"/>
      <c r="AUR265"/>
      <c r="AUS265"/>
      <c r="AUT265"/>
      <c r="AUU265"/>
      <c r="AUV265"/>
      <c r="AUW265"/>
      <c r="AUX265"/>
      <c r="AUY265"/>
      <c r="AUZ265"/>
      <c r="AVA265"/>
      <c r="AVB265"/>
      <c r="AVC265"/>
      <c r="AVD265"/>
      <c r="AVE265"/>
      <c r="AVF265"/>
      <c r="AVG265"/>
      <c r="AVH265"/>
      <c r="AVI265"/>
      <c r="AVJ265"/>
      <c r="AVK265"/>
      <c r="AVL265"/>
      <c r="AVM265"/>
      <c r="AVN265"/>
      <c r="AVO265"/>
      <c r="AVP265"/>
      <c r="AVQ265"/>
      <c r="AVR265"/>
      <c r="AVS265"/>
      <c r="AVT265"/>
      <c r="AVU265"/>
      <c r="AVV265"/>
      <c r="AVW265"/>
      <c r="AVX265"/>
      <c r="AVY265"/>
      <c r="AVZ265"/>
      <c r="AWA265"/>
      <c r="AWB265"/>
      <c r="AWC265"/>
      <c r="AWD265"/>
      <c r="AWE265"/>
      <c r="AWF265"/>
      <c r="AWG265"/>
      <c r="AWH265"/>
      <c r="AWI265"/>
      <c r="AWJ265"/>
      <c r="AWK265"/>
      <c r="AWL265"/>
      <c r="AWM265"/>
      <c r="AWN265"/>
      <c r="AWO265"/>
      <c r="AWP265"/>
      <c r="AWQ265"/>
      <c r="AWR265"/>
      <c r="AWS265"/>
      <c r="AWT265"/>
      <c r="AWU265"/>
      <c r="AWV265"/>
      <c r="AWW265"/>
      <c r="AWX265"/>
      <c r="AWY265"/>
      <c r="AWZ265"/>
      <c r="AXA265"/>
      <c r="AXB265"/>
      <c r="AXC265"/>
      <c r="AXD265"/>
      <c r="AXE265"/>
      <c r="AXF265"/>
      <c r="AXG265"/>
      <c r="AXH265"/>
      <c r="AXI265"/>
      <c r="AXJ265"/>
      <c r="AXK265"/>
      <c r="AXL265"/>
      <c r="AXM265"/>
      <c r="AXN265"/>
      <c r="AXO265"/>
      <c r="AXP265"/>
      <c r="AXQ265"/>
      <c r="AXR265"/>
      <c r="AXS265"/>
      <c r="AXT265"/>
      <c r="AXU265"/>
      <c r="AXV265"/>
      <c r="AXW265"/>
      <c r="AXX265"/>
      <c r="AXY265"/>
      <c r="AXZ265"/>
      <c r="AYA265"/>
      <c r="AYB265"/>
      <c r="AYC265"/>
      <c r="AYD265"/>
      <c r="AYE265"/>
      <c r="AYF265"/>
      <c r="AYG265"/>
      <c r="AYH265"/>
      <c r="AYI265"/>
      <c r="AYJ265"/>
      <c r="AYK265"/>
      <c r="AYL265"/>
      <c r="AYM265"/>
      <c r="AYN265"/>
      <c r="AYO265"/>
      <c r="AYP265"/>
      <c r="AYQ265"/>
      <c r="AYR265"/>
      <c r="AYS265"/>
      <c r="AYT265"/>
      <c r="AYU265"/>
      <c r="AYV265"/>
      <c r="AYW265"/>
      <c r="AYX265"/>
      <c r="AYY265"/>
      <c r="AYZ265"/>
      <c r="AZA265"/>
      <c r="AZB265"/>
      <c r="AZC265"/>
      <c r="AZD265"/>
      <c r="AZE265"/>
      <c r="AZF265"/>
      <c r="AZG265"/>
      <c r="AZH265"/>
      <c r="AZI265"/>
      <c r="AZJ265"/>
      <c r="AZK265"/>
      <c r="AZL265"/>
      <c r="AZM265"/>
      <c r="AZN265"/>
      <c r="AZO265"/>
      <c r="AZP265"/>
      <c r="AZQ265"/>
      <c r="AZR265"/>
      <c r="AZS265"/>
      <c r="AZT265"/>
      <c r="AZU265"/>
      <c r="AZV265"/>
      <c r="AZW265"/>
      <c r="AZX265"/>
      <c r="AZY265"/>
      <c r="AZZ265"/>
      <c r="BAA265"/>
      <c r="BAB265"/>
      <c r="BAC265"/>
      <c r="BAD265"/>
      <c r="BAE265"/>
      <c r="BAF265"/>
      <c r="BAG265"/>
      <c r="BAH265"/>
      <c r="BAI265"/>
      <c r="BAJ265"/>
      <c r="BAK265"/>
      <c r="BAL265"/>
      <c r="BAM265"/>
      <c r="BAN265"/>
      <c r="BAO265"/>
      <c r="BAP265"/>
      <c r="BAQ265"/>
      <c r="BAR265"/>
      <c r="BAS265"/>
      <c r="BAT265"/>
      <c r="BAU265"/>
      <c r="BAV265"/>
      <c r="BAW265"/>
      <c r="BAX265"/>
      <c r="BAY265"/>
      <c r="BAZ265"/>
      <c r="BBA265"/>
      <c r="BBB265"/>
      <c r="BBC265"/>
      <c r="BBD265"/>
      <c r="BBE265"/>
      <c r="BBF265"/>
      <c r="BBG265"/>
      <c r="BBH265"/>
      <c r="BBI265"/>
      <c r="BBJ265"/>
      <c r="BBK265"/>
      <c r="BBL265"/>
      <c r="BBM265"/>
      <c r="BBN265"/>
      <c r="BBO265"/>
      <c r="BBP265"/>
      <c r="BBQ265"/>
      <c r="BBR265"/>
      <c r="BBS265"/>
      <c r="BBT265"/>
      <c r="BBU265"/>
      <c r="BBV265"/>
      <c r="BBW265"/>
      <c r="BBX265"/>
      <c r="BBY265"/>
      <c r="BBZ265"/>
      <c r="BCA265"/>
      <c r="BCB265"/>
      <c r="BCC265"/>
      <c r="BCD265"/>
      <c r="BCE265"/>
      <c r="BCF265"/>
      <c r="BCG265"/>
      <c r="BCH265"/>
      <c r="BCI265"/>
      <c r="BCJ265"/>
      <c r="BCK265"/>
      <c r="BCL265"/>
      <c r="BCM265"/>
      <c r="BCN265"/>
      <c r="BCO265"/>
      <c r="BCP265"/>
      <c r="BCQ265"/>
      <c r="BCR265"/>
      <c r="BCS265"/>
      <c r="BCT265"/>
      <c r="BCU265"/>
      <c r="BCV265"/>
      <c r="BCW265"/>
      <c r="BCX265"/>
      <c r="BCY265"/>
      <c r="BCZ265"/>
      <c r="BDA265"/>
      <c r="BDB265"/>
      <c r="BDC265"/>
      <c r="BDD265"/>
      <c r="BDE265"/>
      <c r="BDF265"/>
      <c r="BDG265"/>
      <c r="BDH265"/>
      <c r="BDI265"/>
      <c r="BDJ265"/>
      <c r="BDK265"/>
      <c r="BDL265"/>
      <c r="BDM265"/>
      <c r="BDN265"/>
      <c r="BDO265"/>
      <c r="BDP265"/>
      <c r="BDQ265"/>
      <c r="BDR265"/>
      <c r="BDS265"/>
      <c r="BDT265"/>
      <c r="BDU265"/>
    </row>
    <row r="266" spans="1:1477" s="69" customFormat="1">
      <c r="A266" s="132"/>
      <c r="B266" s="67" t="s">
        <v>5</v>
      </c>
      <c r="C266" s="67" t="s">
        <v>456</v>
      </c>
      <c r="D266" s="67" t="s">
        <v>457</v>
      </c>
      <c r="E266" s="68">
        <v>44538</v>
      </c>
      <c r="F266" s="67" t="s">
        <v>1007</v>
      </c>
      <c r="G266" s="67" t="s">
        <v>1010</v>
      </c>
      <c r="H266" s="187">
        <v>5</v>
      </c>
      <c r="I266" s="69">
        <v>2</v>
      </c>
      <c r="J266" s="69">
        <v>300</v>
      </c>
      <c r="K266" s="69">
        <v>332</v>
      </c>
      <c r="L266" s="69">
        <v>272</v>
      </c>
      <c r="M266" s="186">
        <f t="shared" si="83"/>
        <v>0.8</v>
      </c>
      <c r="N266" s="69">
        <f t="shared" si="84"/>
        <v>1</v>
      </c>
      <c r="O266" s="69">
        <v>60</v>
      </c>
      <c r="P266" s="69">
        <v>0</v>
      </c>
      <c r="Q266" s="69">
        <v>0</v>
      </c>
      <c r="R266" s="69">
        <v>32</v>
      </c>
      <c r="S266" s="69">
        <v>0</v>
      </c>
      <c r="T266" s="190">
        <v>2919079</v>
      </c>
      <c r="U266" s="190">
        <v>50000</v>
      </c>
      <c r="V266" s="190">
        <v>2869079</v>
      </c>
      <c r="W266" s="190">
        <v>2940250</v>
      </c>
      <c r="X266" s="190">
        <v>2881342</v>
      </c>
      <c r="Y266" s="190">
        <v>0</v>
      </c>
      <c r="Z266" s="190">
        <v>210000</v>
      </c>
      <c r="AA266" s="190">
        <v>210000</v>
      </c>
      <c r="AB266" s="190">
        <v>3091342</v>
      </c>
      <c r="AC266" s="190">
        <v>2942048</v>
      </c>
      <c r="AD266" s="186">
        <f t="shared" si="85"/>
        <v>1.0254329002442943</v>
      </c>
      <c r="AE266" s="69">
        <f t="shared" si="86"/>
        <v>1</v>
      </c>
      <c r="AF266" s="190">
        <v>-146480</v>
      </c>
      <c r="AG266" s="190">
        <v>21171</v>
      </c>
      <c r="AH266" s="69">
        <v>17</v>
      </c>
      <c r="AI266" s="69">
        <v>15</v>
      </c>
      <c r="AJ266" s="69">
        <v>0</v>
      </c>
      <c r="AK266" s="69">
        <v>0</v>
      </c>
      <c r="AL266" s="80">
        <v>18966</v>
      </c>
      <c r="AM266" s="80">
        <v>0</v>
      </c>
      <c r="AN266" s="69">
        <v>0</v>
      </c>
      <c r="AO266" s="69">
        <v>0</v>
      </c>
      <c r="AP266" s="80">
        <v>13370</v>
      </c>
      <c r="AQ266" s="80">
        <v>0</v>
      </c>
      <c r="AR266" s="69">
        <v>0</v>
      </c>
      <c r="AS266" s="69">
        <v>0</v>
      </c>
      <c r="AT266" s="80">
        <v>0</v>
      </c>
      <c r="AU266" s="80">
        <v>0</v>
      </c>
      <c r="AV266" s="69">
        <v>0</v>
      </c>
      <c r="AW266" s="69">
        <v>0</v>
      </c>
      <c r="AX266" s="80">
        <v>0</v>
      </c>
      <c r="AY266" s="80">
        <v>0</v>
      </c>
      <c r="AZ266" s="69">
        <v>0</v>
      </c>
      <c r="BA266" s="69">
        <v>0</v>
      </c>
      <c r="BB266" s="80">
        <v>0</v>
      </c>
      <c r="BC266" s="80">
        <v>0</v>
      </c>
      <c r="BD266" s="69">
        <v>0</v>
      </c>
      <c r="BE266" s="69">
        <v>0</v>
      </c>
      <c r="BF266" s="80">
        <v>12540</v>
      </c>
      <c r="BG266" s="80">
        <v>0</v>
      </c>
      <c r="BH266" s="69">
        <v>0</v>
      </c>
      <c r="BI266" s="69">
        <v>0</v>
      </c>
      <c r="BJ266" s="80">
        <v>0</v>
      </c>
      <c r="BK266" s="80">
        <v>0</v>
      </c>
      <c r="BL266" s="69">
        <v>0</v>
      </c>
      <c r="BM266" s="69">
        <v>0</v>
      </c>
      <c r="BN266" s="80">
        <v>0</v>
      </c>
      <c r="BO266" s="80">
        <v>0</v>
      </c>
      <c r="BP266" s="69">
        <v>0</v>
      </c>
      <c r="BQ266" s="69">
        <v>0</v>
      </c>
      <c r="BR266" s="80">
        <v>2814</v>
      </c>
      <c r="BS266" s="80">
        <v>0</v>
      </c>
      <c r="BT266" s="69">
        <v>0</v>
      </c>
      <c r="BU266" s="69">
        <v>0</v>
      </c>
      <c r="BV266" s="80">
        <v>0</v>
      </c>
      <c r="BW266" s="80">
        <v>0</v>
      </c>
      <c r="BX266" s="69">
        <v>0</v>
      </c>
      <c r="BY266" s="69">
        <v>0</v>
      </c>
      <c r="BZ266" s="80">
        <v>0</v>
      </c>
      <c r="CA266" s="80">
        <v>0</v>
      </c>
      <c r="CB266" s="69">
        <v>0</v>
      </c>
      <c r="CC266" s="69">
        <v>0</v>
      </c>
      <c r="CD266" s="80">
        <v>0</v>
      </c>
      <c r="CE266" s="80">
        <v>0</v>
      </c>
      <c r="CF266" s="69">
        <v>0</v>
      </c>
      <c r="CG266" s="69">
        <v>0</v>
      </c>
      <c r="CH266" s="80">
        <v>0</v>
      </c>
      <c r="CI266" s="80">
        <v>0</v>
      </c>
      <c r="CJ266" s="69">
        <v>0</v>
      </c>
      <c r="CK266" s="69">
        <v>0</v>
      </c>
      <c r="CL266" s="80">
        <v>47690</v>
      </c>
      <c r="CM266" s="80">
        <v>0</v>
      </c>
      <c r="CN266" s="67" t="s">
        <v>873</v>
      </c>
      <c r="CO266" s="67" t="s">
        <v>874</v>
      </c>
      <c r="CP266" s="67" t="s">
        <v>701</v>
      </c>
      <c r="CQ266" s="67" t="s">
        <v>701</v>
      </c>
      <c r="CR266" s="67" t="s">
        <v>701</v>
      </c>
      <c r="CS266" s="67" t="s">
        <v>701</v>
      </c>
      <c r="CT266" s="68">
        <v>45160</v>
      </c>
      <c r="CU266" s="67" t="s">
        <v>1005</v>
      </c>
      <c r="CV266" s="67" t="s">
        <v>1004</v>
      </c>
      <c r="CW266" s="68" t="s">
        <v>168</v>
      </c>
      <c r="CX266" s="68">
        <v>45038</v>
      </c>
      <c r="CY266" s="67" t="s">
        <v>1001</v>
      </c>
      <c r="CZ266" s="67" t="s">
        <v>1009</v>
      </c>
      <c r="DA266" s="67" t="s">
        <v>1073</v>
      </c>
      <c r="DB266" s="81">
        <v>3061117.05</v>
      </c>
      <c r="DC266" s="67" t="s">
        <v>959</v>
      </c>
      <c r="DD266" s="67" t="s">
        <v>960</v>
      </c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  <c r="AML266"/>
      <c r="AMM266"/>
      <c r="AMN266"/>
      <c r="AMO266"/>
      <c r="AMP266"/>
      <c r="AMQ266"/>
      <c r="AMR266"/>
      <c r="AMS266"/>
      <c r="AMT266"/>
      <c r="AMU266"/>
      <c r="AMV266"/>
      <c r="AMW266"/>
      <c r="AMX266"/>
      <c r="AMY266"/>
      <c r="AMZ266"/>
      <c r="ANA266"/>
      <c r="ANB266"/>
      <c r="ANC266"/>
      <c r="AND266"/>
      <c r="ANE266"/>
      <c r="ANF266"/>
      <c r="ANG266"/>
      <c r="ANH266"/>
      <c r="ANI266"/>
      <c r="ANJ266"/>
      <c r="ANK266"/>
      <c r="ANL266"/>
      <c r="ANM266"/>
      <c r="ANN266"/>
      <c r="ANO266"/>
      <c r="ANP266"/>
      <c r="ANQ266"/>
      <c r="ANR266"/>
      <c r="ANS266"/>
      <c r="ANT266"/>
      <c r="ANU266"/>
      <c r="ANV266"/>
      <c r="ANW266"/>
      <c r="ANX266"/>
      <c r="ANY266"/>
      <c r="ANZ266"/>
      <c r="AOA266"/>
      <c r="AOB266"/>
      <c r="AOC266"/>
      <c r="AOD266"/>
      <c r="AOE266"/>
      <c r="AOF266"/>
      <c r="AOG266"/>
      <c r="AOH266"/>
      <c r="AOI266"/>
      <c r="AOJ266"/>
      <c r="AOK266"/>
      <c r="AOL266"/>
      <c r="AOM266"/>
      <c r="AON266"/>
      <c r="AOO266"/>
      <c r="AOP266"/>
      <c r="AOQ266"/>
      <c r="AOR266"/>
      <c r="AOS266"/>
      <c r="AOT266"/>
      <c r="AOU266"/>
      <c r="AOV266"/>
      <c r="AOW266"/>
      <c r="AOX266"/>
      <c r="AOY266"/>
      <c r="AOZ266"/>
      <c r="APA266"/>
      <c r="APB266"/>
      <c r="APC266"/>
      <c r="APD266"/>
      <c r="APE266"/>
      <c r="APF266"/>
      <c r="APG266"/>
      <c r="APH266"/>
      <c r="API266"/>
      <c r="APJ266"/>
      <c r="APK266"/>
      <c r="APL266"/>
      <c r="APM266"/>
      <c r="APN266"/>
      <c r="APO266"/>
      <c r="APP266"/>
      <c r="APQ266"/>
      <c r="APR266"/>
      <c r="APS266"/>
      <c r="APT266"/>
      <c r="APU266"/>
      <c r="APV266"/>
      <c r="APW266"/>
      <c r="APX266"/>
      <c r="APY266"/>
      <c r="APZ266"/>
      <c r="AQA266"/>
      <c r="AQB266"/>
      <c r="AQC266"/>
      <c r="AQD266"/>
      <c r="AQE266"/>
      <c r="AQF266"/>
      <c r="AQG266"/>
      <c r="AQH266"/>
      <c r="AQI266"/>
      <c r="AQJ266"/>
      <c r="AQK266"/>
      <c r="AQL266"/>
      <c r="AQM266"/>
      <c r="AQN266"/>
      <c r="AQO266"/>
      <c r="AQP266"/>
      <c r="AQQ266"/>
      <c r="AQR266"/>
      <c r="AQS266"/>
      <c r="AQT266"/>
      <c r="AQU266"/>
      <c r="AQV266"/>
      <c r="AQW266"/>
      <c r="AQX266"/>
      <c r="AQY266"/>
      <c r="AQZ266"/>
      <c r="ARA266"/>
      <c r="ARB266"/>
      <c r="ARC266"/>
      <c r="ARD266"/>
      <c r="ARE266"/>
      <c r="ARF266"/>
      <c r="ARG266"/>
      <c r="ARH266"/>
      <c r="ARI266"/>
      <c r="ARJ266"/>
      <c r="ARK266"/>
      <c r="ARL266"/>
      <c r="ARM266"/>
      <c r="ARN266"/>
      <c r="ARO266"/>
      <c r="ARP266"/>
      <c r="ARQ266"/>
      <c r="ARR266"/>
      <c r="ARS266"/>
      <c r="ART266"/>
      <c r="ARU266"/>
      <c r="ARV266"/>
      <c r="ARW266"/>
      <c r="ARX266"/>
      <c r="ARY266"/>
      <c r="ARZ266"/>
      <c r="ASA266"/>
      <c r="ASB266"/>
      <c r="ASC266"/>
      <c r="ASD266"/>
      <c r="ASE266"/>
      <c r="ASF266"/>
      <c r="ASG266"/>
      <c r="ASH266"/>
      <c r="ASI266"/>
      <c r="ASJ266"/>
      <c r="ASK266"/>
      <c r="ASL266"/>
      <c r="ASM266"/>
      <c r="ASN266"/>
      <c r="ASO266"/>
      <c r="ASP266"/>
      <c r="ASQ266"/>
      <c r="ASR266"/>
      <c r="ASS266"/>
      <c r="AST266"/>
      <c r="ASU266"/>
      <c r="ASV266"/>
      <c r="ASW266"/>
      <c r="ASX266"/>
      <c r="ASY266"/>
      <c r="ASZ266"/>
      <c r="ATA266"/>
      <c r="ATB266"/>
      <c r="ATC266"/>
      <c r="ATD266"/>
      <c r="ATE266"/>
      <c r="ATF266"/>
      <c r="ATG266"/>
      <c r="ATH266"/>
      <c r="ATI266"/>
      <c r="ATJ266"/>
      <c r="ATK266"/>
      <c r="ATL266"/>
      <c r="ATM266"/>
      <c r="ATN266"/>
      <c r="ATO266"/>
      <c r="ATP266"/>
      <c r="ATQ266"/>
      <c r="ATR266"/>
      <c r="ATS266"/>
      <c r="ATT266"/>
      <c r="ATU266"/>
      <c r="ATV266"/>
      <c r="ATW266"/>
      <c r="ATX266"/>
      <c r="ATY266"/>
      <c r="ATZ266"/>
      <c r="AUA266"/>
      <c r="AUB266"/>
      <c r="AUC266"/>
      <c r="AUD266"/>
      <c r="AUE266"/>
      <c r="AUF266"/>
      <c r="AUG266"/>
      <c r="AUH266"/>
      <c r="AUI266"/>
      <c r="AUJ266"/>
      <c r="AUK266"/>
      <c r="AUL266"/>
      <c r="AUM266"/>
      <c r="AUN266"/>
      <c r="AUO266"/>
      <c r="AUP266"/>
      <c r="AUQ266"/>
      <c r="AUR266"/>
      <c r="AUS266"/>
      <c r="AUT266"/>
      <c r="AUU266"/>
      <c r="AUV266"/>
      <c r="AUW266"/>
      <c r="AUX266"/>
      <c r="AUY266"/>
      <c r="AUZ266"/>
      <c r="AVA266"/>
      <c r="AVB266"/>
      <c r="AVC266"/>
      <c r="AVD266"/>
      <c r="AVE266"/>
      <c r="AVF266"/>
      <c r="AVG266"/>
      <c r="AVH266"/>
      <c r="AVI266"/>
      <c r="AVJ266"/>
      <c r="AVK266"/>
      <c r="AVL266"/>
      <c r="AVM266"/>
      <c r="AVN266"/>
      <c r="AVO266"/>
      <c r="AVP266"/>
      <c r="AVQ266"/>
      <c r="AVR266"/>
      <c r="AVS266"/>
      <c r="AVT266"/>
      <c r="AVU266"/>
      <c r="AVV266"/>
      <c r="AVW266"/>
      <c r="AVX266"/>
      <c r="AVY266"/>
      <c r="AVZ266"/>
      <c r="AWA266"/>
      <c r="AWB266"/>
      <c r="AWC266"/>
      <c r="AWD266"/>
      <c r="AWE266"/>
      <c r="AWF266"/>
      <c r="AWG266"/>
      <c r="AWH266"/>
      <c r="AWI266"/>
      <c r="AWJ266"/>
      <c r="AWK266"/>
      <c r="AWL266"/>
      <c r="AWM266"/>
      <c r="AWN266"/>
      <c r="AWO266"/>
      <c r="AWP266"/>
      <c r="AWQ266"/>
      <c r="AWR266"/>
      <c r="AWS266"/>
      <c r="AWT266"/>
      <c r="AWU266"/>
      <c r="AWV266"/>
      <c r="AWW266"/>
      <c r="AWX266"/>
      <c r="AWY266"/>
      <c r="AWZ266"/>
      <c r="AXA266"/>
      <c r="AXB266"/>
      <c r="AXC266"/>
      <c r="AXD266"/>
      <c r="AXE266"/>
      <c r="AXF266"/>
      <c r="AXG266"/>
      <c r="AXH266"/>
      <c r="AXI266"/>
      <c r="AXJ266"/>
      <c r="AXK266"/>
      <c r="AXL266"/>
      <c r="AXM266"/>
      <c r="AXN266"/>
      <c r="AXO266"/>
      <c r="AXP266"/>
      <c r="AXQ266"/>
      <c r="AXR266"/>
      <c r="AXS266"/>
      <c r="AXT266"/>
      <c r="AXU266"/>
      <c r="AXV266"/>
      <c r="AXW266"/>
      <c r="AXX266"/>
      <c r="AXY266"/>
      <c r="AXZ266"/>
      <c r="AYA266"/>
      <c r="AYB266"/>
      <c r="AYC266"/>
      <c r="AYD266"/>
      <c r="AYE266"/>
      <c r="AYF266"/>
      <c r="AYG266"/>
      <c r="AYH266"/>
      <c r="AYI266"/>
      <c r="AYJ266"/>
      <c r="AYK266"/>
      <c r="AYL266"/>
      <c r="AYM266"/>
      <c r="AYN266"/>
      <c r="AYO266"/>
      <c r="AYP266"/>
      <c r="AYQ266"/>
      <c r="AYR266"/>
      <c r="AYS266"/>
      <c r="AYT266"/>
      <c r="AYU266"/>
      <c r="AYV266"/>
      <c r="AYW266"/>
      <c r="AYX266"/>
      <c r="AYY266"/>
      <c r="AYZ266"/>
      <c r="AZA266"/>
      <c r="AZB266"/>
      <c r="AZC266"/>
      <c r="AZD266"/>
      <c r="AZE266"/>
      <c r="AZF266"/>
      <c r="AZG266"/>
      <c r="AZH266"/>
      <c r="AZI266"/>
      <c r="AZJ266"/>
      <c r="AZK266"/>
      <c r="AZL266"/>
      <c r="AZM266"/>
      <c r="AZN266"/>
      <c r="AZO266"/>
      <c r="AZP266"/>
      <c r="AZQ266"/>
      <c r="AZR266"/>
      <c r="AZS266"/>
      <c r="AZT266"/>
      <c r="AZU266"/>
      <c r="AZV266"/>
      <c r="AZW266"/>
      <c r="AZX266"/>
      <c r="AZY266"/>
      <c r="AZZ266"/>
      <c r="BAA266"/>
      <c r="BAB266"/>
      <c r="BAC266"/>
      <c r="BAD266"/>
      <c r="BAE266"/>
      <c r="BAF266"/>
      <c r="BAG266"/>
      <c r="BAH266"/>
      <c r="BAI266"/>
      <c r="BAJ266"/>
      <c r="BAK266"/>
      <c r="BAL266"/>
      <c r="BAM266"/>
      <c r="BAN266"/>
      <c r="BAO266"/>
      <c r="BAP266"/>
      <c r="BAQ266"/>
      <c r="BAR266"/>
      <c r="BAS266"/>
      <c r="BAT266"/>
      <c r="BAU266"/>
      <c r="BAV266"/>
      <c r="BAW266"/>
      <c r="BAX266"/>
      <c r="BAY266"/>
      <c r="BAZ266"/>
      <c r="BBA266"/>
      <c r="BBB266"/>
      <c r="BBC266"/>
      <c r="BBD266"/>
      <c r="BBE266"/>
      <c r="BBF266"/>
      <c r="BBG266"/>
      <c r="BBH266"/>
      <c r="BBI266"/>
      <c r="BBJ266"/>
      <c r="BBK266"/>
      <c r="BBL266"/>
      <c r="BBM266"/>
      <c r="BBN266"/>
      <c r="BBO266"/>
      <c r="BBP266"/>
      <c r="BBQ266"/>
      <c r="BBR266"/>
      <c r="BBS266"/>
      <c r="BBT266"/>
      <c r="BBU266"/>
      <c r="BBV266"/>
      <c r="BBW266"/>
      <c r="BBX266"/>
      <c r="BBY266"/>
      <c r="BBZ266"/>
      <c r="BCA266"/>
      <c r="BCB266"/>
      <c r="BCC266"/>
      <c r="BCD266"/>
      <c r="BCE266"/>
      <c r="BCF266"/>
      <c r="BCG266"/>
      <c r="BCH266"/>
      <c r="BCI266"/>
      <c r="BCJ266"/>
      <c r="BCK266"/>
      <c r="BCL266"/>
      <c r="BCM266"/>
      <c r="BCN266"/>
      <c r="BCO266"/>
      <c r="BCP266"/>
      <c r="BCQ266"/>
      <c r="BCR266"/>
      <c r="BCS266"/>
      <c r="BCT266"/>
      <c r="BCU266"/>
      <c r="BCV266"/>
      <c r="BCW266"/>
      <c r="BCX266"/>
      <c r="BCY266"/>
      <c r="BCZ266"/>
      <c r="BDA266"/>
      <c r="BDB266"/>
      <c r="BDC266"/>
      <c r="BDD266"/>
      <c r="BDE266"/>
      <c r="BDF266"/>
      <c r="BDG266"/>
      <c r="BDH266"/>
      <c r="BDI266"/>
      <c r="BDJ266"/>
      <c r="BDK266"/>
      <c r="BDL266"/>
      <c r="BDM266"/>
      <c r="BDN266"/>
      <c r="BDO266"/>
      <c r="BDP266"/>
      <c r="BDQ266"/>
      <c r="BDR266"/>
      <c r="BDS266"/>
      <c r="BDT266"/>
      <c r="BDU266"/>
    </row>
    <row r="267" spans="1:1477" s="69" customFormat="1">
      <c r="A267" s="132"/>
      <c r="B267" s="67" t="s">
        <v>5</v>
      </c>
      <c r="C267" s="67" t="s">
        <v>458</v>
      </c>
      <c r="D267" s="67" t="s">
        <v>459</v>
      </c>
      <c r="E267" s="68">
        <v>44587</v>
      </c>
      <c r="F267" s="67" t="s">
        <v>1003</v>
      </c>
      <c r="G267" s="67" t="s">
        <v>1010</v>
      </c>
      <c r="H267" s="187">
        <v>3</v>
      </c>
      <c r="I267" s="69">
        <v>1</v>
      </c>
      <c r="J267" s="69">
        <v>300</v>
      </c>
      <c r="K267" s="69">
        <v>347</v>
      </c>
      <c r="L267" s="69">
        <v>274</v>
      </c>
      <c r="M267" s="186">
        <f t="shared" si="83"/>
        <v>0.75666666666666671</v>
      </c>
      <c r="N267" s="69">
        <f t="shared" si="84"/>
        <v>1</v>
      </c>
      <c r="O267" s="69">
        <v>73</v>
      </c>
      <c r="P267" s="69">
        <v>0</v>
      </c>
      <c r="Q267" s="69">
        <v>0</v>
      </c>
      <c r="R267" s="69">
        <v>47</v>
      </c>
      <c r="S267" s="69">
        <v>0</v>
      </c>
      <c r="T267" s="190">
        <v>3487287</v>
      </c>
      <c r="U267" s="190">
        <v>50000</v>
      </c>
      <c r="V267" s="190">
        <v>3437287</v>
      </c>
      <c r="W267" s="190">
        <v>3497187</v>
      </c>
      <c r="X267" s="190">
        <v>3509376</v>
      </c>
      <c r="Y267" s="190">
        <v>0</v>
      </c>
      <c r="Z267" s="190">
        <v>180000</v>
      </c>
      <c r="AA267" s="190">
        <v>180000</v>
      </c>
      <c r="AB267" s="190">
        <v>3689376</v>
      </c>
      <c r="AC267" s="190">
        <v>3539751</v>
      </c>
      <c r="AD267" s="186">
        <f t="shared" si="85"/>
        <v>1.0298095561994096</v>
      </c>
      <c r="AE267" s="69">
        <f t="shared" si="86"/>
        <v>1</v>
      </c>
      <c r="AF267" s="190">
        <v>-149625</v>
      </c>
      <c r="AG267" s="190">
        <v>9900</v>
      </c>
      <c r="AH267" s="69">
        <v>25</v>
      </c>
      <c r="AI267" s="69">
        <v>22</v>
      </c>
      <c r="AJ267" s="69">
        <v>0</v>
      </c>
      <c r="AK267" s="69">
        <v>0</v>
      </c>
      <c r="AL267" s="80">
        <v>30134</v>
      </c>
      <c r="AM267" s="80">
        <v>0</v>
      </c>
      <c r="AN267" s="69">
        <v>0</v>
      </c>
      <c r="AO267" s="69">
        <v>0</v>
      </c>
      <c r="AP267" s="80">
        <v>10006</v>
      </c>
      <c r="AQ267" s="80">
        <v>7982</v>
      </c>
      <c r="AR267" s="69">
        <v>0</v>
      </c>
      <c r="AS267" s="69">
        <v>0</v>
      </c>
      <c r="AT267" s="80">
        <v>0</v>
      </c>
      <c r="AU267" s="80">
        <v>0</v>
      </c>
      <c r="AV267" s="69">
        <v>0</v>
      </c>
      <c r="AW267" s="69">
        <v>0</v>
      </c>
      <c r="AX267" s="80">
        <v>0</v>
      </c>
      <c r="AY267" s="80">
        <v>0</v>
      </c>
      <c r="AZ267" s="69">
        <v>0</v>
      </c>
      <c r="BA267" s="69">
        <v>0</v>
      </c>
      <c r="BB267" s="80">
        <v>0</v>
      </c>
      <c r="BC267" s="80">
        <v>0</v>
      </c>
      <c r="BD267" s="69">
        <v>0</v>
      </c>
      <c r="BE267" s="69">
        <v>0</v>
      </c>
      <c r="BF267" s="80">
        <v>17834</v>
      </c>
      <c r="BG267" s="80">
        <v>0</v>
      </c>
      <c r="BH267" s="69">
        <v>0</v>
      </c>
      <c r="BI267" s="69">
        <v>0</v>
      </c>
      <c r="BJ267" s="80">
        <v>1911</v>
      </c>
      <c r="BK267" s="80">
        <v>0</v>
      </c>
      <c r="BL267" s="69">
        <v>0</v>
      </c>
      <c r="BM267" s="69">
        <v>0</v>
      </c>
      <c r="BN267" s="80">
        <v>0</v>
      </c>
      <c r="BO267" s="80">
        <v>0</v>
      </c>
      <c r="BP267" s="69">
        <v>0</v>
      </c>
      <c r="BQ267" s="69">
        <v>0</v>
      </c>
      <c r="BR267" s="80">
        <v>0</v>
      </c>
      <c r="BS267" s="80">
        <v>0</v>
      </c>
      <c r="BT267" s="69">
        <v>0</v>
      </c>
      <c r="BU267" s="69">
        <v>0</v>
      </c>
      <c r="BV267" s="80">
        <v>0</v>
      </c>
      <c r="BW267" s="80">
        <v>0</v>
      </c>
      <c r="BX267" s="69">
        <v>0</v>
      </c>
      <c r="BY267" s="69">
        <v>0</v>
      </c>
      <c r="BZ267" s="80">
        <v>0</v>
      </c>
      <c r="CA267" s="80">
        <v>0</v>
      </c>
      <c r="CB267" s="69">
        <v>0</v>
      </c>
      <c r="CC267" s="69">
        <v>0</v>
      </c>
      <c r="CD267" s="80">
        <v>0</v>
      </c>
      <c r="CE267" s="80">
        <v>0</v>
      </c>
      <c r="CF267" s="69">
        <v>0</v>
      </c>
      <c r="CG267" s="69">
        <v>0</v>
      </c>
      <c r="CH267" s="80">
        <v>0</v>
      </c>
      <c r="CI267" s="80">
        <v>0</v>
      </c>
      <c r="CJ267" s="69">
        <v>0</v>
      </c>
      <c r="CK267" s="69">
        <v>0</v>
      </c>
      <c r="CL267" s="80">
        <v>59885</v>
      </c>
      <c r="CM267" s="80">
        <v>7982</v>
      </c>
      <c r="CN267" s="67" t="s">
        <v>961</v>
      </c>
      <c r="CO267" s="67" t="s">
        <v>962</v>
      </c>
      <c r="CP267" s="67" t="s">
        <v>701</v>
      </c>
      <c r="CQ267" s="67" t="s">
        <v>701</v>
      </c>
      <c r="CR267" s="67" t="s">
        <v>701</v>
      </c>
      <c r="CS267" s="67" t="s">
        <v>701</v>
      </c>
      <c r="CT267" s="68">
        <v>45182</v>
      </c>
      <c r="CU267" s="67" t="s">
        <v>1005</v>
      </c>
      <c r="CV267" s="67" t="s">
        <v>1004</v>
      </c>
      <c r="CW267" s="68" t="s">
        <v>168</v>
      </c>
      <c r="CX267" s="68">
        <v>45112</v>
      </c>
      <c r="CY267" s="67" t="s">
        <v>1005</v>
      </c>
      <c r="CZ267" s="67" t="s">
        <v>1004</v>
      </c>
      <c r="DA267" s="67" t="s">
        <v>1073</v>
      </c>
      <c r="DB267" s="81">
        <v>3568827.55</v>
      </c>
      <c r="DC267" s="67" t="s">
        <v>955</v>
      </c>
      <c r="DD267" s="67" t="s">
        <v>956</v>
      </c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  <c r="AMR267"/>
      <c r="AMS267"/>
      <c r="AMT267"/>
      <c r="AMU267"/>
      <c r="AMV267"/>
      <c r="AMW267"/>
      <c r="AMX267"/>
      <c r="AMY267"/>
      <c r="AMZ267"/>
      <c r="ANA267"/>
      <c r="ANB267"/>
      <c r="ANC267"/>
      <c r="AND267"/>
      <c r="ANE267"/>
      <c r="ANF267"/>
      <c r="ANG267"/>
      <c r="ANH267"/>
      <c r="ANI267"/>
      <c r="ANJ267"/>
      <c r="ANK267"/>
      <c r="ANL267"/>
      <c r="ANM267"/>
      <c r="ANN267"/>
      <c r="ANO267"/>
      <c r="ANP267"/>
      <c r="ANQ267"/>
      <c r="ANR267"/>
      <c r="ANS267"/>
      <c r="ANT267"/>
      <c r="ANU267"/>
      <c r="ANV267"/>
      <c r="ANW267"/>
      <c r="ANX267"/>
      <c r="ANY267"/>
      <c r="ANZ267"/>
      <c r="AOA267"/>
      <c r="AOB267"/>
      <c r="AOC267"/>
      <c r="AOD267"/>
      <c r="AOE267"/>
      <c r="AOF267"/>
      <c r="AOG267"/>
      <c r="AOH267"/>
      <c r="AOI267"/>
      <c r="AOJ267"/>
      <c r="AOK267"/>
      <c r="AOL267"/>
      <c r="AOM267"/>
      <c r="AON267"/>
      <c r="AOO267"/>
      <c r="AOP267"/>
      <c r="AOQ267"/>
      <c r="AOR267"/>
      <c r="AOS267"/>
      <c r="AOT267"/>
      <c r="AOU267"/>
      <c r="AOV267"/>
      <c r="AOW267"/>
      <c r="AOX267"/>
      <c r="AOY267"/>
      <c r="AOZ267"/>
      <c r="APA267"/>
      <c r="APB267"/>
      <c r="APC267"/>
      <c r="APD267"/>
      <c r="APE267"/>
      <c r="APF267"/>
      <c r="APG267"/>
      <c r="APH267"/>
      <c r="API267"/>
      <c r="APJ267"/>
      <c r="APK267"/>
      <c r="APL267"/>
      <c r="APM267"/>
      <c r="APN267"/>
      <c r="APO267"/>
      <c r="APP267"/>
      <c r="APQ267"/>
      <c r="APR267"/>
      <c r="APS267"/>
      <c r="APT267"/>
      <c r="APU267"/>
      <c r="APV267"/>
      <c r="APW267"/>
      <c r="APX267"/>
      <c r="APY267"/>
      <c r="APZ267"/>
      <c r="AQA267"/>
      <c r="AQB267"/>
      <c r="AQC267"/>
      <c r="AQD267"/>
      <c r="AQE267"/>
      <c r="AQF267"/>
      <c r="AQG267"/>
      <c r="AQH267"/>
      <c r="AQI267"/>
      <c r="AQJ267"/>
      <c r="AQK267"/>
      <c r="AQL267"/>
      <c r="AQM267"/>
      <c r="AQN267"/>
      <c r="AQO267"/>
      <c r="AQP267"/>
      <c r="AQQ267"/>
      <c r="AQR267"/>
      <c r="AQS267"/>
      <c r="AQT267"/>
      <c r="AQU267"/>
      <c r="AQV267"/>
      <c r="AQW267"/>
      <c r="AQX267"/>
      <c r="AQY267"/>
      <c r="AQZ267"/>
      <c r="ARA267"/>
      <c r="ARB267"/>
      <c r="ARC267"/>
      <c r="ARD267"/>
      <c r="ARE267"/>
      <c r="ARF267"/>
      <c r="ARG267"/>
      <c r="ARH267"/>
      <c r="ARI267"/>
      <c r="ARJ267"/>
      <c r="ARK267"/>
      <c r="ARL267"/>
      <c r="ARM267"/>
      <c r="ARN267"/>
      <c r="ARO267"/>
      <c r="ARP267"/>
      <c r="ARQ267"/>
      <c r="ARR267"/>
      <c r="ARS267"/>
      <c r="ART267"/>
      <c r="ARU267"/>
      <c r="ARV267"/>
      <c r="ARW267"/>
      <c r="ARX267"/>
      <c r="ARY267"/>
      <c r="ARZ267"/>
      <c r="ASA267"/>
      <c r="ASB267"/>
      <c r="ASC267"/>
      <c r="ASD267"/>
      <c r="ASE267"/>
      <c r="ASF267"/>
      <c r="ASG267"/>
      <c r="ASH267"/>
      <c r="ASI267"/>
      <c r="ASJ267"/>
      <c r="ASK267"/>
      <c r="ASL267"/>
      <c r="ASM267"/>
      <c r="ASN267"/>
      <c r="ASO267"/>
      <c r="ASP267"/>
      <c r="ASQ267"/>
      <c r="ASR267"/>
      <c r="ASS267"/>
      <c r="AST267"/>
      <c r="ASU267"/>
      <c r="ASV267"/>
      <c r="ASW267"/>
      <c r="ASX267"/>
      <c r="ASY267"/>
      <c r="ASZ267"/>
      <c r="ATA267"/>
      <c r="ATB267"/>
      <c r="ATC267"/>
      <c r="ATD267"/>
      <c r="ATE267"/>
      <c r="ATF267"/>
      <c r="ATG267"/>
      <c r="ATH267"/>
      <c r="ATI267"/>
      <c r="ATJ267"/>
      <c r="ATK267"/>
      <c r="ATL267"/>
      <c r="ATM267"/>
      <c r="ATN267"/>
      <c r="ATO267"/>
      <c r="ATP267"/>
      <c r="ATQ267"/>
      <c r="ATR267"/>
      <c r="ATS267"/>
      <c r="ATT267"/>
      <c r="ATU267"/>
      <c r="ATV267"/>
      <c r="ATW267"/>
      <c r="ATX267"/>
      <c r="ATY267"/>
      <c r="ATZ267"/>
      <c r="AUA267"/>
      <c r="AUB267"/>
      <c r="AUC267"/>
      <c r="AUD267"/>
      <c r="AUE267"/>
      <c r="AUF267"/>
      <c r="AUG267"/>
      <c r="AUH267"/>
      <c r="AUI267"/>
      <c r="AUJ267"/>
      <c r="AUK267"/>
      <c r="AUL267"/>
      <c r="AUM267"/>
      <c r="AUN267"/>
      <c r="AUO267"/>
      <c r="AUP267"/>
      <c r="AUQ267"/>
      <c r="AUR267"/>
      <c r="AUS267"/>
      <c r="AUT267"/>
      <c r="AUU267"/>
      <c r="AUV267"/>
      <c r="AUW267"/>
      <c r="AUX267"/>
      <c r="AUY267"/>
      <c r="AUZ267"/>
      <c r="AVA267"/>
      <c r="AVB267"/>
      <c r="AVC267"/>
      <c r="AVD267"/>
      <c r="AVE267"/>
      <c r="AVF267"/>
      <c r="AVG267"/>
      <c r="AVH267"/>
      <c r="AVI267"/>
      <c r="AVJ267"/>
      <c r="AVK267"/>
      <c r="AVL267"/>
      <c r="AVM267"/>
      <c r="AVN267"/>
      <c r="AVO267"/>
      <c r="AVP267"/>
      <c r="AVQ267"/>
      <c r="AVR267"/>
      <c r="AVS267"/>
      <c r="AVT267"/>
      <c r="AVU267"/>
      <c r="AVV267"/>
      <c r="AVW267"/>
      <c r="AVX267"/>
      <c r="AVY267"/>
      <c r="AVZ267"/>
      <c r="AWA267"/>
      <c r="AWB267"/>
      <c r="AWC267"/>
      <c r="AWD267"/>
      <c r="AWE267"/>
      <c r="AWF267"/>
      <c r="AWG267"/>
      <c r="AWH267"/>
      <c r="AWI267"/>
      <c r="AWJ267"/>
      <c r="AWK267"/>
      <c r="AWL267"/>
      <c r="AWM267"/>
      <c r="AWN267"/>
      <c r="AWO267"/>
      <c r="AWP267"/>
      <c r="AWQ267"/>
      <c r="AWR267"/>
      <c r="AWS267"/>
      <c r="AWT267"/>
      <c r="AWU267"/>
      <c r="AWV267"/>
      <c r="AWW267"/>
      <c r="AWX267"/>
      <c r="AWY267"/>
      <c r="AWZ267"/>
      <c r="AXA267"/>
      <c r="AXB267"/>
      <c r="AXC267"/>
      <c r="AXD267"/>
      <c r="AXE267"/>
      <c r="AXF267"/>
      <c r="AXG267"/>
      <c r="AXH267"/>
      <c r="AXI267"/>
      <c r="AXJ267"/>
      <c r="AXK267"/>
      <c r="AXL267"/>
      <c r="AXM267"/>
      <c r="AXN267"/>
      <c r="AXO267"/>
      <c r="AXP267"/>
      <c r="AXQ267"/>
      <c r="AXR267"/>
      <c r="AXS267"/>
      <c r="AXT267"/>
      <c r="AXU267"/>
      <c r="AXV267"/>
      <c r="AXW267"/>
      <c r="AXX267"/>
      <c r="AXY267"/>
      <c r="AXZ267"/>
      <c r="AYA267"/>
      <c r="AYB267"/>
      <c r="AYC267"/>
      <c r="AYD267"/>
      <c r="AYE267"/>
      <c r="AYF267"/>
      <c r="AYG267"/>
      <c r="AYH267"/>
      <c r="AYI267"/>
      <c r="AYJ267"/>
      <c r="AYK267"/>
      <c r="AYL267"/>
      <c r="AYM267"/>
      <c r="AYN267"/>
      <c r="AYO267"/>
      <c r="AYP267"/>
      <c r="AYQ267"/>
      <c r="AYR267"/>
      <c r="AYS267"/>
      <c r="AYT267"/>
      <c r="AYU267"/>
      <c r="AYV267"/>
      <c r="AYW267"/>
      <c r="AYX267"/>
      <c r="AYY267"/>
      <c r="AYZ267"/>
      <c r="AZA267"/>
      <c r="AZB267"/>
      <c r="AZC267"/>
      <c r="AZD267"/>
      <c r="AZE267"/>
      <c r="AZF267"/>
      <c r="AZG267"/>
      <c r="AZH267"/>
      <c r="AZI267"/>
      <c r="AZJ267"/>
      <c r="AZK267"/>
      <c r="AZL267"/>
      <c r="AZM267"/>
      <c r="AZN267"/>
      <c r="AZO267"/>
      <c r="AZP267"/>
      <c r="AZQ267"/>
      <c r="AZR267"/>
      <c r="AZS267"/>
      <c r="AZT267"/>
      <c r="AZU267"/>
      <c r="AZV267"/>
      <c r="AZW267"/>
      <c r="AZX267"/>
      <c r="AZY267"/>
      <c r="AZZ267"/>
      <c r="BAA267"/>
      <c r="BAB267"/>
      <c r="BAC267"/>
      <c r="BAD267"/>
      <c r="BAE267"/>
      <c r="BAF267"/>
      <c r="BAG267"/>
      <c r="BAH267"/>
      <c r="BAI267"/>
      <c r="BAJ267"/>
      <c r="BAK267"/>
      <c r="BAL267"/>
      <c r="BAM267"/>
      <c r="BAN267"/>
      <c r="BAO267"/>
      <c r="BAP267"/>
      <c r="BAQ267"/>
      <c r="BAR267"/>
      <c r="BAS267"/>
      <c r="BAT267"/>
      <c r="BAU267"/>
      <c r="BAV267"/>
      <c r="BAW267"/>
      <c r="BAX267"/>
      <c r="BAY267"/>
      <c r="BAZ267"/>
      <c r="BBA267"/>
      <c r="BBB267"/>
      <c r="BBC267"/>
      <c r="BBD267"/>
      <c r="BBE267"/>
      <c r="BBF267"/>
      <c r="BBG267"/>
      <c r="BBH267"/>
      <c r="BBI267"/>
      <c r="BBJ267"/>
      <c r="BBK267"/>
      <c r="BBL267"/>
      <c r="BBM267"/>
      <c r="BBN267"/>
      <c r="BBO267"/>
      <c r="BBP267"/>
      <c r="BBQ267"/>
      <c r="BBR267"/>
      <c r="BBS267"/>
      <c r="BBT267"/>
      <c r="BBU267"/>
      <c r="BBV267"/>
      <c r="BBW267"/>
      <c r="BBX267"/>
      <c r="BBY267"/>
      <c r="BBZ267"/>
      <c r="BCA267"/>
      <c r="BCB267"/>
      <c r="BCC267"/>
      <c r="BCD267"/>
      <c r="BCE267"/>
      <c r="BCF267"/>
      <c r="BCG267"/>
      <c r="BCH267"/>
      <c r="BCI267"/>
      <c r="BCJ267"/>
      <c r="BCK267"/>
      <c r="BCL267"/>
      <c r="BCM267"/>
      <c r="BCN267"/>
      <c r="BCO267"/>
      <c r="BCP267"/>
      <c r="BCQ267"/>
      <c r="BCR267"/>
      <c r="BCS267"/>
      <c r="BCT267"/>
      <c r="BCU267"/>
      <c r="BCV267"/>
      <c r="BCW267"/>
      <c r="BCX267"/>
      <c r="BCY267"/>
      <c r="BCZ267"/>
      <c r="BDA267"/>
      <c r="BDB267"/>
      <c r="BDC267"/>
      <c r="BDD267"/>
      <c r="BDE267"/>
      <c r="BDF267"/>
      <c r="BDG267"/>
      <c r="BDH267"/>
      <c r="BDI267"/>
      <c r="BDJ267"/>
      <c r="BDK267"/>
      <c r="BDL267"/>
      <c r="BDM267"/>
      <c r="BDN267"/>
      <c r="BDO267"/>
      <c r="BDP267"/>
      <c r="BDQ267"/>
      <c r="BDR267"/>
      <c r="BDS267"/>
      <c r="BDT267"/>
      <c r="BDU267"/>
    </row>
    <row r="268" spans="1:1477" s="69" customFormat="1">
      <c r="A268" s="132"/>
      <c r="B268" s="67" t="s">
        <v>5</v>
      </c>
      <c r="C268" s="67" t="s">
        <v>460</v>
      </c>
      <c r="D268" s="67" t="s">
        <v>461</v>
      </c>
      <c r="E268" s="68">
        <v>44587</v>
      </c>
      <c r="F268" s="67" t="s">
        <v>1003</v>
      </c>
      <c r="G268" s="67" t="s">
        <v>1010</v>
      </c>
      <c r="H268" s="187">
        <v>2</v>
      </c>
      <c r="I268" s="69">
        <v>3</v>
      </c>
      <c r="J268" s="69">
        <v>360</v>
      </c>
      <c r="K268" s="69">
        <v>459</v>
      </c>
      <c r="L268" s="69">
        <v>444</v>
      </c>
      <c r="M268" s="186">
        <f t="shared" si="83"/>
        <v>1</v>
      </c>
      <c r="N268" s="69">
        <f t="shared" si="84"/>
        <v>1</v>
      </c>
      <c r="O268" s="69">
        <v>15</v>
      </c>
      <c r="P268" s="69">
        <v>0</v>
      </c>
      <c r="Q268" s="69">
        <v>0</v>
      </c>
      <c r="R268" s="69">
        <v>99</v>
      </c>
      <c r="S268" s="69">
        <v>0</v>
      </c>
      <c r="T268" s="190">
        <v>6302707</v>
      </c>
      <c r="U268" s="190">
        <v>55045</v>
      </c>
      <c r="V268" s="190">
        <v>6247662</v>
      </c>
      <c r="W268" s="190">
        <v>6392688</v>
      </c>
      <c r="X268" s="190">
        <v>6335976</v>
      </c>
      <c r="Y268" s="190">
        <v>0</v>
      </c>
      <c r="Z268" s="190">
        <v>238000</v>
      </c>
      <c r="AA268" s="190">
        <v>238000</v>
      </c>
      <c r="AB268" s="190">
        <v>6573976</v>
      </c>
      <c r="AC268" s="190">
        <v>6471394</v>
      </c>
      <c r="AD268" s="186">
        <f t="shared" si="85"/>
        <v>1.0358105159978244</v>
      </c>
      <c r="AE268" s="69">
        <f t="shared" si="86"/>
        <v>1</v>
      </c>
      <c r="AF268" s="190">
        <v>-102582</v>
      </c>
      <c r="AG268" s="190">
        <v>89980</v>
      </c>
      <c r="AH268" s="69">
        <v>56</v>
      </c>
      <c r="AI268" s="69">
        <v>28</v>
      </c>
      <c r="AJ268" s="69">
        <v>15</v>
      </c>
      <c r="AK268" s="69">
        <v>0</v>
      </c>
      <c r="AL268" s="80">
        <v>105515</v>
      </c>
      <c r="AM268" s="80">
        <v>0</v>
      </c>
      <c r="AN268" s="69">
        <v>0</v>
      </c>
      <c r="AO268" s="69">
        <v>0</v>
      </c>
      <c r="AP268" s="80">
        <v>2400</v>
      </c>
      <c r="AQ268" s="80">
        <v>0</v>
      </c>
      <c r="AR268" s="69">
        <v>0</v>
      </c>
      <c r="AS268" s="69">
        <v>0</v>
      </c>
      <c r="AT268" s="80">
        <v>0</v>
      </c>
      <c r="AU268" s="80">
        <v>0</v>
      </c>
      <c r="AV268" s="69">
        <v>0</v>
      </c>
      <c r="AW268" s="69">
        <v>0</v>
      </c>
      <c r="AX268" s="80">
        <v>0</v>
      </c>
      <c r="AY268" s="80">
        <v>0</v>
      </c>
      <c r="AZ268" s="69">
        <v>0</v>
      </c>
      <c r="BA268" s="69">
        <v>0</v>
      </c>
      <c r="BB268" s="80">
        <v>0</v>
      </c>
      <c r="BC268" s="80">
        <v>0</v>
      </c>
      <c r="BD268" s="69">
        <v>0</v>
      </c>
      <c r="BE268" s="69">
        <v>0</v>
      </c>
      <c r="BF268" s="80">
        <v>0</v>
      </c>
      <c r="BG268" s="80">
        <v>0</v>
      </c>
      <c r="BH268" s="69">
        <v>0</v>
      </c>
      <c r="BI268" s="69">
        <v>0</v>
      </c>
      <c r="BJ268" s="80">
        <v>0</v>
      </c>
      <c r="BK268" s="80">
        <v>0</v>
      </c>
      <c r="BL268" s="69">
        <v>0</v>
      </c>
      <c r="BM268" s="69">
        <v>0</v>
      </c>
      <c r="BN268" s="80">
        <v>0</v>
      </c>
      <c r="BO268" s="80">
        <v>0</v>
      </c>
      <c r="BP268" s="69">
        <v>0</v>
      </c>
      <c r="BQ268" s="69">
        <v>0</v>
      </c>
      <c r="BR268" s="80">
        <v>0</v>
      </c>
      <c r="BS268" s="80">
        <v>0</v>
      </c>
      <c r="BT268" s="69">
        <v>0</v>
      </c>
      <c r="BU268" s="69">
        <v>0</v>
      </c>
      <c r="BV268" s="80">
        <v>0</v>
      </c>
      <c r="BW268" s="80">
        <v>0</v>
      </c>
      <c r="BX268" s="69">
        <v>0</v>
      </c>
      <c r="BY268" s="69">
        <v>0</v>
      </c>
      <c r="BZ268" s="80">
        <v>0</v>
      </c>
      <c r="CA268" s="80">
        <v>0</v>
      </c>
      <c r="CB268" s="69">
        <v>0</v>
      </c>
      <c r="CC268" s="69">
        <v>0</v>
      </c>
      <c r="CD268" s="80">
        <v>0</v>
      </c>
      <c r="CE268" s="80">
        <v>0</v>
      </c>
      <c r="CF268" s="69">
        <v>0</v>
      </c>
      <c r="CG268" s="69">
        <v>0</v>
      </c>
      <c r="CH268" s="80">
        <v>0</v>
      </c>
      <c r="CI268" s="80">
        <v>0</v>
      </c>
      <c r="CJ268" s="69">
        <v>15</v>
      </c>
      <c r="CK268" s="69">
        <v>0</v>
      </c>
      <c r="CL268" s="80">
        <v>107915</v>
      </c>
      <c r="CM268" s="80">
        <v>0</v>
      </c>
      <c r="CN268" s="67" t="s">
        <v>899</v>
      </c>
      <c r="CO268" s="67" t="s">
        <v>900</v>
      </c>
      <c r="CP268" s="67" t="s">
        <v>701</v>
      </c>
      <c r="CQ268" s="67" t="s">
        <v>701</v>
      </c>
      <c r="CR268" s="67" t="s">
        <v>701</v>
      </c>
      <c r="CS268" s="67" t="s">
        <v>701</v>
      </c>
      <c r="CT268" s="68">
        <v>45337</v>
      </c>
      <c r="CU268" s="67" t="s">
        <v>1003</v>
      </c>
      <c r="CV268" s="67" t="s">
        <v>1004</v>
      </c>
      <c r="CW268" s="68" t="s">
        <v>168</v>
      </c>
      <c r="CX268" s="68">
        <v>45117</v>
      </c>
      <c r="CY268" s="67" t="s">
        <v>1005</v>
      </c>
      <c r="CZ268" s="67" t="s">
        <v>1004</v>
      </c>
      <c r="DA268" s="67" t="s">
        <v>1072</v>
      </c>
      <c r="DB268" s="81">
        <v>5606871.8499999996</v>
      </c>
      <c r="DC268" s="67" t="s">
        <v>955</v>
      </c>
      <c r="DD268" s="67" t="s">
        <v>956</v>
      </c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  <c r="AMR268"/>
      <c r="AMS268"/>
      <c r="AMT268"/>
      <c r="AMU268"/>
      <c r="AMV268"/>
      <c r="AMW268"/>
      <c r="AMX268"/>
      <c r="AMY268"/>
      <c r="AMZ268"/>
      <c r="ANA268"/>
      <c r="ANB268"/>
      <c r="ANC268"/>
      <c r="AND268"/>
      <c r="ANE268"/>
      <c r="ANF268"/>
      <c r="ANG268"/>
      <c r="ANH268"/>
      <c r="ANI268"/>
      <c r="ANJ268"/>
      <c r="ANK268"/>
      <c r="ANL268"/>
      <c r="ANM268"/>
      <c r="ANN268"/>
      <c r="ANO268"/>
      <c r="ANP268"/>
      <c r="ANQ268"/>
      <c r="ANR268"/>
      <c r="ANS268"/>
      <c r="ANT268"/>
      <c r="ANU268"/>
      <c r="ANV268"/>
      <c r="ANW268"/>
      <c r="ANX268"/>
      <c r="ANY268"/>
      <c r="ANZ268"/>
      <c r="AOA268"/>
      <c r="AOB268"/>
      <c r="AOC268"/>
      <c r="AOD268"/>
      <c r="AOE268"/>
      <c r="AOF268"/>
      <c r="AOG268"/>
      <c r="AOH268"/>
      <c r="AOI268"/>
      <c r="AOJ268"/>
      <c r="AOK268"/>
      <c r="AOL268"/>
      <c r="AOM268"/>
      <c r="AON268"/>
      <c r="AOO268"/>
      <c r="AOP268"/>
      <c r="AOQ268"/>
      <c r="AOR268"/>
      <c r="AOS268"/>
      <c r="AOT268"/>
      <c r="AOU268"/>
      <c r="AOV268"/>
      <c r="AOW268"/>
      <c r="AOX268"/>
      <c r="AOY268"/>
      <c r="AOZ268"/>
      <c r="APA268"/>
      <c r="APB268"/>
      <c r="APC268"/>
      <c r="APD268"/>
      <c r="APE268"/>
      <c r="APF268"/>
      <c r="APG268"/>
      <c r="APH268"/>
      <c r="API268"/>
      <c r="APJ268"/>
      <c r="APK268"/>
      <c r="APL268"/>
      <c r="APM268"/>
      <c r="APN268"/>
      <c r="APO268"/>
      <c r="APP268"/>
      <c r="APQ268"/>
      <c r="APR268"/>
      <c r="APS268"/>
      <c r="APT268"/>
      <c r="APU268"/>
      <c r="APV268"/>
      <c r="APW268"/>
      <c r="APX268"/>
      <c r="APY268"/>
      <c r="APZ268"/>
      <c r="AQA268"/>
      <c r="AQB268"/>
      <c r="AQC268"/>
      <c r="AQD268"/>
      <c r="AQE268"/>
      <c r="AQF268"/>
      <c r="AQG268"/>
      <c r="AQH268"/>
      <c r="AQI268"/>
      <c r="AQJ268"/>
      <c r="AQK268"/>
      <c r="AQL268"/>
      <c r="AQM268"/>
      <c r="AQN268"/>
      <c r="AQO268"/>
      <c r="AQP268"/>
      <c r="AQQ268"/>
      <c r="AQR268"/>
      <c r="AQS268"/>
      <c r="AQT268"/>
      <c r="AQU268"/>
      <c r="AQV268"/>
      <c r="AQW268"/>
      <c r="AQX268"/>
      <c r="AQY268"/>
      <c r="AQZ268"/>
      <c r="ARA268"/>
      <c r="ARB268"/>
      <c r="ARC268"/>
      <c r="ARD268"/>
      <c r="ARE268"/>
      <c r="ARF268"/>
      <c r="ARG268"/>
      <c r="ARH268"/>
      <c r="ARI268"/>
      <c r="ARJ268"/>
      <c r="ARK268"/>
      <c r="ARL268"/>
      <c r="ARM268"/>
      <c r="ARN268"/>
      <c r="ARO268"/>
      <c r="ARP268"/>
      <c r="ARQ268"/>
      <c r="ARR268"/>
      <c r="ARS268"/>
      <c r="ART268"/>
      <c r="ARU268"/>
      <c r="ARV268"/>
      <c r="ARW268"/>
      <c r="ARX268"/>
      <c r="ARY268"/>
      <c r="ARZ268"/>
      <c r="ASA268"/>
      <c r="ASB268"/>
      <c r="ASC268"/>
      <c r="ASD268"/>
      <c r="ASE268"/>
      <c r="ASF268"/>
      <c r="ASG268"/>
      <c r="ASH268"/>
      <c r="ASI268"/>
      <c r="ASJ268"/>
      <c r="ASK268"/>
      <c r="ASL268"/>
      <c r="ASM268"/>
      <c r="ASN268"/>
      <c r="ASO268"/>
      <c r="ASP268"/>
      <c r="ASQ268"/>
      <c r="ASR268"/>
      <c r="ASS268"/>
      <c r="AST268"/>
      <c r="ASU268"/>
      <c r="ASV268"/>
      <c r="ASW268"/>
      <c r="ASX268"/>
      <c r="ASY268"/>
      <c r="ASZ268"/>
      <c r="ATA268"/>
      <c r="ATB268"/>
      <c r="ATC268"/>
      <c r="ATD268"/>
      <c r="ATE268"/>
      <c r="ATF268"/>
      <c r="ATG268"/>
      <c r="ATH268"/>
      <c r="ATI268"/>
      <c r="ATJ268"/>
      <c r="ATK268"/>
      <c r="ATL268"/>
      <c r="ATM268"/>
      <c r="ATN268"/>
      <c r="ATO268"/>
      <c r="ATP268"/>
      <c r="ATQ268"/>
      <c r="ATR268"/>
      <c r="ATS268"/>
      <c r="ATT268"/>
      <c r="ATU268"/>
      <c r="ATV268"/>
      <c r="ATW268"/>
      <c r="ATX268"/>
      <c r="ATY268"/>
      <c r="ATZ268"/>
      <c r="AUA268"/>
      <c r="AUB268"/>
      <c r="AUC268"/>
      <c r="AUD268"/>
      <c r="AUE268"/>
      <c r="AUF268"/>
      <c r="AUG268"/>
      <c r="AUH268"/>
      <c r="AUI268"/>
      <c r="AUJ268"/>
      <c r="AUK268"/>
      <c r="AUL268"/>
      <c r="AUM268"/>
      <c r="AUN268"/>
      <c r="AUO268"/>
      <c r="AUP268"/>
      <c r="AUQ268"/>
      <c r="AUR268"/>
      <c r="AUS268"/>
      <c r="AUT268"/>
      <c r="AUU268"/>
      <c r="AUV268"/>
      <c r="AUW268"/>
      <c r="AUX268"/>
      <c r="AUY268"/>
      <c r="AUZ268"/>
      <c r="AVA268"/>
      <c r="AVB268"/>
      <c r="AVC268"/>
      <c r="AVD268"/>
      <c r="AVE268"/>
      <c r="AVF268"/>
      <c r="AVG268"/>
      <c r="AVH268"/>
      <c r="AVI268"/>
      <c r="AVJ268"/>
      <c r="AVK268"/>
      <c r="AVL268"/>
      <c r="AVM268"/>
      <c r="AVN268"/>
      <c r="AVO268"/>
      <c r="AVP268"/>
      <c r="AVQ268"/>
      <c r="AVR268"/>
      <c r="AVS268"/>
      <c r="AVT268"/>
      <c r="AVU268"/>
      <c r="AVV268"/>
      <c r="AVW268"/>
      <c r="AVX268"/>
      <c r="AVY268"/>
      <c r="AVZ268"/>
      <c r="AWA268"/>
      <c r="AWB268"/>
      <c r="AWC268"/>
      <c r="AWD268"/>
      <c r="AWE268"/>
      <c r="AWF268"/>
      <c r="AWG268"/>
      <c r="AWH268"/>
      <c r="AWI268"/>
      <c r="AWJ268"/>
      <c r="AWK268"/>
      <c r="AWL268"/>
      <c r="AWM268"/>
      <c r="AWN268"/>
      <c r="AWO268"/>
      <c r="AWP268"/>
      <c r="AWQ268"/>
      <c r="AWR268"/>
      <c r="AWS268"/>
      <c r="AWT268"/>
      <c r="AWU268"/>
      <c r="AWV268"/>
      <c r="AWW268"/>
      <c r="AWX268"/>
      <c r="AWY268"/>
      <c r="AWZ268"/>
      <c r="AXA268"/>
      <c r="AXB268"/>
      <c r="AXC268"/>
      <c r="AXD268"/>
      <c r="AXE268"/>
      <c r="AXF268"/>
      <c r="AXG268"/>
      <c r="AXH268"/>
      <c r="AXI268"/>
      <c r="AXJ268"/>
      <c r="AXK268"/>
      <c r="AXL268"/>
      <c r="AXM268"/>
      <c r="AXN268"/>
      <c r="AXO268"/>
      <c r="AXP268"/>
      <c r="AXQ268"/>
      <c r="AXR268"/>
      <c r="AXS268"/>
      <c r="AXT268"/>
      <c r="AXU268"/>
      <c r="AXV268"/>
      <c r="AXW268"/>
      <c r="AXX268"/>
      <c r="AXY268"/>
      <c r="AXZ268"/>
      <c r="AYA268"/>
      <c r="AYB268"/>
      <c r="AYC268"/>
      <c r="AYD268"/>
      <c r="AYE268"/>
      <c r="AYF268"/>
      <c r="AYG268"/>
      <c r="AYH268"/>
      <c r="AYI268"/>
      <c r="AYJ268"/>
      <c r="AYK268"/>
      <c r="AYL268"/>
      <c r="AYM268"/>
      <c r="AYN268"/>
      <c r="AYO268"/>
      <c r="AYP268"/>
      <c r="AYQ268"/>
      <c r="AYR268"/>
      <c r="AYS268"/>
      <c r="AYT268"/>
      <c r="AYU268"/>
      <c r="AYV268"/>
      <c r="AYW268"/>
      <c r="AYX268"/>
      <c r="AYY268"/>
      <c r="AYZ268"/>
      <c r="AZA268"/>
      <c r="AZB268"/>
      <c r="AZC268"/>
      <c r="AZD268"/>
      <c r="AZE268"/>
      <c r="AZF268"/>
      <c r="AZG268"/>
      <c r="AZH268"/>
      <c r="AZI268"/>
      <c r="AZJ268"/>
      <c r="AZK268"/>
      <c r="AZL268"/>
      <c r="AZM268"/>
      <c r="AZN268"/>
      <c r="AZO268"/>
      <c r="AZP268"/>
      <c r="AZQ268"/>
      <c r="AZR268"/>
      <c r="AZS268"/>
      <c r="AZT268"/>
      <c r="AZU268"/>
      <c r="AZV268"/>
      <c r="AZW268"/>
      <c r="AZX268"/>
      <c r="AZY268"/>
      <c r="AZZ268"/>
      <c r="BAA268"/>
      <c r="BAB268"/>
      <c r="BAC268"/>
      <c r="BAD268"/>
      <c r="BAE268"/>
      <c r="BAF268"/>
      <c r="BAG268"/>
      <c r="BAH268"/>
      <c r="BAI268"/>
      <c r="BAJ268"/>
      <c r="BAK268"/>
      <c r="BAL268"/>
      <c r="BAM268"/>
      <c r="BAN268"/>
      <c r="BAO268"/>
      <c r="BAP268"/>
      <c r="BAQ268"/>
      <c r="BAR268"/>
      <c r="BAS268"/>
      <c r="BAT268"/>
      <c r="BAU268"/>
      <c r="BAV268"/>
      <c r="BAW268"/>
      <c r="BAX268"/>
      <c r="BAY268"/>
      <c r="BAZ268"/>
      <c r="BBA268"/>
      <c r="BBB268"/>
      <c r="BBC268"/>
      <c r="BBD268"/>
      <c r="BBE268"/>
      <c r="BBF268"/>
      <c r="BBG268"/>
      <c r="BBH268"/>
      <c r="BBI268"/>
      <c r="BBJ268"/>
      <c r="BBK268"/>
      <c r="BBL268"/>
      <c r="BBM268"/>
      <c r="BBN268"/>
      <c r="BBO268"/>
      <c r="BBP268"/>
      <c r="BBQ268"/>
      <c r="BBR268"/>
      <c r="BBS268"/>
      <c r="BBT268"/>
      <c r="BBU268"/>
      <c r="BBV268"/>
      <c r="BBW268"/>
      <c r="BBX268"/>
      <c r="BBY268"/>
      <c r="BBZ268"/>
      <c r="BCA268"/>
      <c r="BCB268"/>
      <c r="BCC268"/>
      <c r="BCD268"/>
      <c r="BCE268"/>
      <c r="BCF268"/>
      <c r="BCG268"/>
      <c r="BCH268"/>
      <c r="BCI268"/>
      <c r="BCJ268"/>
      <c r="BCK268"/>
      <c r="BCL268"/>
      <c r="BCM268"/>
      <c r="BCN268"/>
      <c r="BCO268"/>
      <c r="BCP268"/>
      <c r="BCQ268"/>
      <c r="BCR268"/>
      <c r="BCS268"/>
      <c r="BCT268"/>
      <c r="BCU268"/>
      <c r="BCV268"/>
      <c r="BCW268"/>
      <c r="BCX268"/>
      <c r="BCY268"/>
      <c r="BCZ268"/>
      <c r="BDA268"/>
      <c r="BDB268"/>
      <c r="BDC268"/>
      <c r="BDD268"/>
      <c r="BDE268"/>
      <c r="BDF268"/>
      <c r="BDG268"/>
      <c r="BDH268"/>
      <c r="BDI268"/>
      <c r="BDJ268"/>
      <c r="BDK268"/>
      <c r="BDL268"/>
      <c r="BDM268"/>
      <c r="BDN268"/>
      <c r="BDO268"/>
      <c r="BDP268"/>
      <c r="BDQ268"/>
      <c r="BDR268"/>
      <c r="BDS268"/>
      <c r="BDT268"/>
      <c r="BDU268"/>
    </row>
    <row r="269" spans="1:1477" s="69" customFormat="1">
      <c r="A269" s="132"/>
      <c r="B269" s="67" t="s">
        <v>5</v>
      </c>
      <c r="C269" s="67" t="s">
        <v>462</v>
      </c>
      <c r="D269" s="67" t="s">
        <v>463</v>
      </c>
      <c r="E269" s="68">
        <v>44678</v>
      </c>
      <c r="F269" s="67" t="s">
        <v>1001</v>
      </c>
      <c r="G269" s="67" t="s">
        <v>1010</v>
      </c>
      <c r="H269" s="187">
        <v>2</v>
      </c>
      <c r="I269" s="69">
        <v>1</v>
      </c>
      <c r="J269" s="69">
        <v>400</v>
      </c>
      <c r="K269" s="69">
        <v>457</v>
      </c>
      <c r="L269" s="69">
        <v>360</v>
      </c>
      <c r="M269" s="186">
        <f t="shared" si="83"/>
        <v>0.75749999999999995</v>
      </c>
      <c r="N269" s="69">
        <f t="shared" si="84"/>
        <v>1</v>
      </c>
      <c r="O269" s="69">
        <v>97</v>
      </c>
      <c r="P269" s="69">
        <v>0</v>
      </c>
      <c r="Q269" s="69">
        <v>0</v>
      </c>
      <c r="R269" s="69">
        <v>57</v>
      </c>
      <c r="S269" s="69">
        <v>0</v>
      </c>
      <c r="T269" s="190">
        <v>6069480</v>
      </c>
      <c r="U269" s="190">
        <v>55928</v>
      </c>
      <c r="V269" s="190">
        <v>6013552</v>
      </c>
      <c r="W269" s="190">
        <v>6030999</v>
      </c>
      <c r="X269" s="190">
        <v>5946111</v>
      </c>
      <c r="Y269" s="190">
        <v>0</v>
      </c>
      <c r="Z269" s="190">
        <v>320000</v>
      </c>
      <c r="AA269" s="190">
        <v>320000</v>
      </c>
      <c r="AB269" s="190">
        <v>6266111</v>
      </c>
      <c r="AC269" s="190">
        <v>5937355</v>
      </c>
      <c r="AD269" s="186">
        <f t="shared" si="85"/>
        <v>0.98732911929588374</v>
      </c>
      <c r="AE269" s="69">
        <f t="shared" si="86"/>
        <v>1</v>
      </c>
      <c r="AF269" s="190">
        <v>-328757</v>
      </c>
      <c r="AG269" s="190">
        <v>-38482</v>
      </c>
      <c r="AH269" s="69">
        <v>35</v>
      </c>
      <c r="AI269" s="69">
        <v>22</v>
      </c>
      <c r="AJ269" s="69">
        <v>0</v>
      </c>
      <c r="AK269" s="69">
        <v>0</v>
      </c>
      <c r="AL269" s="80">
        <v>1186</v>
      </c>
      <c r="AM269" s="80">
        <v>0</v>
      </c>
      <c r="AN269" s="69">
        <v>0</v>
      </c>
      <c r="AO269" s="69">
        <v>0</v>
      </c>
      <c r="AP269" s="80">
        <v>0</v>
      </c>
      <c r="AQ269" s="80">
        <v>0</v>
      </c>
      <c r="AR269" s="69">
        <v>0</v>
      </c>
      <c r="AS269" s="69">
        <v>0</v>
      </c>
      <c r="AT269" s="80">
        <v>0</v>
      </c>
      <c r="AU269" s="80">
        <v>0</v>
      </c>
      <c r="AV269" s="69">
        <v>0</v>
      </c>
      <c r="AW269" s="69">
        <v>0</v>
      </c>
      <c r="AX269" s="80">
        <v>0</v>
      </c>
      <c r="AY269" s="80">
        <v>0</v>
      </c>
      <c r="AZ269" s="69">
        <v>0</v>
      </c>
      <c r="BA269" s="69">
        <v>0</v>
      </c>
      <c r="BB269" s="80">
        <v>0</v>
      </c>
      <c r="BC269" s="80">
        <v>0</v>
      </c>
      <c r="BD269" s="69">
        <v>0</v>
      </c>
      <c r="BE269" s="69">
        <v>0</v>
      </c>
      <c r="BF269" s="80">
        <v>-36403</v>
      </c>
      <c r="BG269" s="80">
        <v>0</v>
      </c>
      <c r="BH269" s="69">
        <v>0</v>
      </c>
      <c r="BI269" s="69">
        <v>0</v>
      </c>
      <c r="BJ269" s="80">
        <v>0</v>
      </c>
      <c r="BK269" s="80">
        <v>0</v>
      </c>
      <c r="BL269" s="69">
        <v>0</v>
      </c>
      <c r="BM269" s="69">
        <v>0</v>
      </c>
      <c r="BN269" s="80">
        <v>0</v>
      </c>
      <c r="BO269" s="80">
        <v>0</v>
      </c>
      <c r="BP269" s="69">
        <v>0</v>
      </c>
      <c r="BQ269" s="69">
        <v>0</v>
      </c>
      <c r="BR269" s="80">
        <v>0</v>
      </c>
      <c r="BS269" s="80">
        <v>0</v>
      </c>
      <c r="BT269" s="69">
        <v>0</v>
      </c>
      <c r="BU269" s="69">
        <v>0</v>
      </c>
      <c r="BV269" s="80">
        <v>0</v>
      </c>
      <c r="BW269" s="80">
        <v>0</v>
      </c>
      <c r="BX269" s="69">
        <v>0</v>
      </c>
      <c r="BY269" s="69">
        <v>0</v>
      </c>
      <c r="BZ269" s="80">
        <v>0</v>
      </c>
      <c r="CA269" s="80">
        <v>0</v>
      </c>
      <c r="CB269" s="69">
        <v>0</v>
      </c>
      <c r="CC269" s="69">
        <v>0</v>
      </c>
      <c r="CD269" s="80">
        <v>0</v>
      </c>
      <c r="CE269" s="80">
        <v>0</v>
      </c>
      <c r="CF269" s="69">
        <v>0</v>
      </c>
      <c r="CG269" s="69">
        <v>0</v>
      </c>
      <c r="CH269" s="80">
        <v>0</v>
      </c>
      <c r="CI269" s="80">
        <v>0</v>
      </c>
      <c r="CJ269" s="69">
        <v>0</v>
      </c>
      <c r="CK269" s="69">
        <v>0</v>
      </c>
      <c r="CL269" s="80">
        <v>-35217</v>
      </c>
      <c r="CM269" s="80">
        <v>0</v>
      </c>
      <c r="CN269" s="67" t="s">
        <v>899</v>
      </c>
      <c r="CO269" s="67" t="s">
        <v>900</v>
      </c>
      <c r="CP269" s="67" t="s">
        <v>701</v>
      </c>
      <c r="CQ269" s="67" t="s">
        <v>701</v>
      </c>
      <c r="CR269" s="67" t="s">
        <v>701</v>
      </c>
      <c r="CS269" s="67" t="s">
        <v>701</v>
      </c>
      <c r="CT269" s="68">
        <v>45443</v>
      </c>
      <c r="CU269" s="67" t="s">
        <v>1001</v>
      </c>
      <c r="CV269" s="67" t="s">
        <v>1004</v>
      </c>
      <c r="CW269" s="68" t="s">
        <v>168</v>
      </c>
      <c r="CX269" s="68">
        <v>45261</v>
      </c>
      <c r="CY269" s="67" t="s">
        <v>1007</v>
      </c>
      <c r="CZ269" s="67" t="s">
        <v>1004</v>
      </c>
      <c r="DA269" s="67" t="s">
        <v>1072</v>
      </c>
      <c r="DB269" s="81">
        <v>5885247.1500000004</v>
      </c>
      <c r="DC269" s="67" t="s">
        <v>870</v>
      </c>
      <c r="DD269" s="67" t="s">
        <v>871</v>
      </c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  <c r="AML269"/>
      <c r="AMM269"/>
      <c r="AMN269"/>
      <c r="AMO269"/>
      <c r="AMP269"/>
      <c r="AMQ269"/>
      <c r="AMR269"/>
      <c r="AMS269"/>
      <c r="AMT269"/>
      <c r="AMU269"/>
      <c r="AMV269"/>
      <c r="AMW269"/>
      <c r="AMX269"/>
      <c r="AMY269"/>
      <c r="AMZ269"/>
      <c r="ANA269"/>
      <c r="ANB269"/>
      <c r="ANC269"/>
      <c r="AND269"/>
      <c r="ANE269"/>
      <c r="ANF269"/>
      <c r="ANG269"/>
      <c r="ANH269"/>
      <c r="ANI269"/>
      <c r="ANJ269"/>
      <c r="ANK269"/>
      <c r="ANL269"/>
      <c r="ANM269"/>
      <c r="ANN269"/>
      <c r="ANO269"/>
      <c r="ANP269"/>
      <c r="ANQ269"/>
      <c r="ANR269"/>
      <c r="ANS269"/>
      <c r="ANT269"/>
      <c r="ANU269"/>
      <c r="ANV269"/>
      <c r="ANW269"/>
      <c r="ANX269"/>
      <c r="ANY269"/>
      <c r="ANZ269"/>
      <c r="AOA269"/>
      <c r="AOB269"/>
      <c r="AOC269"/>
      <c r="AOD269"/>
      <c r="AOE269"/>
      <c r="AOF269"/>
      <c r="AOG269"/>
      <c r="AOH269"/>
      <c r="AOI269"/>
      <c r="AOJ269"/>
      <c r="AOK269"/>
      <c r="AOL269"/>
      <c r="AOM269"/>
      <c r="AON269"/>
      <c r="AOO269"/>
      <c r="AOP269"/>
      <c r="AOQ269"/>
      <c r="AOR269"/>
      <c r="AOS269"/>
      <c r="AOT269"/>
      <c r="AOU269"/>
      <c r="AOV269"/>
      <c r="AOW269"/>
      <c r="AOX269"/>
      <c r="AOY269"/>
      <c r="AOZ269"/>
      <c r="APA269"/>
      <c r="APB269"/>
      <c r="APC269"/>
      <c r="APD269"/>
      <c r="APE269"/>
      <c r="APF269"/>
      <c r="APG269"/>
      <c r="APH269"/>
      <c r="API269"/>
      <c r="APJ269"/>
      <c r="APK269"/>
      <c r="APL269"/>
      <c r="APM269"/>
      <c r="APN269"/>
      <c r="APO269"/>
      <c r="APP269"/>
      <c r="APQ269"/>
      <c r="APR269"/>
      <c r="APS269"/>
      <c r="APT269"/>
      <c r="APU269"/>
      <c r="APV269"/>
      <c r="APW269"/>
      <c r="APX269"/>
      <c r="APY269"/>
      <c r="APZ269"/>
      <c r="AQA269"/>
      <c r="AQB269"/>
      <c r="AQC269"/>
      <c r="AQD269"/>
      <c r="AQE269"/>
      <c r="AQF269"/>
      <c r="AQG269"/>
      <c r="AQH269"/>
      <c r="AQI269"/>
      <c r="AQJ269"/>
      <c r="AQK269"/>
      <c r="AQL269"/>
      <c r="AQM269"/>
      <c r="AQN269"/>
      <c r="AQO269"/>
      <c r="AQP269"/>
      <c r="AQQ269"/>
      <c r="AQR269"/>
      <c r="AQS269"/>
      <c r="AQT269"/>
      <c r="AQU269"/>
      <c r="AQV269"/>
      <c r="AQW269"/>
      <c r="AQX269"/>
      <c r="AQY269"/>
      <c r="AQZ269"/>
      <c r="ARA269"/>
      <c r="ARB269"/>
      <c r="ARC269"/>
      <c r="ARD269"/>
      <c r="ARE269"/>
      <c r="ARF269"/>
      <c r="ARG269"/>
      <c r="ARH269"/>
      <c r="ARI269"/>
      <c r="ARJ269"/>
      <c r="ARK269"/>
      <c r="ARL269"/>
      <c r="ARM269"/>
      <c r="ARN269"/>
      <c r="ARO269"/>
      <c r="ARP269"/>
      <c r="ARQ269"/>
      <c r="ARR269"/>
      <c r="ARS269"/>
      <c r="ART269"/>
      <c r="ARU269"/>
      <c r="ARV269"/>
      <c r="ARW269"/>
      <c r="ARX269"/>
      <c r="ARY269"/>
      <c r="ARZ269"/>
      <c r="ASA269"/>
      <c r="ASB269"/>
      <c r="ASC269"/>
      <c r="ASD269"/>
      <c r="ASE269"/>
      <c r="ASF269"/>
      <c r="ASG269"/>
      <c r="ASH269"/>
      <c r="ASI269"/>
      <c r="ASJ269"/>
      <c r="ASK269"/>
      <c r="ASL269"/>
      <c r="ASM269"/>
      <c r="ASN269"/>
      <c r="ASO269"/>
      <c r="ASP269"/>
      <c r="ASQ269"/>
      <c r="ASR269"/>
      <c r="ASS269"/>
      <c r="AST269"/>
      <c r="ASU269"/>
      <c r="ASV269"/>
      <c r="ASW269"/>
      <c r="ASX269"/>
      <c r="ASY269"/>
      <c r="ASZ269"/>
      <c r="ATA269"/>
      <c r="ATB269"/>
      <c r="ATC269"/>
      <c r="ATD269"/>
      <c r="ATE269"/>
      <c r="ATF269"/>
      <c r="ATG269"/>
      <c r="ATH269"/>
      <c r="ATI269"/>
      <c r="ATJ269"/>
      <c r="ATK269"/>
      <c r="ATL269"/>
      <c r="ATM269"/>
      <c r="ATN269"/>
      <c r="ATO269"/>
      <c r="ATP269"/>
      <c r="ATQ269"/>
      <c r="ATR269"/>
      <c r="ATS269"/>
      <c r="ATT269"/>
      <c r="ATU269"/>
      <c r="ATV269"/>
      <c r="ATW269"/>
      <c r="ATX269"/>
      <c r="ATY269"/>
      <c r="ATZ269"/>
      <c r="AUA269"/>
      <c r="AUB269"/>
      <c r="AUC269"/>
      <c r="AUD269"/>
      <c r="AUE269"/>
      <c r="AUF269"/>
      <c r="AUG269"/>
      <c r="AUH269"/>
      <c r="AUI269"/>
      <c r="AUJ269"/>
      <c r="AUK269"/>
      <c r="AUL269"/>
      <c r="AUM269"/>
      <c r="AUN269"/>
      <c r="AUO269"/>
      <c r="AUP269"/>
      <c r="AUQ269"/>
      <c r="AUR269"/>
      <c r="AUS269"/>
      <c r="AUT269"/>
      <c r="AUU269"/>
      <c r="AUV269"/>
      <c r="AUW269"/>
      <c r="AUX269"/>
      <c r="AUY269"/>
      <c r="AUZ269"/>
      <c r="AVA269"/>
      <c r="AVB269"/>
      <c r="AVC269"/>
      <c r="AVD269"/>
      <c r="AVE269"/>
      <c r="AVF269"/>
      <c r="AVG269"/>
      <c r="AVH269"/>
      <c r="AVI269"/>
      <c r="AVJ269"/>
      <c r="AVK269"/>
      <c r="AVL269"/>
      <c r="AVM269"/>
      <c r="AVN269"/>
      <c r="AVO269"/>
      <c r="AVP269"/>
      <c r="AVQ269"/>
      <c r="AVR269"/>
      <c r="AVS269"/>
      <c r="AVT269"/>
      <c r="AVU269"/>
      <c r="AVV269"/>
      <c r="AVW269"/>
      <c r="AVX269"/>
      <c r="AVY269"/>
      <c r="AVZ269"/>
      <c r="AWA269"/>
      <c r="AWB269"/>
      <c r="AWC269"/>
      <c r="AWD269"/>
      <c r="AWE269"/>
      <c r="AWF269"/>
      <c r="AWG269"/>
      <c r="AWH269"/>
      <c r="AWI269"/>
      <c r="AWJ269"/>
      <c r="AWK269"/>
      <c r="AWL269"/>
      <c r="AWM269"/>
      <c r="AWN269"/>
      <c r="AWO269"/>
      <c r="AWP269"/>
      <c r="AWQ269"/>
      <c r="AWR269"/>
      <c r="AWS269"/>
      <c r="AWT269"/>
      <c r="AWU269"/>
      <c r="AWV269"/>
      <c r="AWW269"/>
      <c r="AWX269"/>
      <c r="AWY269"/>
      <c r="AWZ269"/>
      <c r="AXA269"/>
      <c r="AXB269"/>
      <c r="AXC269"/>
      <c r="AXD269"/>
      <c r="AXE269"/>
      <c r="AXF269"/>
      <c r="AXG269"/>
      <c r="AXH269"/>
      <c r="AXI269"/>
      <c r="AXJ269"/>
      <c r="AXK269"/>
      <c r="AXL269"/>
      <c r="AXM269"/>
      <c r="AXN269"/>
      <c r="AXO269"/>
      <c r="AXP269"/>
      <c r="AXQ269"/>
      <c r="AXR269"/>
      <c r="AXS269"/>
      <c r="AXT269"/>
      <c r="AXU269"/>
      <c r="AXV269"/>
      <c r="AXW269"/>
      <c r="AXX269"/>
      <c r="AXY269"/>
      <c r="AXZ269"/>
      <c r="AYA269"/>
      <c r="AYB269"/>
      <c r="AYC269"/>
      <c r="AYD269"/>
      <c r="AYE269"/>
      <c r="AYF269"/>
      <c r="AYG269"/>
      <c r="AYH269"/>
      <c r="AYI269"/>
      <c r="AYJ269"/>
      <c r="AYK269"/>
      <c r="AYL269"/>
      <c r="AYM269"/>
      <c r="AYN269"/>
      <c r="AYO269"/>
      <c r="AYP269"/>
      <c r="AYQ269"/>
      <c r="AYR269"/>
      <c r="AYS269"/>
      <c r="AYT269"/>
      <c r="AYU269"/>
      <c r="AYV269"/>
      <c r="AYW269"/>
      <c r="AYX269"/>
      <c r="AYY269"/>
      <c r="AYZ269"/>
      <c r="AZA269"/>
      <c r="AZB269"/>
      <c r="AZC269"/>
      <c r="AZD269"/>
      <c r="AZE269"/>
      <c r="AZF269"/>
      <c r="AZG269"/>
      <c r="AZH269"/>
      <c r="AZI269"/>
      <c r="AZJ269"/>
      <c r="AZK269"/>
      <c r="AZL269"/>
      <c r="AZM269"/>
      <c r="AZN269"/>
      <c r="AZO269"/>
      <c r="AZP269"/>
      <c r="AZQ269"/>
      <c r="AZR269"/>
      <c r="AZS269"/>
      <c r="AZT269"/>
      <c r="AZU269"/>
      <c r="AZV269"/>
      <c r="AZW269"/>
      <c r="AZX269"/>
      <c r="AZY269"/>
      <c r="AZZ269"/>
      <c r="BAA269"/>
      <c r="BAB269"/>
      <c r="BAC269"/>
      <c r="BAD269"/>
      <c r="BAE269"/>
      <c r="BAF269"/>
      <c r="BAG269"/>
      <c r="BAH269"/>
      <c r="BAI269"/>
      <c r="BAJ269"/>
      <c r="BAK269"/>
      <c r="BAL269"/>
      <c r="BAM269"/>
      <c r="BAN269"/>
      <c r="BAO269"/>
      <c r="BAP269"/>
      <c r="BAQ269"/>
      <c r="BAR269"/>
      <c r="BAS269"/>
      <c r="BAT269"/>
      <c r="BAU269"/>
      <c r="BAV269"/>
      <c r="BAW269"/>
      <c r="BAX269"/>
      <c r="BAY269"/>
      <c r="BAZ269"/>
      <c r="BBA269"/>
      <c r="BBB269"/>
      <c r="BBC269"/>
      <c r="BBD269"/>
      <c r="BBE269"/>
      <c r="BBF269"/>
      <c r="BBG269"/>
      <c r="BBH269"/>
      <c r="BBI269"/>
      <c r="BBJ269"/>
      <c r="BBK269"/>
      <c r="BBL269"/>
      <c r="BBM269"/>
      <c r="BBN269"/>
      <c r="BBO269"/>
      <c r="BBP269"/>
      <c r="BBQ269"/>
      <c r="BBR269"/>
      <c r="BBS269"/>
      <c r="BBT269"/>
      <c r="BBU269"/>
      <c r="BBV269"/>
      <c r="BBW269"/>
      <c r="BBX269"/>
      <c r="BBY269"/>
      <c r="BBZ269"/>
      <c r="BCA269"/>
      <c r="BCB269"/>
      <c r="BCC269"/>
      <c r="BCD269"/>
      <c r="BCE269"/>
      <c r="BCF269"/>
      <c r="BCG269"/>
      <c r="BCH269"/>
      <c r="BCI269"/>
      <c r="BCJ269"/>
      <c r="BCK269"/>
      <c r="BCL269"/>
      <c r="BCM269"/>
      <c r="BCN269"/>
      <c r="BCO269"/>
      <c r="BCP269"/>
      <c r="BCQ269"/>
      <c r="BCR269"/>
      <c r="BCS269"/>
      <c r="BCT269"/>
      <c r="BCU269"/>
      <c r="BCV269"/>
      <c r="BCW269"/>
      <c r="BCX269"/>
      <c r="BCY269"/>
      <c r="BCZ269"/>
      <c r="BDA269"/>
      <c r="BDB269"/>
      <c r="BDC269"/>
      <c r="BDD269"/>
      <c r="BDE269"/>
      <c r="BDF269"/>
      <c r="BDG269"/>
      <c r="BDH269"/>
      <c r="BDI269"/>
      <c r="BDJ269"/>
      <c r="BDK269"/>
      <c r="BDL269"/>
      <c r="BDM269"/>
      <c r="BDN269"/>
      <c r="BDO269"/>
      <c r="BDP269"/>
      <c r="BDQ269"/>
      <c r="BDR269"/>
      <c r="BDS269"/>
      <c r="BDT269"/>
      <c r="BDU269"/>
    </row>
    <row r="270" spans="1:1477" s="69" customFormat="1">
      <c r="A270" s="132"/>
      <c r="B270" s="67" t="s">
        <v>5</v>
      </c>
      <c r="C270" s="67" t="s">
        <v>464</v>
      </c>
      <c r="D270" s="67" t="s">
        <v>465</v>
      </c>
      <c r="E270" s="68">
        <v>44804</v>
      </c>
      <c r="F270" s="67" t="s">
        <v>1005</v>
      </c>
      <c r="G270" s="67" t="s">
        <v>1009</v>
      </c>
      <c r="H270" s="187">
        <v>2</v>
      </c>
      <c r="I270" s="69">
        <v>2</v>
      </c>
      <c r="J270" s="69">
        <v>250</v>
      </c>
      <c r="K270" s="69">
        <v>265</v>
      </c>
      <c r="L270" s="69">
        <v>227</v>
      </c>
      <c r="M270" s="186">
        <f t="shared" si="83"/>
        <v>0.84799999999999998</v>
      </c>
      <c r="N270" s="69">
        <f t="shared" si="84"/>
        <v>1</v>
      </c>
      <c r="O270" s="69">
        <v>38</v>
      </c>
      <c r="P270" s="69">
        <v>0</v>
      </c>
      <c r="Q270" s="69">
        <v>0</v>
      </c>
      <c r="R270" s="69">
        <v>15</v>
      </c>
      <c r="S270" s="69">
        <v>0</v>
      </c>
      <c r="T270" s="190">
        <v>2810000</v>
      </c>
      <c r="U270" s="190">
        <v>50000</v>
      </c>
      <c r="V270" s="190">
        <v>2760000</v>
      </c>
      <c r="W270" s="190">
        <v>2808895</v>
      </c>
      <c r="X270" s="190">
        <v>2824415</v>
      </c>
      <c r="Y270" s="190">
        <v>0</v>
      </c>
      <c r="Z270" s="190">
        <v>140000</v>
      </c>
      <c r="AA270" s="190">
        <v>140000</v>
      </c>
      <c r="AB270" s="190">
        <v>2964415</v>
      </c>
      <c r="AC270" s="190">
        <v>2810967</v>
      </c>
      <c r="AD270" s="186">
        <f t="shared" si="85"/>
        <v>1.0184663043478261</v>
      </c>
      <c r="AE270" s="69">
        <f t="shared" si="86"/>
        <v>1</v>
      </c>
      <c r="AF270" s="190">
        <v>-153448</v>
      </c>
      <c r="AG270" s="190">
        <v>-1105</v>
      </c>
      <c r="AH270" s="69">
        <v>10</v>
      </c>
      <c r="AI270" s="69">
        <v>5</v>
      </c>
      <c r="AJ270" s="69">
        <v>0</v>
      </c>
      <c r="AK270" s="69">
        <v>0</v>
      </c>
      <c r="AL270" s="80">
        <v>0</v>
      </c>
      <c r="AM270" s="80">
        <v>0</v>
      </c>
      <c r="AN270" s="69">
        <v>0</v>
      </c>
      <c r="AO270" s="69">
        <v>0</v>
      </c>
      <c r="AP270" s="80">
        <v>69778</v>
      </c>
      <c r="AQ270" s="80">
        <v>0</v>
      </c>
      <c r="AR270" s="69">
        <v>0</v>
      </c>
      <c r="AS270" s="69">
        <v>0</v>
      </c>
      <c r="AT270" s="80">
        <v>0</v>
      </c>
      <c r="AU270" s="80">
        <v>0</v>
      </c>
      <c r="AV270" s="69">
        <v>0</v>
      </c>
      <c r="AW270" s="69">
        <v>0</v>
      </c>
      <c r="AX270" s="80">
        <v>0</v>
      </c>
      <c r="AY270" s="80">
        <v>0</v>
      </c>
      <c r="AZ270" s="69">
        <v>0</v>
      </c>
      <c r="BA270" s="69">
        <v>0</v>
      </c>
      <c r="BB270" s="80">
        <v>0</v>
      </c>
      <c r="BC270" s="80">
        <v>0</v>
      </c>
      <c r="BD270" s="69">
        <v>0</v>
      </c>
      <c r="BE270" s="69">
        <v>0</v>
      </c>
      <c r="BF270" s="80">
        <v>-58214</v>
      </c>
      <c r="BG270" s="80">
        <v>0</v>
      </c>
      <c r="BH270" s="69">
        <v>0</v>
      </c>
      <c r="BI270" s="69">
        <v>0</v>
      </c>
      <c r="BJ270" s="80">
        <v>0</v>
      </c>
      <c r="BK270" s="80">
        <v>0</v>
      </c>
      <c r="BL270" s="69">
        <v>0</v>
      </c>
      <c r="BM270" s="69">
        <v>0</v>
      </c>
      <c r="BN270" s="80">
        <v>0</v>
      </c>
      <c r="BO270" s="80">
        <v>0</v>
      </c>
      <c r="BP270" s="69">
        <v>0</v>
      </c>
      <c r="BQ270" s="69">
        <v>0</v>
      </c>
      <c r="BR270" s="80">
        <v>0</v>
      </c>
      <c r="BS270" s="80">
        <v>0</v>
      </c>
      <c r="BT270" s="69">
        <v>0</v>
      </c>
      <c r="BU270" s="69">
        <v>0</v>
      </c>
      <c r="BV270" s="80">
        <v>0</v>
      </c>
      <c r="BW270" s="80">
        <v>0</v>
      </c>
      <c r="BX270" s="69">
        <v>0</v>
      </c>
      <c r="BY270" s="69">
        <v>0</v>
      </c>
      <c r="BZ270" s="80">
        <v>0</v>
      </c>
      <c r="CA270" s="80">
        <v>0</v>
      </c>
      <c r="CB270" s="69">
        <v>0</v>
      </c>
      <c r="CC270" s="69">
        <v>0</v>
      </c>
      <c r="CD270" s="80">
        <v>0</v>
      </c>
      <c r="CE270" s="80">
        <v>0</v>
      </c>
      <c r="CF270" s="69">
        <v>0</v>
      </c>
      <c r="CG270" s="69">
        <v>0</v>
      </c>
      <c r="CH270" s="80">
        <v>0</v>
      </c>
      <c r="CI270" s="80">
        <v>0</v>
      </c>
      <c r="CJ270" s="69">
        <v>0</v>
      </c>
      <c r="CK270" s="69">
        <v>0</v>
      </c>
      <c r="CL270" s="80">
        <v>11564</v>
      </c>
      <c r="CM270" s="80">
        <v>0</v>
      </c>
      <c r="CN270" s="67" t="s">
        <v>880</v>
      </c>
      <c r="CO270" s="67" t="s">
        <v>881</v>
      </c>
      <c r="CP270" s="67" t="s">
        <v>701</v>
      </c>
      <c r="CQ270" s="67" t="s">
        <v>701</v>
      </c>
      <c r="CR270" s="67" t="s">
        <v>701</v>
      </c>
      <c r="CS270" s="67" t="s">
        <v>701</v>
      </c>
      <c r="CT270" s="68">
        <v>45320</v>
      </c>
      <c r="CU270" s="67" t="s">
        <v>1003</v>
      </c>
      <c r="CV270" s="67" t="s">
        <v>1004</v>
      </c>
      <c r="CW270" s="68" t="s">
        <v>168</v>
      </c>
      <c r="CX270" s="68">
        <v>45169</v>
      </c>
      <c r="CY270" s="67" t="s">
        <v>1005</v>
      </c>
      <c r="CZ270" s="67" t="s">
        <v>1004</v>
      </c>
      <c r="DA270" s="67" t="s">
        <v>1072</v>
      </c>
      <c r="DB270" s="81">
        <v>2984244.15</v>
      </c>
      <c r="DC270" s="67" t="s">
        <v>870</v>
      </c>
      <c r="DD270" s="67" t="s">
        <v>871</v>
      </c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  <c r="AML270"/>
      <c r="AMM270"/>
      <c r="AMN270"/>
      <c r="AMO270"/>
      <c r="AMP270"/>
      <c r="AMQ270"/>
      <c r="AMR270"/>
      <c r="AMS270"/>
      <c r="AMT270"/>
      <c r="AMU270"/>
      <c r="AMV270"/>
      <c r="AMW270"/>
      <c r="AMX270"/>
      <c r="AMY270"/>
      <c r="AMZ270"/>
      <c r="ANA270"/>
      <c r="ANB270"/>
      <c r="ANC270"/>
      <c r="AND270"/>
      <c r="ANE270"/>
      <c r="ANF270"/>
      <c r="ANG270"/>
      <c r="ANH270"/>
      <c r="ANI270"/>
      <c r="ANJ270"/>
      <c r="ANK270"/>
      <c r="ANL270"/>
      <c r="ANM270"/>
      <c r="ANN270"/>
      <c r="ANO270"/>
      <c r="ANP270"/>
      <c r="ANQ270"/>
      <c r="ANR270"/>
      <c r="ANS270"/>
      <c r="ANT270"/>
      <c r="ANU270"/>
      <c r="ANV270"/>
      <c r="ANW270"/>
      <c r="ANX270"/>
      <c r="ANY270"/>
      <c r="ANZ270"/>
      <c r="AOA270"/>
      <c r="AOB270"/>
      <c r="AOC270"/>
      <c r="AOD270"/>
      <c r="AOE270"/>
      <c r="AOF270"/>
      <c r="AOG270"/>
      <c r="AOH270"/>
      <c r="AOI270"/>
      <c r="AOJ270"/>
      <c r="AOK270"/>
      <c r="AOL270"/>
      <c r="AOM270"/>
      <c r="AON270"/>
      <c r="AOO270"/>
      <c r="AOP270"/>
      <c r="AOQ270"/>
      <c r="AOR270"/>
      <c r="AOS270"/>
      <c r="AOT270"/>
      <c r="AOU270"/>
      <c r="AOV270"/>
      <c r="AOW270"/>
      <c r="AOX270"/>
      <c r="AOY270"/>
      <c r="AOZ270"/>
      <c r="APA270"/>
      <c r="APB270"/>
      <c r="APC270"/>
      <c r="APD270"/>
      <c r="APE270"/>
      <c r="APF270"/>
      <c r="APG270"/>
      <c r="APH270"/>
      <c r="API270"/>
      <c r="APJ270"/>
      <c r="APK270"/>
      <c r="APL270"/>
      <c r="APM270"/>
      <c r="APN270"/>
      <c r="APO270"/>
      <c r="APP270"/>
      <c r="APQ270"/>
      <c r="APR270"/>
      <c r="APS270"/>
      <c r="APT270"/>
      <c r="APU270"/>
      <c r="APV270"/>
      <c r="APW270"/>
      <c r="APX270"/>
      <c r="APY270"/>
      <c r="APZ270"/>
      <c r="AQA270"/>
      <c r="AQB270"/>
      <c r="AQC270"/>
      <c r="AQD270"/>
      <c r="AQE270"/>
      <c r="AQF270"/>
      <c r="AQG270"/>
      <c r="AQH270"/>
      <c r="AQI270"/>
      <c r="AQJ270"/>
      <c r="AQK270"/>
      <c r="AQL270"/>
      <c r="AQM270"/>
      <c r="AQN270"/>
      <c r="AQO270"/>
      <c r="AQP270"/>
      <c r="AQQ270"/>
      <c r="AQR270"/>
      <c r="AQS270"/>
      <c r="AQT270"/>
      <c r="AQU270"/>
      <c r="AQV270"/>
      <c r="AQW270"/>
      <c r="AQX270"/>
      <c r="AQY270"/>
      <c r="AQZ270"/>
      <c r="ARA270"/>
      <c r="ARB270"/>
      <c r="ARC270"/>
      <c r="ARD270"/>
      <c r="ARE270"/>
      <c r="ARF270"/>
      <c r="ARG270"/>
      <c r="ARH270"/>
      <c r="ARI270"/>
      <c r="ARJ270"/>
      <c r="ARK270"/>
      <c r="ARL270"/>
      <c r="ARM270"/>
      <c r="ARN270"/>
      <c r="ARO270"/>
      <c r="ARP270"/>
      <c r="ARQ270"/>
      <c r="ARR270"/>
      <c r="ARS270"/>
      <c r="ART270"/>
      <c r="ARU270"/>
      <c r="ARV270"/>
      <c r="ARW270"/>
      <c r="ARX270"/>
      <c r="ARY270"/>
      <c r="ARZ270"/>
      <c r="ASA270"/>
      <c r="ASB270"/>
      <c r="ASC270"/>
      <c r="ASD270"/>
      <c r="ASE270"/>
      <c r="ASF270"/>
      <c r="ASG270"/>
      <c r="ASH270"/>
      <c r="ASI270"/>
      <c r="ASJ270"/>
      <c r="ASK270"/>
      <c r="ASL270"/>
      <c r="ASM270"/>
      <c r="ASN270"/>
      <c r="ASO270"/>
      <c r="ASP270"/>
      <c r="ASQ270"/>
      <c r="ASR270"/>
      <c r="ASS270"/>
      <c r="AST270"/>
      <c r="ASU270"/>
      <c r="ASV270"/>
      <c r="ASW270"/>
      <c r="ASX270"/>
      <c r="ASY270"/>
      <c r="ASZ270"/>
      <c r="ATA270"/>
      <c r="ATB270"/>
      <c r="ATC270"/>
      <c r="ATD270"/>
      <c r="ATE270"/>
      <c r="ATF270"/>
      <c r="ATG270"/>
      <c r="ATH270"/>
      <c r="ATI270"/>
      <c r="ATJ270"/>
      <c r="ATK270"/>
      <c r="ATL270"/>
      <c r="ATM270"/>
      <c r="ATN270"/>
      <c r="ATO270"/>
      <c r="ATP270"/>
      <c r="ATQ270"/>
      <c r="ATR270"/>
      <c r="ATS270"/>
      <c r="ATT270"/>
      <c r="ATU270"/>
      <c r="ATV270"/>
      <c r="ATW270"/>
      <c r="ATX270"/>
      <c r="ATY270"/>
      <c r="ATZ270"/>
      <c r="AUA270"/>
      <c r="AUB270"/>
      <c r="AUC270"/>
      <c r="AUD270"/>
      <c r="AUE270"/>
      <c r="AUF270"/>
      <c r="AUG270"/>
      <c r="AUH270"/>
      <c r="AUI270"/>
      <c r="AUJ270"/>
      <c r="AUK270"/>
      <c r="AUL270"/>
      <c r="AUM270"/>
      <c r="AUN270"/>
      <c r="AUO270"/>
      <c r="AUP270"/>
      <c r="AUQ270"/>
      <c r="AUR270"/>
      <c r="AUS270"/>
      <c r="AUT270"/>
      <c r="AUU270"/>
      <c r="AUV270"/>
      <c r="AUW270"/>
      <c r="AUX270"/>
      <c r="AUY270"/>
      <c r="AUZ270"/>
      <c r="AVA270"/>
      <c r="AVB270"/>
      <c r="AVC270"/>
      <c r="AVD270"/>
      <c r="AVE270"/>
      <c r="AVF270"/>
      <c r="AVG270"/>
      <c r="AVH270"/>
      <c r="AVI270"/>
      <c r="AVJ270"/>
      <c r="AVK270"/>
      <c r="AVL270"/>
      <c r="AVM270"/>
      <c r="AVN270"/>
      <c r="AVO270"/>
      <c r="AVP270"/>
      <c r="AVQ270"/>
      <c r="AVR270"/>
      <c r="AVS270"/>
      <c r="AVT270"/>
      <c r="AVU270"/>
      <c r="AVV270"/>
      <c r="AVW270"/>
      <c r="AVX270"/>
      <c r="AVY270"/>
      <c r="AVZ270"/>
      <c r="AWA270"/>
      <c r="AWB270"/>
      <c r="AWC270"/>
      <c r="AWD270"/>
      <c r="AWE270"/>
      <c r="AWF270"/>
      <c r="AWG270"/>
      <c r="AWH270"/>
      <c r="AWI270"/>
      <c r="AWJ270"/>
      <c r="AWK270"/>
      <c r="AWL270"/>
      <c r="AWM270"/>
      <c r="AWN270"/>
      <c r="AWO270"/>
      <c r="AWP270"/>
      <c r="AWQ270"/>
      <c r="AWR270"/>
      <c r="AWS270"/>
      <c r="AWT270"/>
      <c r="AWU270"/>
      <c r="AWV270"/>
      <c r="AWW270"/>
      <c r="AWX270"/>
      <c r="AWY270"/>
      <c r="AWZ270"/>
      <c r="AXA270"/>
      <c r="AXB270"/>
      <c r="AXC270"/>
      <c r="AXD270"/>
      <c r="AXE270"/>
      <c r="AXF270"/>
      <c r="AXG270"/>
      <c r="AXH270"/>
      <c r="AXI270"/>
      <c r="AXJ270"/>
      <c r="AXK270"/>
      <c r="AXL270"/>
      <c r="AXM270"/>
      <c r="AXN270"/>
      <c r="AXO270"/>
      <c r="AXP270"/>
      <c r="AXQ270"/>
      <c r="AXR270"/>
      <c r="AXS270"/>
      <c r="AXT270"/>
      <c r="AXU270"/>
      <c r="AXV270"/>
      <c r="AXW270"/>
      <c r="AXX270"/>
      <c r="AXY270"/>
      <c r="AXZ270"/>
      <c r="AYA270"/>
      <c r="AYB270"/>
      <c r="AYC270"/>
      <c r="AYD270"/>
      <c r="AYE270"/>
      <c r="AYF270"/>
      <c r="AYG270"/>
      <c r="AYH270"/>
      <c r="AYI270"/>
      <c r="AYJ270"/>
      <c r="AYK270"/>
      <c r="AYL270"/>
      <c r="AYM270"/>
      <c r="AYN270"/>
      <c r="AYO270"/>
      <c r="AYP270"/>
      <c r="AYQ270"/>
      <c r="AYR270"/>
      <c r="AYS270"/>
      <c r="AYT270"/>
      <c r="AYU270"/>
      <c r="AYV270"/>
      <c r="AYW270"/>
      <c r="AYX270"/>
      <c r="AYY270"/>
      <c r="AYZ270"/>
      <c r="AZA270"/>
      <c r="AZB270"/>
      <c r="AZC270"/>
      <c r="AZD270"/>
      <c r="AZE270"/>
      <c r="AZF270"/>
      <c r="AZG270"/>
      <c r="AZH270"/>
      <c r="AZI270"/>
      <c r="AZJ270"/>
      <c r="AZK270"/>
      <c r="AZL270"/>
      <c r="AZM270"/>
      <c r="AZN270"/>
      <c r="AZO270"/>
      <c r="AZP270"/>
      <c r="AZQ270"/>
      <c r="AZR270"/>
      <c r="AZS270"/>
      <c r="AZT270"/>
      <c r="AZU270"/>
      <c r="AZV270"/>
      <c r="AZW270"/>
      <c r="AZX270"/>
      <c r="AZY270"/>
      <c r="AZZ270"/>
      <c r="BAA270"/>
      <c r="BAB270"/>
      <c r="BAC270"/>
      <c r="BAD270"/>
      <c r="BAE270"/>
      <c r="BAF270"/>
      <c r="BAG270"/>
      <c r="BAH270"/>
      <c r="BAI270"/>
      <c r="BAJ270"/>
      <c r="BAK270"/>
      <c r="BAL270"/>
      <c r="BAM270"/>
      <c r="BAN270"/>
      <c r="BAO270"/>
      <c r="BAP270"/>
      <c r="BAQ270"/>
      <c r="BAR270"/>
      <c r="BAS270"/>
      <c r="BAT270"/>
      <c r="BAU270"/>
      <c r="BAV270"/>
      <c r="BAW270"/>
      <c r="BAX270"/>
      <c r="BAY270"/>
      <c r="BAZ270"/>
      <c r="BBA270"/>
      <c r="BBB270"/>
      <c r="BBC270"/>
      <c r="BBD270"/>
      <c r="BBE270"/>
      <c r="BBF270"/>
      <c r="BBG270"/>
      <c r="BBH270"/>
      <c r="BBI270"/>
      <c r="BBJ270"/>
      <c r="BBK270"/>
      <c r="BBL270"/>
      <c r="BBM270"/>
      <c r="BBN270"/>
      <c r="BBO270"/>
      <c r="BBP270"/>
      <c r="BBQ270"/>
      <c r="BBR270"/>
      <c r="BBS270"/>
      <c r="BBT270"/>
      <c r="BBU270"/>
      <c r="BBV270"/>
      <c r="BBW270"/>
      <c r="BBX270"/>
      <c r="BBY270"/>
      <c r="BBZ270"/>
      <c r="BCA270"/>
      <c r="BCB270"/>
      <c r="BCC270"/>
      <c r="BCD270"/>
      <c r="BCE270"/>
      <c r="BCF270"/>
      <c r="BCG270"/>
      <c r="BCH270"/>
      <c r="BCI270"/>
      <c r="BCJ270"/>
      <c r="BCK270"/>
      <c r="BCL270"/>
      <c r="BCM270"/>
      <c r="BCN270"/>
      <c r="BCO270"/>
      <c r="BCP270"/>
      <c r="BCQ270"/>
      <c r="BCR270"/>
      <c r="BCS270"/>
      <c r="BCT270"/>
      <c r="BCU270"/>
      <c r="BCV270"/>
      <c r="BCW270"/>
      <c r="BCX270"/>
      <c r="BCY270"/>
      <c r="BCZ270"/>
      <c r="BDA270"/>
      <c r="BDB270"/>
      <c r="BDC270"/>
      <c r="BDD270"/>
      <c r="BDE270"/>
      <c r="BDF270"/>
      <c r="BDG270"/>
      <c r="BDH270"/>
      <c r="BDI270"/>
      <c r="BDJ270"/>
      <c r="BDK270"/>
      <c r="BDL270"/>
      <c r="BDM270"/>
      <c r="BDN270"/>
      <c r="BDO270"/>
      <c r="BDP270"/>
      <c r="BDQ270"/>
      <c r="BDR270"/>
      <c r="BDS270"/>
      <c r="BDT270"/>
      <c r="BDU270"/>
    </row>
    <row r="271" spans="1:1477" s="69" customFormat="1">
      <c r="A271" s="132"/>
      <c r="B271" s="67" t="s">
        <v>5</v>
      </c>
      <c r="C271" s="67" t="s">
        <v>657</v>
      </c>
      <c r="D271" s="67" t="s">
        <v>658</v>
      </c>
      <c r="E271" s="68">
        <v>44839</v>
      </c>
      <c r="F271" s="67" t="s">
        <v>1007</v>
      </c>
      <c r="G271" s="67" t="s">
        <v>1009</v>
      </c>
      <c r="H271" s="187">
        <v>2</v>
      </c>
      <c r="I271" s="69">
        <v>0</v>
      </c>
      <c r="J271" s="69">
        <v>160</v>
      </c>
      <c r="K271" s="69">
        <v>220</v>
      </c>
      <c r="L271" s="69">
        <v>218</v>
      </c>
      <c r="M271" s="186">
        <f t="shared" si="83"/>
        <v>0.98750000000000004</v>
      </c>
      <c r="N271" s="69">
        <f t="shared" si="84"/>
        <v>1</v>
      </c>
      <c r="O271" s="69">
        <v>2</v>
      </c>
      <c r="P271" s="69">
        <v>0</v>
      </c>
      <c r="Q271" s="69">
        <v>0</v>
      </c>
      <c r="R271" s="69">
        <v>60</v>
      </c>
      <c r="S271" s="69">
        <v>0</v>
      </c>
      <c r="T271" s="190">
        <v>915762</v>
      </c>
      <c r="U271" s="190">
        <v>48586</v>
      </c>
      <c r="V271" s="190">
        <v>867176</v>
      </c>
      <c r="W271" s="190">
        <v>915762</v>
      </c>
      <c r="X271" s="190">
        <v>904223</v>
      </c>
      <c r="Y271" s="190">
        <v>0</v>
      </c>
      <c r="Z271" s="190">
        <v>0</v>
      </c>
      <c r="AA271" s="190">
        <v>0</v>
      </c>
      <c r="AB271" s="190">
        <v>904223</v>
      </c>
      <c r="AC271" s="190">
        <v>903865</v>
      </c>
      <c r="AD271" s="186">
        <f t="shared" si="85"/>
        <v>1.0423085971013959</v>
      </c>
      <c r="AE271" s="69">
        <f t="shared" si="86"/>
        <v>1</v>
      </c>
      <c r="AF271" s="190">
        <v>-358</v>
      </c>
      <c r="AG271" s="190">
        <v>0</v>
      </c>
      <c r="AH271" s="69">
        <v>39</v>
      </c>
      <c r="AI271" s="69">
        <v>21</v>
      </c>
      <c r="AJ271" s="69">
        <v>0</v>
      </c>
      <c r="AK271" s="69">
        <v>0</v>
      </c>
      <c r="AL271" s="80">
        <v>5813</v>
      </c>
      <c r="AM271" s="80">
        <v>0</v>
      </c>
      <c r="AN271" s="69">
        <v>0</v>
      </c>
      <c r="AO271" s="69">
        <v>0</v>
      </c>
      <c r="AP271" s="80">
        <v>0</v>
      </c>
      <c r="AQ271" s="80">
        <v>0</v>
      </c>
      <c r="AR271" s="69">
        <v>0</v>
      </c>
      <c r="AS271" s="69">
        <v>0</v>
      </c>
      <c r="AT271" s="80">
        <v>0</v>
      </c>
      <c r="AU271" s="80">
        <v>0</v>
      </c>
      <c r="AV271" s="69">
        <v>0</v>
      </c>
      <c r="AW271" s="69">
        <v>0</v>
      </c>
      <c r="AX271" s="80">
        <v>0</v>
      </c>
      <c r="AY271" s="80">
        <v>0</v>
      </c>
      <c r="AZ271" s="69">
        <v>0</v>
      </c>
      <c r="BA271" s="69">
        <v>0</v>
      </c>
      <c r="BB271" s="80">
        <v>0</v>
      </c>
      <c r="BC271" s="80">
        <v>0</v>
      </c>
      <c r="BD271" s="69">
        <v>0</v>
      </c>
      <c r="BE271" s="69">
        <v>0</v>
      </c>
      <c r="BF271" s="80">
        <v>16169</v>
      </c>
      <c r="BG271" s="80">
        <v>0</v>
      </c>
      <c r="BH271" s="69">
        <v>0</v>
      </c>
      <c r="BI271" s="69">
        <v>0</v>
      </c>
      <c r="BJ271" s="80">
        <v>0</v>
      </c>
      <c r="BK271" s="80">
        <v>0</v>
      </c>
      <c r="BL271" s="69">
        <v>0</v>
      </c>
      <c r="BM271" s="69">
        <v>0</v>
      </c>
      <c r="BN271" s="80">
        <v>0</v>
      </c>
      <c r="BO271" s="80">
        <v>0</v>
      </c>
      <c r="BP271" s="69">
        <v>0</v>
      </c>
      <c r="BQ271" s="69">
        <v>0</v>
      </c>
      <c r="BR271" s="80">
        <v>8045</v>
      </c>
      <c r="BS271" s="80">
        <v>0</v>
      </c>
      <c r="BT271" s="69">
        <v>0</v>
      </c>
      <c r="BU271" s="69">
        <v>0</v>
      </c>
      <c r="BV271" s="80">
        <v>0</v>
      </c>
      <c r="BW271" s="80">
        <v>0</v>
      </c>
      <c r="BX271" s="69">
        <v>0</v>
      </c>
      <c r="BY271" s="69">
        <v>0</v>
      </c>
      <c r="BZ271" s="80">
        <v>0</v>
      </c>
      <c r="CA271" s="80">
        <v>0</v>
      </c>
      <c r="CB271" s="69">
        <v>0</v>
      </c>
      <c r="CC271" s="69">
        <v>0</v>
      </c>
      <c r="CD271" s="80">
        <v>0</v>
      </c>
      <c r="CE271" s="80">
        <v>0</v>
      </c>
      <c r="CF271" s="69">
        <v>0</v>
      </c>
      <c r="CG271" s="69">
        <v>0</v>
      </c>
      <c r="CH271" s="80">
        <v>0</v>
      </c>
      <c r="CI271" s="80">
        <v>0</v>
      </c>
      <c r="CJ271" s="69">
        <v>0</v>
      </c>
      <c r="CK271" s="69">
        <v>0</v>
      </c>
      <c r="CL271" s="80">
        <v>30027</v>
      </c>
      <c r="CM271" s="80">
        <v>0</v>
      </c>
      <c r="CN271" s="67" t="s">
        <v>910</v>
      </c>
      <c r="CO271" s="67" t="s">
        <v>911</v>
      </c>
      <c r="CP271" s="67" t="s">
        <v>701</v>
      </c>
      <c r="CQ271" s="67" t="s">
        <v>701</v>
      </c>
      <c r="CR271" s="67" t="s">
        <v>701</v>
      </c>
      <c r="CS271" s="67" t="s">
        <v>701</v>
      </c>
      <c r="CT271" s="68">
        <v>45358</v>
      </c>
      <c r="CU271" s="67" t="s">
        <v>1003</v>
      </c>
      <c r="CV271" s="67" t="s">
        <v>1004</v>
      </c>
      <c r="CW271" s="68" t="s">
        <v>168</v>
      </c>
      <c r="CX271" s="68">
        <v>45299</v>
      </c>
      <c r="CY271" s="67" t="s">
        <v>1003</v>
      </c>
      <c r="CZ271" s="67" t="s">
        <v>1004</v>
      </c>
      <c r="DA271" s="67" t="s">
        <v>1072</v>
      </c>
      <c r="DB271" s="81">
        <v>1027818.5</v>
      </c>
      <c r="DC271" s="67"/>
      <c r="DD271" s="67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  <c r="AML271"/>
      <c r="AMM271"/>
      <c r="AMN271"/>
      <c r="AMO271"/>
      <c r="AMP271"/>
      <c r="AMQ271"/>
      <c r="AMR271"/>
      <c r="AMS271"/>
      <c r="AMT271"/>
      <c r="AMU271"/>
      <c r="AMV271"/>
      <c r="AMW271"/>
      <c r="AMX271"/>
      <c r="AMY271"/>
      <c r="AMZ271"/>
      <c r="ANA271"/>
      <c r="ANB271"/>
      <c r="ANC271"/>
      <c r="AND271"/>
      <c r="ANE271"/>
      <c r="ANF271"/>
      <c r="ANG271"/>
      <c r="ANH271"/>
      <c r="ANI271"/>
      <c r="ANJ271"/>
      <c r="ANK271"/>
      <c r="ANL271"/>
      <c r="ANM271"/>
      <c r="ANN271"/>
      <c r="ANO271"/>
      <c r="ANP271"/>
      <c r="ANQ271"/>
      <c r="ANR271"/>
      <c r="ANS271"/>
      <c r="ANT271"/>
      <c r="ANU271"/>
      <c r="ANV271"/>
      <c r="ANW271"/>
      <c r="ANX271"/>
      <c r="ANY271"/>
      <c r="ANZ271"/>
      <c r="AOA271"/>
      <c r="AOB271"/>
      <c r="AOC271"/>
      <c r="AOD271"/>
      <c r="AOE271"/>
      <c r="AOF271"/>
      <c r="AOG271"/>
      <c r="AOH271"/>
      <c r="AOI271"/>
      <c r="AOJ271"/>
      <c r="AOK271"/>
      <c r="AOL271"/>
      <c r="AOM271"/>
      <c r="AON271"/>
      <c r="AOO271"/>
      <c r="AOP271"/>
      <c r="AOQ271"/>
      <c r="AOR271"/>
      <c r="AOS271"/>
      <c r="AOT271"/>
      <c r="AOU271"/>
      <c r="AOV271"/>
      <c r="AOW271"/>
      <c r="AOX271"/>
      <c r="AOY271"/>
      <c r="AOZ271"/>
      <c r="APA271"/>
      <c r="APB271"/>
      <c r="APC271"/>
      <c r="APD271"/>
      <c r="APE271"/>
      <c r="APF271"/>
      <c r="APG271"/>
      <c r="APH271"/>
      <c r="API271"/>
      <c r="APJ271"/>
      <c r="APK271"/>
      <c r="APL271"/>
      <c r="APM271"/>
      <c r="APN271"/>
      <c r="APO271"/>
      <c r="APP271"/>
      <c r="APQ271"/>
      <c r="APR271"/>
      <c r="APS271"/>
      <c r="APT271"/>
      <c r="APU271"/>
      <c r="APV271"/>
      <c r="APW271"/>
      <c r="APX271"/>
      <c r="APY271"/>
      <c r="APZ271"/>
      <c r="AQA271"/>
      <c r="AQB271"/>
      <c r="AQC271"/>
      <c r="AQD271"/>
      <c r="AQE271"/>
      <c r="AQF271"/>
      <c r="AQG271"/>
      <c r="AQH271"/>
      <c r="AQI271"/>
      <c r="AQJ271"/>
      <c r="AQK271"/>
      <c r="AQL271"/>
      <c r="AQM271"/>
      <c r="AQN271"/>
      <c r="AQO271"/>
      <c r="AQP271"/>
      <c r="AQQ271"/>
      <c r="AQR271"/>
      <c r="AQS271"/>
      <c r="AQT271"/>
      <c r="AQU271"/>
      <c r="AQV271"/>
      <c r="AQW271"/>
      <c r="AQX271"/>
      <c r="AQY271"/>
      <c r="AQZ271"/>
      <c r="ARA271"/>
      <c r="ARB271"/>
      <c r="ARC271"/>
      <c r="ARD271"/>
      <c r="ARE271"/>
      <c r="ARF271"/>
      <c r="ARG271"/>
      <c r="ARH271"/>
      <c r="ARI271"/>
      <c r="ARJ271"/>
      <c r="ARK271"/>
      <c r="ARL271"/>
      <c r="ARM271"/>
      <c r="ARN271"/>
      <c r="ARO271"/>
      <c r="ARP271"/>
      <c r="ARQ271"/>
      <c r="ARR271"/>
      <c r="ARS271"/>
      <c r="ART271"/>
      <c r="ARU271"/>
      <c r="ARV271"/>
      <c r="ARW271"/>
      <c r="ARX271"/>
      <c r="ARY271"/>
      <c r="ARZ271"/>
      <c r="ASA271"/>
      <c r="ASB271"/>
      <c r="ASC271"/>
      <c r="ASD271"/>
      <c r="ASE271"/>
      <c r="ASF271"/>
      <c r="ASG271"/>
      <c r="ASH271"/>
      <c r="ASI271"/>
      <c r="ASJ271"/>
      <c r="ASK271"/>
      <c r="ASL271"/>
      <c r="ASM271"/>
      <c r="ASN271"/>
      <c r="ASO271"/>
      <c r="ASP271"/>
      <c r="ASQ271"/>
      <c r="ASR271"/>
      <c r="ASS271"/>
      <c r="AST271"/>
      <c r="ASU271"/>
      <c r="ASV271"/>
      <c r="ASW271"/>
      <c r="ASX271"/>
      <c r="ASY271"/>
      <c r="ASZ271"/>
      <c r="ATA271"/>
      <c r="ATB271"/>
      <c r="ATC271"/>
      <c r="ATD271"/>
      <c r="ATE271"/>
      <c r="ATF271"/>
      <c r="ATG271"/>
      <c r="ATH271"/>
      <c r="ATI271"/>
      <c r="ATJ271"/>
      <c r="ATK271"/>
      <c r="ATL271"/>
      <c r="ATM271"/>
      <c r="ATN271"/>
      <c r="ATO271"/>
      <c r="ATP271"/>
      <c r="ATQ271"/>
      <c r="ATR271"/>
      <c r="ATS271"/>
      <c r="ATT271"/>
      <c r="ATU271"/>
      <c r="ATV271"/>
      <c r="ATW271"/>
      <c r="ATX271"/>
      <c r="ATY271"/>
      <c r="ATZ271"/>
      <c r="AUA271"/>
      <c r="AUB271"/>
      <c r="AUC271"/>
      <c r="AUD271"/>
      <c r="AUE271"/>
      <c r="AUF271"/>
      <c r="AUG271"/>
      <c r="AUH271"/>
      <c r="AUI271"/>
      <c r="AUJ271"/>
      <c r="AUK271"/>
      <c r="AUL271"/>
      <c r="AUM271"/>
      <c r="AUN271"/>
      <c r="AUO271"/>
      <c r="AUP271"/>
      <c r="AUQ271"/>
      <c r="AUR271"/>
      <c r="AUS271"/>
      <c r="AUT271"/>
      <c r="AUU271"/>
      <c r="AUV271"/>
      <c r="AUW271"/>
      <c r="AUX271"/>
      <c r="AUY271"/>
      <c r="AUZ271"/>
      <c r="AVA271"/>
      <c r="AVB271"/>
      <c r="AVC271"/>
      <c r="AVD271"/>
      <c r="AVE271"/>
      <c r="AVF271"/>
      <c r="AVG271"/>
      <c r="AVH271"/>
      <c r="AVI271"/>
      <c r="AVJ271"/>
      <c r="AVK271"/>
      <c r="AVL271"/>
      <c r="AVM271"/>
      <c r="AVN271"/>
      <c r="AVO271"/>
      <c r="AVP271"/>
      <c r="AVQ271"/>
      <c r="AVR271"/>
      <c r="AVS271"/>
      <c r="AVT271"/>
      <c r="AVU271"/>
      <c r="AVV271"/>
      <c r="AVW271"/>
      <c r="AVX271"/>
      <c r="AVY271"/>
      <c r="AVZ271"/>
      <c r="AWA271"/>
      <c r="AWB271"/>
      <c r="AWC271"/>
      <c r="AWD271"/>
      <c r="AWE271"/>
      <c r="AWF271"/>
      <c r="AWG271"/>
      <c r="AWH271"/>
      <c r="AWI271"/>
      <c r="AWJ271"/>
      <c r="AWK271"/>
      <c r="AWL271"/>
      <c r="AWM271"/>
      <c r="AWN271"/>
      <c r="AWO271"/>
      <c r="AWP271"/>
      <c r="AWQ271"/>
      <c r="AWR271"/>
      <c r="AWS271"/>
      <c r="AWT271"/>
      <c r="AWU271"/>
      <c r="AWV271"/>
      <c r="AWW271"/>
      <c r="AWX271"/>
      <c r="AWY271"/>
      <c r="AWZ271"/>
      <c r="AXA271"/>
      <c r="AXB271"/>
      <c r="AXC271"/>
      <c r="AXD271"/>
      <c r="AXE271"/>
      <c r="AXF271"/>
      <c r="AXG271"/>
      <c r="AXH271"/>
      <c r="AXI271"/>
      <c r="AXJ271"/>
      <c r="AXK271"/>
      <c r="AXL271"/>
      <c r="AXM271"/>
      <c r="AXN271"/>
      <c r="AXO271"/>
      <c r="AXP271"/>
      <c r="AXQ271"/>
      <c r="AXR271"/>
      <c r="AXS271"/>
      <c r="AXT271"/>
      <c r="AXU271"/>
      <c r="AXV271"/>
      <c r="AXW271"/>
      <c r="AXX271"/>
      <c r="AXY271"/>
      <c r="AXZ271"/>
      <c r="AYA271"/>
      <c r="AYB271"/>
      <c r="AYC271"/>
      <c r="AYD271"/>
      <c r="AYE271"/>
      <c r="AYF271"/>
      <c r="AYG271"/>
      <c r="AYH271"/>
      <c r="AYI271"/>
      <c r="AYJ271"/>
      <c r="AYK271"/>
      <c r="AYL271"/>
      <c r="AYM271"/>
      <c r="AYN271"/>
      <c r="AYO271"/>
      <c r="AYP271"/>
      <c r="AYQ271"/>
      <c r="AYR271"/>
      <c r="AYS271"/>
      <c r="AYT271"/>
      <c r="AYU271"/>
      <c r="AYV271"/>
      <c r="AYW271"/>
      <c r="AYX271"/>
      <c r="AYY271"/>
      <c r="AYZ271"/>
      <c r="AZA271"/>
      <c r="AZB271"/>
      <c r="AZC271"/>
      <c r="AZD271"/>
      <c r="AZE271"/>
      <c r="AZF271"/>
      <c r="AZG271"/>
      <c r="AZH271"/>
      <c r="AZI271"/>
      <c r="AZJ271"/>
      <c r="AZK271"/>
      <c r="AZL271"/>
      <c r="AZM271"/>
      <c r="AZN271"/>
      <c r="AZO271"/>
      <c r="AZP271"/>
      <c r="AZQ271"/>
      <c r="AZR271"/>
      <c r="AZS271"/>
      <c r="AZT271"/>
      <c r="AZU271"/>
      <c r="AZV271"/>
      <c r="AZW271"/>
      <c r="AZX271"/>
      <c r="AZY271"/>
      <c r="AZZ271"/>
      <c r="BAA271"/>
      <c r="BAB271"/>
      <c r="BAC271"/>
      <c r="BAD271"/>
      <c r="BAE271"/>
      <c r="BAF271"/>
      <c r="BAG271"/>
      <c r="BAH271"/>
      <c r="BAI271"/>
      <c r="BAJ271"/>
      <c r="BAK271"/>
      <c r="BAL271"/>
      <c r="BAM271"/>
      <c r="BAN271"/>
      <c r="BAO271"/>
      <c r="BAP271"/>
      <c r="BAQ271"/>
      <c r="BAR271"/>
      <c r="BAS271"/>
      <c r="BAT271"/>
      <c r="BAU271"/>
      <c r="BAV271"/>
      <c r="BAW271"/>
      <c r="BAX271"/>
      <c r="BAY271"/>
      <c r="BAZ271"/>
      <c r="BBA271"/>
      <c r="BBB271"/>
      <c r="BBC271"/>
      <c r="BBD271"/>
      <c r="BBE271"/>
      <c r="BBF271"/>
      <c r="BBG271"/>
      <c r="BBH271"/>
      <c r="BBI271"/>
      <c r="BBJ271"/>
      <c r="BBK271"/>
      <c r="BBL271"/>
      <c r="BBM271"/>
      <c r="BBN271"/>
      <c r="BBO271"/>
      <c r="BBP271"/>
      <c r="BBQ271"/>
      <c r="BBR271"/>
      <c r="BBS271"/>
      <c r="BBT271"/>
      <c r="BBU271"/>
      <c r="BBV271"/>
      <c r="BBW271"/>
      <c r="BBX271"/>
      <c r="BBY271"/>
      <c r="BBZ271"/>
      <c r="BCA271"/>
      <c r="BCB271"/>
      <c r="BCC271"/>
      <c r="BCD271"/>
      <c r="BCE271"/>
      <c r="BCF271"/>
      <c r="BCG271"/>
      <c r="BCH271"/>
      <c r="BCI271"/>
      <c r="BCJ271"/>
      <c r="BCK271"/>
      <c r="BCL271"/>
      <c r="BCM271"/>
      <c r="BCN271"/>
      <c r="BCO271"/>
      <c r="BCP271"/>
      <c r="BCQ271"/>
      <c r="BCR271"/>
      <c r="BCS271"/>
      <c r="BCT271"/>
      <c r="BCU271"/>
      <c r="BCV271"/>
      <c r="BCW271"/>
      <c r="BCX271"/>
      <c r="BCY271"/>
      <c r="BCZ271"/>
      <c r="BDA271"/>
      <c r="BDB271"/>
      <c r="BDC271"/>
      <c r="BDD271"/>
      <c r="BDE271"/>
      <c r="BDF271"/>
      <c r="BDG271"/>
      <c r="BDH271"/>
      <c r="BDI271"/>
      <c r="BDJ271"/>
      <c r="BDK271"/>
      <c r="BDL271"/>
      <c r="BDM271"/>
      <c r="BDN271"/>
      <c r="BDO271"/>
      <c r="BDP271"/>
      <c r="BDQ271"/>
      <c r="BDR271"/>
      <c r="BDS271"/>
      <c r="BDT271"/>
      <c r="BDU271"/>
    </row>
    <row r="272" spans="1:1477" s="69" customFormat="1">
      <c r="A272" s="132"/>
      <c r="B272" s="67" t="s">
        <v>5</v>
      </c>
      <c r="C272" s="67" t="s">
        <v>659</v>
      </c>
      <c r="D272" s="67" t="s">
        <v>660</v>
      </c>
      <c r="E272" s="68">
        <v>44860</v>
      </c>
      <c r="F272" s="67" t="s">
        <v>1007</v>
      </c>
      <c r="G272" s="67" t="s">
        <v>1009</v>
      </c>
      <c r="H272" s="187">
        <v>1</v>
      </c>
      <c r="I272" s="69">
        <v>0</v>
      </c>
      <c r="J272" s="69">
        <v>140</v>
      </c>
      <c r="K272" s="69">
        <v>183</v>
      </c>
      <c r="L272" s="69">
        <v>172</v>
      </c>
      <c r="M272" s="186">
        <f t="shared" si="83"/>
        <v>0.92142857142857137</v>
      </c>
      <c r="N272" s="69">
        <f t="shared" si="84"/>
        <v>1</v>
      </c>
      <c r="O272" s="69">
        <v>11</v>
      </c>
      <c r="P272" s="69">
        <v>0</v>
      </c>
      <c r="Q272" s="69">
        <v>0</v>
      </c>
      <c r="R272" s="69">
        <v>43</v>
      </c>
      <c r="S272" s="69">
        <v>0</v>
      </c>
      <c r="T272" s="190">
        <v>636402</v>
      </c>
      <c r="U272" s="190">
        <v>36841</v>
      </c>
      <c r="V272" s="190">
        <v>599561</v>
      </c>
      <c r="W272" s="190">
        <v>636402</v>
      </c>
      <c r="X272" s="190">
        <v>608049</v>
      </c>
      <c r="Y272" s="190">
        <v>0</v>
      </c>
      <c r="Z272" s="190">
        <v>0</v>
      </c>
      <c r="AA272" s="190">
        <v>0</v>
      </c>
      <c r="AB272" s="190">
        <v>608049</v>
      </c>
      <c r="AC272" s="190">
        <v>607521</v>
      </c>
      <c r="AD272" s="186">
        <f t="shared" si="85"/>
        <v>1.0132763805517704</v>
      </c>
      <c r="AE272" s="69">
        <f t="shared" si="86"/>
        <v>1</v>
      </c>
      <c r="AF272" s="190">
        <v>-527</v>
      </c>
      <c r="AG272" s="190">
        <v>0</v>
      </c>
      <c r="AH272" s="69">
        <v>26</v>
      </c>
      <c r="AI272" s="69">
        <v>17</v>
      </c>
      <c r="AJ272" s="69">
        <v>0</v>
      </c>
      <c r="AK272" s="69">
        <v>0</v>
      </c>
      <c r="AL272" s="80">
        <v>0</v>
      </c>
      <c r="AM272" s="80">
        <v>0</v>
      </c>
      <c r="AN272" s="69">
        <v>0</v>
      </c>
      <c r="AO272" s="69">
        <v>0</v>
      </c>
      <c r="AP272" s="80">
        <v>0</v>
      </c>
      <c r="AQ272" s="80">
        <v>0</v>
      </c>
      <c r="AR272" s="69">
        <v>0</v>
      </c>
      <c r="AS272" s="69">
        <v>0</v>
      </c>
      <c r="AT272" s="80">
        <v>0</v>
      </c>
      <c r="AU272" s="80">
        <v>0</v>
      </c>
      <c r="AV272" s="69">
        <v>0</v>
      </c>
      <c r="AW272" s="69">
        <v>0</v>
      </c>
      <c r="AX272" s="80">
        <v>0</v>
      </c>
      <c r="AY272" s="80">
        <v>0</v>
      </c>
      <c r="AZ272" s="69">
        <v>0</v>
      </c>
      <c r="BA272" s="69">
        <v>0</v>
      </c>
      <c r="BB272" s="80">
        <v>0</v>
      </c>
      <c r="BC272" s="80">
        <v>0</v>
      </c>
      <c r="BD272" s="69">
        <v>0</v>
      </c>
      <c r="BE272" s="69">
        <v>0</v>
      </c>
      <c r="BF272" s="80">
        <v>1565</v>
      </c>
      <c r="BG272" s="80">
        <v>0</v>
      </c>
      <c r="BH272" s="69">
        <v>0</v>
      </c>
      <c r="BI272" s="69">
        <v>0</v>
      </c>
      <c r="BJ272" s="80">
        <v>0</v>
      </c>
      <c r="BK272" s="80">
        <v>0</v>
      </c>
      <c r="BL272" s="69">
        <v>0</v>
      </c>
      <c r="BM272" s="69">
        <v>0</v>
      </c>
      <c r="BN272" s="80">
        <v>0</v>
      </c>
      <c r="BO272" s="80">
        <v>0</v>
      </c>
      <c r="BP272" s="69">
        <v>0</v>
      </c>
      <c r="BQ272" s="69">
        <v>0</v>
      </c>
      <c r="BR272" s="80">
        <v>0</v>
      </c>
      <c r="BS272" s="80">
        <v>0</v>
      </c>
      <c r="BT272" s="69">
        <v>0</v>
      </c>
      <c r="BU272" s="69">
        <v>0</v>
      </c>
      <c r="BV272" s="80">
        <v>0</v>
      </c>
      <c r="BW272" s="80">
        <v>0</v>
      </c>
      <c r="BX272" s="69">
        <v>0</v>
      </c>
      <c r="BY272" s="69">
        <v>0</v>
      </c>
      <c r="BZ272" s="80">
        <v>0</v>
      </c>
      <c r="CA272" s="80">
        <v>0</v>
      </c>
      <c r="CB272" s="69">
        <v>0</v>
      </c>
      <c r="CC272" s="69">
        <v>0</v>
      </c>
      <c r="CD272" s="80">
        <v>0</v>
      </c>
      <c r="CE272" s="80">
        <v>0</v>
      </c>
      <c r="CF272" s="69">
        <v>0</v>
      </c>
      <c r="CG272" s="69">
        <v>0</v>
      </c>
      <c r="CH272" s="80">
        <v>0</v>
      </c>
      <c r="CI272" s="80">
        <v>0</v>
      </c>
      <c r="CJ272" s="69">
        <v>0</v>
      </c>
      <c r="CK272" s="69">
        <v>0</v>
      </c>
      <c r="CL272" s="80">
        <v>1565</v>
      </c>
      <c r="CM272" s="80">
        <v>0</v>
      </c>
      <c r="CN272" s="67" t="s">
        <v>912</v>
      </c>
      <c r="CO272" s="67" t="s">
        <v>913</v>
      </c>
      <c r="CP272" s="67" t="s">
        <v>701</v>
      </c>
      <c r="CQ272" s="67" t="s">
        <v>701</v>
      </c>
      <c r="CR272" s="67" t="s">
        <v>701</v>
      </c>
      <c r="CS272" s="67" t="s">
        <v>701</v>
      </c>
      <c r="CT272" s="68">
        <v>45448</v>
      </c>
      <c r="CU272" s="67" t="s">
        <v>1001</v>
      </c>
      <c r="CV272" s="67" t="s">
        <v>1004</v>
      </c>
      <c r="CW272" s="68" t="s">
        <v>168</v>
      </c>
      <c r="CX272" s="68">
        <v>45400</v>
      </c>
      <c r="CY272" s="67" t="s">
        <v>1001</v>
      </c>
      <c r="CZ272" s="67" t="s">
        <v>1004</v>
      </c>
      <c r="DA272" s="67" t="s">
        <v>1073</v>
      </c>
      <c r="DB272" s="81">
        <v>753182.75</v>
      </c>
      <c r="DC272" s="67"/>
      <c r="DD272" s="67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  <c r="AML272"/>
      <c r="AMM272"/>
      <c r="AMN272"/>
      <c r="AMO272"/>
      <c r="AMP272"/>
      <c r="AMQ272"/>
      <c r="AMR272"/>
      <c r="AMS272"/>
      <c r="AMT272"/>
      <c r="AMU272"/>
      <c r="AMV272"/>
      <c r="AMW272"/>
      <c r="AMX272"/>
      <c r="AMY272"/>
      <c r="AMZ272"/>
      <c r="ANA272"/>
      <c r="ANB272"/>
      <c r="ANC272"/>
      <c r="AND272"/>
      <c r="ANE272"/>
      <c r="ANF272"/>
      <c r="ANG272"/>
      <c r="ANH272"/>
      <c r="ANI272"/>
      <c r="ANJ272"/>
      <c r="ANK272"/>
      <c r="ANL272"/>
      <c r="ANM272"/>
      <c r="ANN272"/>
      <c r="ANO272"/>
      <c r="ANP272"/>
      <c r="ANQ272"/>
      <c r="ANR272"/>
      <c r="ANS272"/>
      <c r="ANT272"/>
      <c r="ANU272"/>
      <c r="ANV272"/>
      <c r="ANW272"/>
      <c r="ANX272"/>
      <c r="ANY272"/>
      <c r="ANZ272"/>
      <c r="AOA272"/>
      <c r="AOB272"/>
      <c r="AOC272"/>
      <c r="AOD272"/>
      <c r="AOE272"/>
      <c r="AOF272"/>
      <c r="AOG272"/>
      <c r="AOH272"/>
      <c r="AOI272"/>
      <c r="AOJ272"/>
      <c r="AOK272"/>
      <c r="AOL272"/>
      <c r="AOM272"/>
      <c r="AON272"/>
      <c r="AOO272"/>
      <c r="AOP272"/>
      <c r="AOQ272"/>
      <c r="AOR272"/>
      <c r="AOS272"/>
      <c r="AOT272"/>
      <c r="AOU272"/>
      <c r="AOV272"/>
      <c r="AOW272"/>
      <c r="AOX272"/>
      <c r="AOY272"/>
      <c r="AOZ272"/>
      <c r="APA272"/>
      <c r="APB272"/>
      <c r="APC272"/>
      <c r="APD272"/>
      <c r="APE272"/>
      <c r="APF272"/>
      <c r="APG272"/>
      <c r="APH272"/>
      <c r="API272"/>
      <c r="APJ272"/>
      <c r="APK272"/>
      <c r="APL272"/>
      <c r="APM272"/>
      <c r="APN272"/>
      <c r="APO272"/>
      <c r="APP272"/>
      <c r="APQ272"/>
      <c r="APR272"/>
      <c r="APS272"/>
      <c r="APT272"/>
      <c r="APU272"/>
      <c r="APV272"/>
      <c r="APW272"/>
      <c r="APX272"/>
      <c r="APY272"/>
      <c r="APZ272"/>
      <c r="AQA272"/>
      <c r="AQB272"/>
      <c r="AQC272"/>
      <c r="AQD272"/>
      <c r="AQE272"/>
      <c r="AQF272"/>
      <c r="AQG272"/>
      <c r="AQH272"/>
      <c r="AQI272"/>
      <c r="AQJ272"/>
      <c r="AQK272"/>
      <c r="AQL272"/>
      <c r="AQM272"/>
      <c r="AQN272"/>
      <c r="AQO272"/>
      <c r="AQP272"/>
      <c r="AQQ272"/>
      <c r="AQR272"/>
      <c r="AQS272"/>
      <c r="AQT272"/>
      <c r="AQU272"/>
      <c r="AQV272"/>
      <c r="AQW272"/>
      <c r="AQX272"/>
      <c r="AQY272"/>
      <c r="AQZ272"/>
      <c r="ARA272"/>
      <c r="ARB272"/>
      <c r="ARC272"/>
      <c r="ARD272"/>
      <c r="ARE272"/>
      <c r="ARF272"/>
      <c r="ARG272"/>
      <c r="ARH272"/>
      <c r="ARI272"/>
      <c r="ARJ272"/>
      <c r="ARK272"/>
      <c r="ARL272"/>
      <c r="ARM272"/>
      <c r="ARN272"/>
      <c r="ARO272"/>
      <c r="ARP272"/>
      <c r="ARQ272"/>
      <c r="ARR272"/>
      <c r="ARS272"/>
      <c r="ART272"/>
      <c r="ARU272"/>
      <c r="ARV272"/>
      <c r="ARW272"/>
      <c r="ARX272"/>
      <c r="ARY272"/>
      <c r="ARZ272"/>
      <c r="ASA272"/>
      <c r="ASB272"/>
      <c r="ASC272"/>
      <c r="ASD272"/>
      <c r="ASE272"/>
      <c r="ASF272"/>
      <c r="ASG272"/>
      <c r="ASH272"/>
      <c r="ASI272"/>
      <c r="ASJ272"/>
      <c r="ASK272"/>
      <c r="ASL272"/>
      <c r="ASM272"/>
      <c r="ASN272"/>
      <c r="ASO272"/>
      <c r="ASP272"/>
      <c r="ASQ272"/>
      <c r="ASR272"/>
      <c r="ASS272"/>
      <c r="AST272"/>
      <c r="ASU272"/>
      <c r="ASV272"/>
      <c r="ASW272"/>
      <c r="ASX272"/>
      <c r="ASY272"/>
      <c r="ASZ272"/>
      <c r="ATA272"/>
      <c r="ATB272"/>
      <c r="ATC272"/>
      <c r="ATD272"/>
      <c r="ATE272"/>
      <c r="ATF272"/>
      <c r="ATG272"/>
      <c r="ATH272"/>
      <c r="ATI272"/>
      <c r="ATJ272"/>
      <c r="ATK272"/>
      <c r="ATL272"/>
      <c r="ATM272"/>
      <c r="ATN272"/>
      <c r="ATO272"/>
      <c r="ATP272"/>
      <c r="ATQ272"/>
      <c r="ATR272"/>
      <c r="ATS272"/>
      <c r="ATT272"/>
      <c r="ATU272"/>
      <c r="ATV272"/>
      <c r="ATW272"/>
      <c r="ATX272"/>
      <c r="ATY272"/>
      <c r="ATZ272"/>
      <c r="AUA272"/>
      <c r="AUB272"/>
      <c r="AUC272"/>
      <c r="AUD272"/>
      <c r="AUE272"/>
      <c r="AUF272"/>
      <c r="AUG272"/>
      <c r="AUH272"/>
      <c r="AUI272"/>
      <c r="AUJ272"/>
      <c r="AUK272"/>
      <c r="AUL272"/>
      <c r="AUM272"/>
      <c r="AUN272"/>
      <c r="AUO272"/>
      <c r="AUP272"/>
      <c r="AUQ272"/>
      <c r="AUR272"/>
      <c r="AUS272"/>
      <c r="AUT272"/>
      <c r="AUU272"/>
      <c r="AUV272"/>
      <c r="AUW272"/>
      <c r="AUX272"/>
      <c r="AUY272"/>
      <c r="AUZ272"/>
      <c r="AVA272"/>
      <c r="AVB272"/>
      <c r="AVC272"/>
      <c r="AVD272"/>
      <c r="AVE272"/>
      <c r="AVF272"/>
      <c r="AVG272"/>
      <c r="AVH272"/>
      <c r="AVI272"/>
      <c r="AVJ272"/>
      <c r="AVK272"/>
      <c r="AVL272"/>
      <c r="AVM272"/>
      <c r="AVN272"/>
      <c r="AVO272"/>
      <c r="AVP272"/>
      <c r="AVQ272"/>
      <c r="AVR272"/>
      <c r="AVS272"/>
      <c r="AVT272"/>
      <c r="AVU272"/>
      <c r="AVV272"/>
      <c r="AVW272"/>
      <c r="AVX272"/>
      <c r="AVY272"/>
      <c r="AVZ272"/>
      <c r="AWA272"/>
      <c r="AWB272"/>
      <c r="AWC272"/>
      <c r="AWD272"/>
      <c r="AWE272"/>
      <c r="AWF272"/>
      <c r="AWG272"/>
      <c r="AWH272"/>
      <c r="AWI272"/>
      <c r="AWJ272"/>
      <c r="AWK272"/>
      <c r="AWL272"/>
      <c r="AWM272"/>
      <c r="AWN272"/>
      <c r="AWO272"/>
      <c r="AWP272"/>
      <c r="AWQ272"/>
      <c r="AWR272"/>
      <c r="AWS272"/>
      <c r="AWT272"/>
      <c r="AWU272"/>
      <c r="AWV272"/>
      <c r="AWW272"/>
      <c r="AWX272"/>
      <c r="AWY272"/>
      <c r="AWZ272"/>
      <c r="AXA272"/>
      <c r="AXB272"/>
      <c r="AXC272"/>
      <c r="AXD272"/>
      <c r="AXE272"/>
      <c r="AXF272"/>
      <c r="AXG272"/>
      <c r="AXH272"/>
      <c r="AXI272"/>
      <c r="AXJ272"/>
      <c r="AXK272"/>
      <c r="AXL272"/>
      <c r="AXM272"/>
      <c r="AXN272"/>
      <c r="AXO272"/>
      <c r="AXP272"/>
      <c r="AXQ272"/>
      <c r="AXR272"/>
      <c r="AXS272"/>
      <c r="AXT272"/>
      <c r="AXU272"/>
      <c r="AXV272"/>
      <c r="AXW272"/>
      <c r="AXX272"/>
      <c r="AXY272"/>
      <c r="AXZ272"/>
      <c r="AYA272"/>
      <c r="AYB272"/>
      <c r="AYC272"/>
      <c r="AYD272"/>
      <c r="AYE272"/>
      <c r="AYF272"/>
      <c r="AYG272"/>
      <c r="AYH272"/>
      <c r="AYI272"/>
      <c r="AYJ272"/>
      <c r="AYK272"/>
      <c r="AYL272"/>
      <c r="AYM272"/>
      <c r="AYN272"/>
      <c r="AYO272"/>
      <c r="AYP272"/>
      <c r="AYQ272"/>
      <c r="AYR272"/>
      <c r="AYS272"/>
      <c r="AYT272"/>
      <c r="AYU272"/>
      <c r="AYV272"/>
      <c r="AYW272"/>
      <c r="AYX272"/>
      <c r="AYY272"/>
      <c r="AYZ272"/>
      <c r="AZA272"/>
      <c r="AZB272"/>
      <c r="AZC272"/>
      <c r="AZD272"/>
      <c r="AZE272"/>
      <c r="AZF272"/>
      <c r="AZG272"/>
      <c r="AZH272"/>
      <c r="AZI272"/>
      <c r="AZJ272"/>
      <c r="AZK272"/>
      <c r="AZL272"/>
      <c r="AZM272"/>
      <c r="AZN272"/>
      <c r="AZO272"/>
      <c r="AZP272"/>
      <c r="AZQ272"/>
      <c r="AZR272"/>
      <c r="AZS272"/>
      <c r="AZT272"/>
      <c r="AZU272"/>
      <c r="AZV272"/>
      <c r="AZW272"/>
      <c r="AZX272"/>
      <c r="AZY272"/>
      <c r="AZZ272"/>
      <c r="BAA272"/>
      <c r="BAB272"/>
      <c r="BAC272"/>
      <c r="BAD272"/>
      <c r="BAE272"/>
      <c r="BAF272"/>
      <c r="BAG272"/>
      <c r="BAH272"/>
      <c r="BAI272"/>
      <c r="BAJ272"/>
      <c r="BAK272"/>
      <c r="BAL272"/>
      <c r="BAM272"/>
      <c r="BAN272"/>
      <c r="BAO272"/>
      <c r="BAP272"/>
      <c r="BAQ272"/>
      <c r="BAR272"/>
      <c r="BAS272"/>
      <c r="BAT272"/>
      <c r="BAU272"/>
      <c r="BAV272"/>
      <c r="BAW272"/>
      <c r="BAX272"/>
      <c r="BAY272"/>
      <c r="BAZ272"/>
      <c r="BBA272"/>
      <c r="BBB272"/>
      <c r="BBC272"/>
      <c r="BBD272"/>
      <c r="BBE272"/>
      <c r="BBF272"/>
      <c r="BBG272"/>
      <c r="BBH272"/>
      <c r="BBI272"/>
      <c r="BBJ272"/>
      <c r="BBK272"/>
      <c r="BBL272"/>
      <c r="BBM272"/>
      <c r="BBN272"/>
      <c r="BBO272"/>
      <c r="BBP272"/>
      <c r="BBQ272"/>
      <c r="BBR272"/>
      <c r="BBS272"/>
      <c r="BBT272"/>
      <c r="BBU272"/>
      <c r="BBV272"/>
      <c r="BBW272"/>
      <c r="BBX272"/>
      <c r="BBY272"/>
      <c r="BBZ272"/>
      <c r="BCA272"/>
      <c r="BCB272"/>
      <c r="BCC272"/>
      <c r="BCD272"/>
      <c r="BCE272"/>
      <c r="BCF272"/>
      <c r="BCG272"/>
      <c r="BCH272"/>
      <c r="BCI272"/>
      <c r="BCJ272"/>
      <c r="BCK272"/>
      <c r="BCL272"/>
      <c r="BCM272"/>
      <c r="BCN272"/>
      <c r="BCO272"/>
      <c r="BCP272"/>
      <c r="BCQ272"/>
      <c r="BCR272"/>
      <c r="BCS272"/>
      <c r="BCT272"/>
      <c r="BCU272"/>
      <c r="BCV272"/>
      <c r="BCW272"/>
      <c r="BCX272"/>
      <c r="BCY272"/>
      <c r="BCZ272"/>
      <c r="BDA272"/>
      <c r="BDB272"/>
      <c r="BDC272"/>
      <c r="BDD272"/>
      <c r="BDE272"/>
      <c r="BDF272"/>
      <c r="BDG272"/>
      <c r="BDH272"/>
      <c r="BDI272"/>
      <c r="BDJ272"/>
      <c r="BDK272"/>
      <c r="BDL272"/>
      <c r="BDM272"/>
      <c r="BDN272"/>
      <c r="BDO272"/>
      <c r="BDP272"/>
      <c r="BDQ272"/>
      <c r="BDR272"/>
      <c r="BDS272"/>
      <c r="BDT272"/>
      <c r="BDU272"/>
    </row>
    <row r="273" spans="1:1477" s="69" customFormat="1">
      <c r="A273" s="132"/>
      <c r="B273" s="67" t="s">
        <v>5</v>
      </c>
      <c r="C273" s="67" t="s">
        <v>661</v>
      </c>
      <c r="D273" s="67" t="s">
        <v>662</v>
      </c>
      <c r="E273" s="68">
        <v>44706</v>
      </c>
      <c r="F273" s="67" t="s">
        <v>1001</v>
      </c>
      <c r="G273" s="67" t="s">
        <v>1010</v>
      </c>
      <c r="H273" s="187">
        <v>2</v>
      </c>
      <c r="I273" s="69">
        <v>0</v>
      </c>
      <c r="J273" s="69">
        <v>150</v>
      </c>
      <c r="K273" s="69">
        <v>250</v>
      </c>
      <c r="L273" s="69">
        <v>250</v>
      </c>
      <c r="M273" s="186">
        <f t="shared" si="83"/>
        <v>1</v>
      </c>
      <c r="N273" s="69">
        <f t="shared" si="84"/>
        <v>1</v>
      </c>
      <c r="O273" s="69">
        <v>0</v>
      </c>
      <c r="P273" s="69">
        <v>0</v>
      </c>
      <c r="Q273" s="69">
        <v>0</v>
      </c>
      <c r="R273" s="69">
        <v>100</v>
      </c>
      <c r="S273" s="69">
        <v>0</v>
      </c>
      <c r="T273" s="190">
        <v>836079</v>
      </c>
      <c r="U273" s="190">
        <v>31578</v>
      </c>
      <c r="V273" s="190">
        <v>804501</v>
      </c>
      <c r="W273" s="190">
        <v>836079</v>
      </c>
      <c r="X273" s="190">
        <v>782914</v>
      </c>
      <c r="Y273" s="190">
        <v>0</v>
      </c>
      <c r="Z273" s="190">
        <v>0</v>
      </c>
      <c r="AA273" s="190">
        <v>0</v>
      </c>
      <c r="AB273" s="190">
        <v>782914</v>
      </c>
      <c r="AC273" s="190">
        <v>778816</v>
      </c>
      <c r="AD273" s="186">
        <f t="shared" si="85"/>
        <v>0.96807337716174369</v>
      </c>
      <c r="AE273" s="69">
        <f t="shared" si="86"/>
        <v>1</v>
      </c>
      <c r="AF273" s="190">
        <v>-4099</v>
      </c>
      <c r="AG273" s="190">
        <v>0</v>
      </c>
      <c r="AH273" s="69">
        <v>83</v>
      </c>
      <c r="AI273" s="69">
        <v>17</v>
      </c>
      <c r="AJ273" s="69">
        <v>0</v>
      </c>
      <c r="AK273" s="69">
        <v>0</v>
      </c>
      <c r="AL273" s="80">
        <v>0</v>
      </c>
      <c r="AM273" s="80">
        <v>0</v>
      </c>
      <c r="AN273" s="69">
        <v>0</v>
      </c>
      <c r="AO273" s="69">
        <v>0</v>
      </c>
      <c r="AP273" s="80">
        <v>0</v>
      </c>
      <c r="AQ273" s="80">
        <v>0</v>
      </c>
      <c r="AR273" s="69">
        <v>0</v>
      </c>
      <c r="AS273" s="69">
        <v>0</v>
      </c>
      <c r="AT273" s="80">
        <v>0</v>
      </c>
      <c r="AU273" s="80">
        <v>0</v>
      </c>
      <c r="AV273" s="69">
        <v>0</v>
      </c>
      <c r="AW273" s="69">
        <v>0</v>
      </c>
      <c r="AX273" s="80">
        <v>0</v>
      </c>
      <c r="AY273" s="80">
        <v>0</v>
      </c>
      <c r="AZ273" s="69">
        <v>0</v>
      </c>
      <c r="BA273" s="69">
        <v>0</v>
      </c>
      <c r="BB273" s="80">
        <v>0</v>
      </c>
      <c r="BC273" s="80">
        <v>0</v>
      </c>
      <c r="BD273" s="69">
        <v>0</v>
      </c>
      <c r="BE273" s="69">
        <v>0</v>
      </c>
      <c r="BF273" s="80">
        <v>10994</v>
      </c>
      <c r="BG273" s="80">
        <v>0</v>
      </c>
      <c r="BH273" s="69">
        <v>0</v>
      </c>
      <c r="BI273" s="69">
        <v>0</v>
      </c>
      <c r="BJ273" s="80">
        <v>0</v>
      </c>
      <c r="BK273" s="80">
        <v>0</v>
      </c>
      <c r="BL273" s="69">
        <v>0</v>
      </c>
      <c r="BM273" s="69">
        <v>0</v>
      </c>
      <c r="BN273" s="80">
        <v>0</v>
      </c>
      <c r="BO273" s="80">
        <v>0</v>
      </c>
      <c r="BP273" s="69">
        <v>0</v>
      </c>
      <c r="BQ273" s="69">
        <v>0</v>
      </c>
      <c r="BR273" s="80">
        <v>0</v>
      </c>
      <c r="BS273" s="80">
        <v>0</v>
      </c>
      <c r="BT273" s="69">
        <v>0</v>
      </c>
      <c r="BU273" s="69">
        <v>0</v>
      </c>
      <c r="BV273" s="80">
        <v>0</v>
      </c>
      <c r="BW273" s="80">
        <v>0</v>
      </c>
      <c r="BX273" s="69">
        <v>0</v>
      </c>
      <c r="BY273" s="69">
        <v>0</v>
      </c>
      <c r="BZ273" s="80">
        <v>0</v>
      </c>
      <c r="CA273" s="80">
        <v>0</v>
      </c>
      <c r="CB273" s="69">
        <v>0</v>
      </c>
      <c r="CC273" s="69">
        <v>0</v>
      </c>
      <c r="CD273" s="80">
        <v>0</v>
      </c>
      <c r="CE273" s="80">
        <v>0</v>
      </c>
      <c r="CF273" s="69">
        <v>0</v>
      </c>
      <c r="CG273" s="69">
        <v>0</v>
      </c>
      <c r="CH273" s="80">
        <v>0</v>
      </c>
      <c r="CI273" s="80">
        <v>0</v>
      </c>
      <c r="CJ273" s="69">
        <v>0</v>
      </c>
      <c r="CK273" s="69">
        <v>0</v>
      </c>
      <c r="CL273" s="80">
        <v>10994</v>
      </c>
      <c r="CM273" s="80">
        <v>0</v>
      </c>
      <c r="CN273" s="67" t="s">
        <v>912</v>
      </c>
      <c r="CO273" s="67" t="s">
        <v>913</v>
      </c>
      <c r="CP273" s="67" t="s">
        <v>701</v>
      </c>
      <c r="CQ273" s="67" t="s">
        <v>701</v>
      </c>
      <c r="CR273" s="67" t="s">
        <v>701</v>
      </c>
      <c r="CS273" s="67" t="s">
        <v>701</v>
      </c>
      <c r="CT273" s="68">
        <v>45391</v>
      </c>
      <c r="CU273" s="67" t="s">
        <v>1001</v>
      </c>
      <c r="CV273" s="67" t="s">
        <v>1004</v>
      </c>
      <c r="CW273" s="68" t="s">
        <v>168</v>
      </c>
      <c r="CX273" s="68">
        <v>45261</v>
      </c>
      <c r="CY273" s="67" t="s">
        <v>1007</v>
      </c>
      <c r="CZ273" s="67" t="s">
        <v>1004</v>
      </c>
      <c r="DA273" s="67" t="s">
        <v>1073</v>
      </c>
      <c r="DB273" s="81">
        <v>760317.1</v>
      </c>
      <c r="DC273" s="67"/>
      <c r="DD273" s="67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  <c r="AML273"/>
      <c r="AMM273"/>
      <c r="AMN273"/>
      <c r="AMO273"/>
      <c r="AMP273"/>
      <c r="AMQ273"/>
      <c r="AMR273"/>
      <c r="AMS273"/>
      <c r="AMT273"/>
      <c r="AMU273"/>
      <c r="AMV273"/>
      <c r="AMW273"/>
      <c r="AMX273"/>
      <c r="AMY273"/>
      <c r="AMZ273"/>
      <c r="ANA273"/>
      <c r="ANB273"/>
      <c r="ANC273"/>
      <c r="AND273"/>
      <c r="ANE273"/>
      <c r="ANF273"/>
      <c r="ANG273"/>
      <c r="ANH273"/>
      <c r="ANI273"/>
      <c r="ANJ273"/>
      <c r="ANK273"/>
      <c r="ANL273"/>
      <c r="ANM273"/>
      <c r="ANN273"/>
      <c r="ANO273"/>
      <c r="ANP273"/>
      <c r="ANQ273"/>
      <c r="ANR273"/>
      <c r="ANS273"/>
      <c r="ANT273"/>
      <c r="ANU273"/>
      <c r="ANV273"/>
      <c r="ANW273"/>
      <c r="ANX273"/>
      <c r="ANY273"/>
      <c r="ANZ273"/>
      <c r="AOA273"/>
      <c r="AOB273"/>
      <c r="AOC273"/>
      <c r="AOD273"/>
      <c r="AOE273"/>
      <c r="AOF273"/>
      <c r="AOG273"/>
      <c r="AOH273"/>
      <c r="AOI273"/>
      <c r="AOJ273"/>
      <c r="AOK273"/>
      <c r="AOL273"/>
      <c r="AOM273"/>
      <c r="AON273"/>
      <c r="AOO273"/>
      <c r="AOP273"/>
      <c r="AOQ273"/>
      <c r="AOR273"/>
      <c r="AOS273"/>
      <c r="AOT273"/>
      <c r="AOU273"/>
      <c r="AOV273"/>
      <c r="AOW273"/>
      <c r="AOX273"/>
      <c r="AOY273"/>
      <c r="AOZ273"/>
      <c r="APA273"/>
      <c r="APB273"/>
      <c r="APC273"/>
      <c r="APD273"/>
      <c r="APE273"/>
      <c r="APF273"/>
      <c r="APG273"/>
      <c r="APH273"/>
      <c r="API273"/>
      <c r="APJ273"/>
      <c r="APK273"/>
      <c r="APL273"/>
      <c r="APM273"/>
      <c r="APN273"/>
      <c r="APO273"/>
      <c r="APP273"/>
      <c r="APQ273"/>
      <c r="APR273"/>
      <c r="APS273"/>
      <c r="APT273"/>
      <c r="APU273"/>
      <c r="APV273"/>
      <c r="APW273"/>
      <c r="APX273"/>
      <c r="APY273"/>
      <c r="APZ273"/>
      <c r="AQA273"/>
      <c r="AQB273"/>
      <c r="AQC273"/>
      <c r="AQD273"/>
      <c r="AQE273"/>
      <c r="AQF273"/>
      <c r="AQG273"/>
      <c r="AQH273"/>
      <c r="AQI273"/>
      <c r="AQJ273"/>
      <c r="AQK273"/>
      <c r="AQL273"/>
      <c r="AQM273"/>
      <c r="AQN273"/>
      <c r="AQO273"/>
      <c r="AQP273"/>
      <c r="AQQ273"/>
      <c r="AQR273"/>
      <c r="AQS273"/>
      <c r="AQT273"/>
      <c r="AQU273"/>
      <c r="AQV273"/>
      <c r="AQW273"/>
      <c r="AQX273"/>
      <c r="AQY273"/>
      <c r="AQZ273"/>
      <c r="ARA273"/>
      <c r="ARB273"/>
      <c r="ARC273"/>
      <c r="ARD273"/>
      <c r="ARE273"/>
      <c r="ARF273"/>
      <c r="ARG273"/>
      <c r="ARH273"/>
      <c r="ARI273"/>
      <c r="ARJ273"/>
      <c r="ARK273"/>
      <c r="ARL273"/>
      <c r="ARM273"/>
      <c r="ARN273"/>
      <c r="ARO273"/>
      <c r="ARP273"/>
      <c r="ARQ273"/>
      <c r="ARR273"/>
      <c r="ARS273"/>
      <c r="ART273"/>
      <c r="ARU273"/>
      <c r="ARV273"/>
      <c r="ARW273"/>
      <c r="ARX273"/>
      <c r="ARY273"/>
      <c r="ARZ273"/>
      <c r="ASA273"/>
      <c r="ASB273"/>
      <c r="ASC273"/>
      <c r="ASD273"/>
      <c r="ASE273"/>
      <c r="ASF273"/>
      <c r="ASG273"/>
      <c r="ASH273"/>
      <c r="ASI273"/>
      <c r="ASJ273"/>
      <c r="ASK273"/>
      <c r="ASL273"/>
      <c r="ASM273"/>
      <c r="ASN273"/>
      <c r="ASO273"/>
      <c r="ASP273"/>
      <c r="ASQ273"/>
      <c r="ASR273"/>
      <c r="ASS273"/>
      <c r="AST273"/>
      <c r="ASU273"/>
      <c r="ASV273"/>
      <c r="ASW273"/>
      <c r="ASX273"/>
      <c r="ASY273"/>
      <c r="ASZ273"/>
      <c r="ATA273"/>
      <c r="ATB273"/>
      <c r="ATC273"/>
      <c r="ATD273"/>
      <c r="ATE273"/>
      <c r="ATF273"/>
      <c r="ATG273"/>
      <c r="ATH273"/>
      <c r="ATI273"/>
      <c r="ATJ273"/>
      <c r="ATK273"/>
      <c r="ATL273"/>
      <c r="ATM273"/>
      <c r="ATN273"/>
      <c r="ATO273"/>
      <c r="ATP273"/>
      <c r="ATQ273"/>
      <c r="ATR273"/>
      <c r="ATS273"/>
      <c r="ATT273"/>
      <c r="ATU273"/>
      <c r="ATV273"/>
      <c r="ATW273"/>
      <c r="ATX273"/>
      <c r="ATY273"/>
      <c r="ATZ273"/>
      <c r="AUA273"/>
      <c r="AUB273"/>
      <c r="AUC273"/>
      <c r="AUD273"/>
      <c r="AUE273"/>
      <c r="AUF273"/>
      <c r="AUG273"/>
      <c r="AUH273"/>
      <c r="AUI273"/>
      <c r="AUJ273"/>
      <c r="AUK273"/>
      <c r="AUL273"/>
      <c r="AUM273"/>
      <c r="AUN273"/>
      <c r="AUO273"/>
      <c r="AUP273"/>
      <c r="AUQ273"/>
      <c r="AUR273"/>
      <c r="AUS273"/>
      <c r="AUT273"/>
      <c r="AUU273"/>
      <c r="AUV273"/>
      <c r="AUW273"/>
      <c r="AUX273"/>
      <c r="AUY273"/>
      <c r="AUZ273"/>
      <c r="AVA273"/>
      <c r="AVB273"/>
      <c r="AVC273"/>
      <c r="AVD273"/>
      <c r="AVE273"/>
      <c r="AVF273"/>
      <c r="AVG273"/>
      <c r="AVH273"/>
      <c r="AVI273"/>
      <c r="AVJ273"/>
      <c r="AVK273"/>
      <c r="AVL273"/>
      <c r="AVM273"/>
      <c r="AVN273"/>
      <c r="AVO273"/>
      <c r="AVP273"/>
      <c r="AVQ273"/>
      <c r="AVR273"/>
      <c r="AVS273"/>
      <c r="AVT273"/>
      <c r="AVU273"/>
      <c r="AVV273"/>
      <c r="AVW273"/>
      <c r="AVX273"/>
      <c r="AVY273"/>
      <c r="AVZ273"/>
      <c r="AWA273"/>
      <c r="AWB273"/>
      <c r="AWC273"/>
      <c r="AWD273"/>
      <c r="AWE273"/>
      <c r="AWF273"/>
      <c r="AWG273"/>
      <c r="AWH273"/>
      <c r="AWI273"/>
      <c r="AWJ273"/>
      <c r="AWK273"/>
      <c r="AWL273"/>
      <c r="AWM273"/>
      <c r="AWN273"/>
      <c r="AWO273"/>
      <c r="AWP273"/>
      <c r="AWQ273"/>
      <c r="AWR273"/>
      <c r="AWS273"/>
      <c r="AWT273"/>
      <c r="AWU273"/>
      <c r="AWV273"/>
      <c r="AWW273"/>
      <c r="AWX273"/>
      <c r="AWY273"/>
      <c r="AWZ273"/>
      <c r="AXA273"/>
      <c r="AXB273"/>
      <c r="AXC273"/>
      <c r="AXD273"/>
      <c r="AXE273"/>
      <c r="AXF273"/>
      <c r="AXG273"/>
      <c r="AXH273"/>
      <c r="AXI273"/>
      <c r="AXJ273"/>
      <c r="AXK273"/>
      <c r="AXL273"/>
      <c r="AXM273"/>
      <c r="AXN273"/>
      <c r="AXO273"/>
      <c r="AXP273"/>
      <c r="AXQ273"/>
      <c r="AXR273"/>
      <c r="AXS273"/>
      <c r="AXT273"/>
      <c r="AXU273"/>
      <c r="AXV273"/>
      <c r="AXW273"/>
      <c r="AXX273"/>
      <c r="AXY273"/>
      <c r="AXZ273"/>
      <c r="AYA273"/>
      <c r="AYB273"/>
      <c r="AYC273"/>
      <c r="AYD273"/>
      <c r="AYE273"/>
      <c r="AYF273"/>
      <c r="AYG273"/>
      <c r="AYH273"/>
      <c r="AYI273"/>
      <c r="AYJ273"/>
      <c r="AYK273"/>
      <c r="AYL273"/>
      <c r="AYM273"/>
      <c r="AYN273"/>
      <c r="AYO273"/>
      <c r="AYP273"/>
      <c r="AYQ273"/>
      <c r="AYR273"/>
      <c r="AYS273"/>
      <c r="AYT273"/>
      <c r="AYU273"/>
      <c r="AYV273"/>
      <c r="AYW273"/>
      <c r="AYX273"/>
      <c r="AYY273"/>
      <c r="AYZ273"/>
      <c r="AZA273"/>
      <c r="AZB273"/>
      <c r="AZC273"/>
      <c r="AZD273"/>
      <c r="AZE273"/>
      <c r="AZF273"/>
      <c r="AZG273"/>
      <c r="AZH273"/>
      <c r="AZI273"/>
      <c r="AZJ273"/>
      <c r="AZK273"/>
      <c r="AZL273"/>
      <c r="AZM273"/>
      <c r="AZN273"/>
      <c r="AZO273"/>
      <c r="AZP273"/>
      <c r="AZQ273"/>
      <c r="AZR273"/>
      <c r="AZS273"/>
      <c r="AZT273"/>
      <c r="AZU273"/>
      <c r="AZV273"/>
      <c r="AZW273"/>
      <c r="AZX273"/>
      <c r="AZY273"/>
      <c r="AZZ273"/>
      <c r="BAA273"/>
      <c r="BAB273"/>
      <c r="BAC273"/>
      <c r="BAD273"/>
      <c r="BAE273"/>
      <c r="BAF273"/>
      <c r="BAG273"/>
      <c r="BAH273"/>
      <c r="BAI273"/>
      <c r="BAJ273"/>
      <c r="BAK273"/>
      <c r="BAL273"/>
      <c r="BAM273"/>
      <c r="BAN273"/>
      <c r="BAO273"/>
      <c r="BAP273"/>
      <c r="BAQ273"/>
      <c r="BAR273"/>
      <c r="BAS273"/>
      <c r="BAT273"/>
      <c r="BAU273"/>
      <c r="BAV273"/>
      <c r="BAW273"/>
      <c r="BAX273"/>
      <c r="BAY273"/>
      <c r="BAZ273"/>
      <c r="BBA273"/>
      <c r="BBB273"/>
      <c r="BBC273"/>
      <c r="BBD273"/>
      <c r="BBE273"/>
      <c r="BBF273"/>
      <c r="BBG273"/>
      <c r="BBH273"/>
      <c r="BBI273"/>
      <c r="BBJ273"/>
      <c r="BBK273"/>
      <c r="BBL273"/>
      <c r="BBM273"/>
      <c r="BBN273"/>
      <c r="BBO273"/>
      <c r="BBP273"/>
      <c r="BBQ273"/>
      <c r="BBR273"/>
      <c r="BBS273"/>
      <c r="BBT273"/>
      <c r="BBU273"/>
      <c r="BBV273"/>
      <c r="BBW273"/>
      <c r="BBX273"/>
      <c r="BBY273"/>
      <c r="BBZ273"/>
      <c r="BCA273"/>
      <c r="BCB273"/>
      <c r="BCC273"/>
      <c r="BCD273"/>
      <c r="BCE273"/>
      <c r="BCF273"/>
      <c r="BCG273"/>
      <c r="BCH273"/>
      <c r="BCI273"/>
      <c r="BCJ273"/>
      <c r="BCK273"/>
      <c r="BCL273"/>
      <c r="BCM273"/>
      <c r="BCN273"/>
      <c r="BCO273"/>
      <c r="BCP273"/>
      <c r="BCQ273"/>
      <c r="BCR273"/>
      <c r="BCS273"/>
      <c r="BCT273"/>
      <c r="BCU273"/>
      <c r="BCV273"/>
      <c r="BCW273"/>
      <c r="BCX273"/>
      <c r="BCY273"/>
      <c r="BCZ273"/>
      <c r="BDA273"/>
      <c r="BDB273"/>
      <c r="BDC273"/>
      <c r="BDD273"/>
      <c r="BDE273"/>
      <c r="BDF273"/>
      <c r="BDG273"/>
      <c r="BDH273"/>
      <c r="BDI273"/>
      <c r="BDJ273"/>
      <c r="BDK273"/>
      <c r="BDL273"/>
      <c r="BDM273"/>
      <c r="BDN273"/>
      <c r="BDO273"/>
      <c r="BDP273"/>
      <c r="BDQ273"/>
      <c r="BDR273"/>
      <c r="BDS273"/>
      <c r="BDT273"/>
      <c r="BDU273"/>
    </row>
    <row r="274" spans="1:1477" s="69" customFormat="1">
      <c r="A274" s="132"/>
      <c r="B274" s="67" t="s">
        <v>5</v>
      </c>
      <c r="C274" s="67" t="s">
        <v>663</v>
      </c>
      <c r="D274" s="67" t="s">
        <v>664</v>
      </c>
      <c r="E274" s="68">
        <v>44902</v>
      </c>
      <c r="F274" s="67" t="s">
        <v>1007</v>
      </c>
      <c r="G274" s="67" t="s">
        <v>1009</v>
      </c>
      <c r="H274" s="187">
        <v>1</v>
      </c>
      <c r="I274" s="69">
        <v>1</v>
      </c>
      <c r="J274" s="69">
        <v>120</v>
      </c>
      <c r="K274" s="69">
        <v>159</v>
      </c>
      <c r="L274" s="69">
        <v>159</v>
      </c>
      <c r="M274" s="186">
        <f t="shared" si="83"/>
        <v>1</v>
      </c>
      <c r="N274" s="69">
        <f t="shared" si="84"/>
        <v>1</v>
      </c>
      <c r="O274" s="69">
        <v>0</v>
      </c>
      <c r="P274" s="69">
        <v>0</v>
      </c>
      <c r="Q274" s="69">
        <v>0</v>
      </c>
      <c r="R274" s="69">
        <v>39</v>
      </c>
      <c r="S274" s="69">
        <v>0</v>
      </c>
      <c r="T274" s="190">
        <v>565000</v>
      </c>
      <c r="U274" s="190">
        <v>26990</v>
      </c>
      <c r="V274" s="190">
        <v>538010</v>
      </c>
      <c r="W274" s="190">
        <v>591990</v>
      </c>
      <c r="X274" s="190">
        <v>490972</v>
      </c>
      <c r="Y274" s="190">
        <v>0</v>
      </c>
      <c r="Z274" s="190">
        <v>0</v>
      </c>
      <c r="AA274" s="190">
        <v>0</v>
      </c>
      <c r="AB274" s="190">
        <v>490972</v>
      </c>
      <c r="AC274" s="190">
        <v>490972</v>
      </c>
      <c r="AD274" s="186">
        <f t="shared" si="85"/>
        <v>0.91257039831973386</v>
      </c>
      <c r="AE274" s="69">
        <f t="shared" si="86"/>
        <v>1</v>
      </c>
      <c r="AF274" s="190">
        <v>0</v>
      </c>
      <c r="AG274" s="190">
        <v>26990</v>
      </c>
      <c r="AH274" s="69">
        <v>21</v>
      </c>
      <c r="AI274" s="69">
        <v>18</v>
      </c>
      <c r="AJ274" s="69">
        <v>0</v>
      </c>
      <c r="AK274" s="69">
        <v>0</v>
      </c>
      <c r="AL274" s="80">
        <v>6537</v>
      </c>
      <c r="AM274" s="80">
        <v>0</v>
      </c>
      <c r="AN274" s="69">
        <v>0</v>
      </c>
      <c r="AO274" s="69">
        <v>0</v>
      </c>
      <c r="AP274" s="80">
        <v>17308</v>
      </c>
      <c r="AQ274" s="80">
        <v>0</v>
      </c>
      <c r="AR274" s="69">
        <v>0</v>
      </c>
      <c r="AS274" s="69">
        <v>0</v>
      </c>
      <c r="AT274" s="80">
        <v>0</v>
      </c>
      <c r="AU274" s="80">
        <v>0</v>
      </c>
      <c r="AV274" s="69">
        <v>0</v>
      </c>
      <c r="AW274" s="69">
        <v>0</v>
      </c>
      <c r="AX274" s="80">
        <v>0</v>
      </c>
      <c r="AY274" s="80">
        <v>0</v>
      </c>
      <c r="AZ274" s="69">
        <v>0</v>
      </c>
      <c r="BA274" s="69">
        <v>0</v>
      </c>
      <c r="BB274" s="80">
        <v>0</v>
      </c>
      <c r="BC274" s="80">
        <v>0</v>
      </c>
      <c r="BD274" s="69">
        <v>0</v>
      </c>
      <c r="BE274" s="69">
        <v>0</v>
      </c>
      <c r="BF274" s="80">
        <v>0</v>
      </c>
      <c r="BG274" s="80">
        <v>0</v>
      </c>
      <c r="BH274" s="69">
        <v>0</v>
      </c>
      <c r="BI274" s="69">
        <v>0</v>
      </c>
      <c r="BJ274" s="80">
        <v>0</v>
      </c>
      <c r="BK274" s="80">
        <v>0</v>
      </c>
      <c r="BL274" s="69">
        <v>0</v>
      </c>
      <c r="BM274" s="69">
        <v>0</v>
      </c>
      <c r="BN274" s="80">
        <v>0</v>
      </c>
      <c r="BO274" s="80">
        <v>0</v>
      </c>
      <c r="BP274" s="69">
        <v>0</v>
      </c>
      <c r="BQ274" s="69">
        <v>0</v>
      </c>
      <c r="BR274" s="80">
        <v>0</v>
      </c>
      <c r="BS274" s="80">
        <v>0</v>
      </c>
      <c r="BT274" s="69">
        <v>0</v>
      </c>
      <c r="BU274" s="69">
        <v>0</v>
      </c>
      <c r="BV274" s="80">
        <v>0</v>
      </c>
      <c r="BW274" s="80">
        <v>0</v>
      </c>
      <c r="BX274" s="69">
        <v>0</v>
      </c>
      <c r="BY274" s="69">
        <v>0</v>
      </c>
      <c r="BZ274" s="80">
        <v>0</v>
      </c>
      <c r="CA274" s="80">
        <v>0</v>
      </c>
      <c r="CB274" s="69">
        <v>0</v>
      </c>
      <c r="CC274" s="69">
        <v>0</v>
      </c>
      <c r="CD274" s="80">
        <v>0</v>
      </c>
      <c r="CE274" s="80">
        <v>0</v>
      </c>
      <c r="CF274" s="69">
        <v>0</v>
      </c>
      <c r="CG274" s="69">
        <v>0</v>
      </c>
      <c r="CH274" s="80">
        <v>0</v>
      </c>
      <c r="CI274" s="80">
        <v>0</v>
      </c>
      <c r="CJ274" s="69">
        <v>0</v>
      </c>
      <c r="CK274" s="69">
        <v>0</v>
      </c>
      <c r="CL274" s="80">
        <v>23846</v>
      </c>
      <c r="CM274" s="80">
        <v>0</v>
      </c>
      <c r="CN274" s="67" t="s">
        <v>907</v>
      </c>
      <c r="CO274" s="67" t="s">
        <v>908</v>
      </c>
      <c r="CP274" s="67" t="s">
        <v>701</v>
      </c>
      <c r="CQ274" s="67" t="s">
        <v>701</v>
      </c>
      <c r="CR274" s="67" t="s">
        <v>701</v>
      </c>
      <c r="CS274" s="67" t="s">
        <v>701</v>
      </c>
      <c r="CT274" s="68">
        <v>45359</v>
      </c>
      <c r="CU274" s="67" t="s">
        <v>1003</v>
      </c>
      <c r="CV274" s="67" t="s">
        <v>1004</v>
      </c>
      <c r="CW274" s="68" t="s">
        <v>168</v>
      </c>
      <c r="CX274" s="68">
        <v>45348</v>
      </c>
      <c r="CY274" s="67" t="s">
        <v>1003</v>
      </c>
      <c r="CZ274" s="67" t="s">
        <v>1004</v>
      </c>
      <c r="DA274" s="67" t="s">
        <v>1073</v>
      </c>
      <c r="DB274" s="81">
        <v>566783</v>
      </c>
      <c r="DC274" s="67"/>
      <c r="DD274" s="67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  <c r="AML274"/>
      <c r="AMM274"/>
      <c r="AMN274"/>
      <c r="AMO274"/>
      <c r="AMP274"/>
      <c r="AMQ274"/>
      <c r="AMR274"/>
      <c r="AMS274"/>
      <c r="AMT274"/>
      <c r="AMU274"/>
      <c r="AMV274"/>
      <c r="AMW274"/>
      <c r="AMX274"/>
      <c r="AMY274"/>
      <c r="AMZ274"/>
      <c r="ANA274"/>
      <c r="ANB274"/>
      <c r="ANC274"/>
      <c r="AND274"/>
      <c r="ANE274"/>
      <c r="ANF274"/>
      <c r="ANG274"/>
      <c r="ANH274"/>
      <c r="ANI274"/>
      <c r="ANJ274"/>
      <c r="ANK274"/>
      <c r="ANL274"/>
      <c r="ANM274"/>
      <c r="ANN274"/>
      <c r="ANO274"/>
      <c r="ANP274"/>
      <c r="ANQ274"/>
      <c r="ANR274"/>
      <c r="ANS274"/>
      <c r="ANT274"/>
      <c r="ANU274"/>
      <c r="ANV274"/>
      <c r="ANW274"/>
      <c r="ANX274"/>
      <c r="ANY274"/>
      <c r="ANZ274"/>
      <c r="AOA274"/>
      <c r="AOB274"/>
      <c r="AOC274"/>
      <c r="AOD274"/>
      <c r="AOE274"/>
      <c r="AOF274"/>
      <c r="AOG274"/>
      <c r="AOH274"/>
      <c r="AOI274"/>
      <c r="AOJ274"/>
      <c r="AOK274"/>
      <c r="AOL274"/>
      <c r="AOM274"/>
      <c r="AON274"/>
      <c r="AOO274"/>
      <c r="AOP274"/>
      <c r="AOQ274"/>
      <c r="AOR274"/>
      <c r="AOS274"/>
      <c r="AOT274"/>
      <c r="AOU274"/>
      <c r="AOV274"/>
      <c r="AOW274"/>
      <c r="AOX274"/>
      <c r="AOY274"/>
      <c r="AOZ274"/>
      <c r="APA274"/>
      <c r="APB274"/>
      <c r="APC274"/>
      <c r="APD274"/>
      <c r="APE274"/>
      <c r="APF274"/>
      <c r="APG274"/>
      <c r="APH274"/>
      <c r="API274"/>
      <c r="APJ274"/>
      <c r="APK274"/>
      <c r="APL274"/>
      <c r="APM274"/>
      <c r="APN274"/>
      <c r="APO274"/>
      <c r="APP274"/>
      <c r="APQ274"/>
      <c r="APR274"/>
      <c r="APS274"/>
      <c r="APT274"/>
      <c r="APU274"/>
      <c r="APV274"/>
      <c r="APW274"/>
      <c r="APX274"/>
      <c r="APY274"/>
      <c r="APZ274"/>
      <c r="AQA274"/>
      <c r="AQB274"/>
      <c r="AQC274"/>
      <c r="AQD274"/>
      <c r="AQE274"/>
      <c r="AQF274"/>
      <c r="AQG274"/>
      <c r="AQH274"/>
      <c r="AQI274"/>
      <c r="AQJ274"/>
      <c r="AQK274"/>
      <c r="AQL274"/>
      <c r="AQM274"/>
      <c r="AQN274"/>
      <c r="AQO274"/>
      <c r="AQP274"/>
      <c r="AQQ274"/>
      <c r="AQR274"/>
      <c r="AQS274"/>
      <c r="AQT274"/>
      <c r="AQU274"/>
      <c r="AQV274"/>
      <c r="AQW274"/>
      <c r="AQX274"/>
      <c r="AQY274"/>
      <c r="AQZ274"/>
      <c r="ARA274"/>
      <c r="ARB274"/>
      <c r="ARC274"/>
      <c r="ARD274"/>
      <c r="ARE274"/>
      <c r="ARF274"/>
      <c r="ARG274"/>
      <c r="ARH274"/>
      <c r="ARI274"/>
      <c r="ARJ274"/>
      <c r="ARK274"/>
      <c r="ARL274"/>
      <c r="ARM274"/>
      <c r="ARN274"/>
      <c r="ARO274"/>
      <c r="ARP274"/>
      <c r="ARQ274"/>
      <c r="ARR274"/>
      <c r="ARS274"/>
      <c r="ART274"/>
      <c r="ARU274"/>
      <c r="ARV274"/>
      <c r="ARW274"/>
      <c r="ARX274"/>
      <c r="ARY274"/>
      <c r="ARZ274"/>
      <c r="ASA274"/>
      <c r="ASB274"/>
      <c r="ASC274"/>
      <c r="ASD274"/>
      <c r="ASE274"/>
      <c r="ASF274"/>
      <c r="ASG274"/>
      <c r="ASH274"/>
      <c r="ASI274"/>
      <c r="ASJ274"/>
      <c r="ASK274"/>
      <c r="ASL274"/>
      <c r="ASM274"/>
      <c r="ASN274"/>
      <c r="ASO274"/>
      <c r="ASP274"/>
      <c r="ASQ274"/>
      <c r="ASR274"/>
      <c r="ASS274"/>
      <c r="AST274"/>
      <c r="ASU274"/>
      <c r="ASV274"/>
      <c r="ASW274"/>
      <c r="ASX274"/>
      <c r="ASY274"/>
      <c r="ASZ274"/>
      <c r="ATA274"/>
      <c r="ATB274"/>
      <c r="ATC274"/>
      <c r="ATD274"/>
      <c r="ATE274"/>
      <c r="ATF274"/>
      <c r="ATG274"/>
      <c r="ATH274"/>
      <c r="ATI274"/>
      <c r="ATJ274"/>
      <c r="ATK274"/>
      <c r="ATL274"/>
      <c r="ATM274"/>
      <c r="ATN274"/>
      <c r="ATO274"/>
      <c r="ATP274"/>
      <c r="ATQ274"/>
      <c r="ATR274"/>
      <c r="ATS274"/>
      <c r="ATT274"/>
      <c r="ATU274"/>
      <c r="ATV274"/>
      <c r="ATW274"/>
      <c r="ATX274"/>
      <c r="ATY274"/>
      <c r="ATZ274"/>
      <c r="AUA274"/>
      <c r="AUB274"/>
      <c r="AUC274"/>
      <c r="AUD274"/>
      <c r="AUE274"/>
      <c r="AUF274"/>
      <c r="AUG274"/>
      <c r="AUH274"/>
      <c r="AUI274"/>
      <c r="AUJ274"/>
      <c r="AUK274"/>
      <c r="AUL274"/>
      <c r="AUM274"/>
      <c r="AUN274"/>
      <c r="AUO274"/>
      <c r="AUP274"/>
      <c r="AUQ274"/>
      <c r="AUR274"/>
      <c r="AUS274"/>
      <c r="AUT274"/>
      <c r="AUU274"/>
      <c r="AUV274"/>
      <c r="AUW274"/>
      <c r="AUX274"/>
      <c r="AUY274"/>
      <c r="AUZ274"/>
      <c r="AVA274"/>
      <c r="AVB274"/>
      <c r="AVC274"/>
      <c r="AVD274"/>
      <c r="AVE274"/>
      <c r="AVF274"/>
      <c r="AVG274"/>
      <c r="AVH274"/>
      <c r="AVI274"/>
      <c r="AVJ274"/>
      <c r="AVK274"/>
      <c r="AVL274"/>
      <c r="AVM274"/>
      <c r="AVN274"/>
      <c r="AVO274"/>
      <c r="AVP274"/>
      <c r="AVQ274"/>
      <c r="AVR274"/>
      <c r="AVS274"/>
      <c r="AVT274"/>
      <c r="AVU274"/>
      <c r="AVV274"/>
      <c r="AVW274"/>
      <c r="AVX274"/>
      <c r="AVY274"/>
      <c r="AVZ274"/>
      <c r="AWA274"/>
      <c r="AWB274"/>
      <c r="AWC274"/>
      <c r="AWD274"/>
      <c r="AWE274"/>
      <c r="AWF274"/>
      <c r="AWG274"/>
      <c r="AWH274"/>
      <c r="AWI274"/>
      <c r="AWJ274"/>
      <c r="AWK274"/>
      <c r="AWL274"/>
      <c r="AWM274"/>
      <c r="AWN274"/>
      <c r="AWO274"/>
      <c r="AWP274"/>
      <c r="AWQ274"/>
      <c r="AWR274"/>
      <c r="AWS274"/>
      <c r="AWT274"/>
      <c r="AWU274"/>
      <c r="AWV274"/>
      <c r="AWW274"/>
      <c r="AWX274"/>
      <c r="AWY274"/>
      <c r="AWZ274"/>
      <c r="AXA274"/>
      <c r="AXB274"/>
      <c r="AXC274"/>
      <c r="AXD274"/>
      <c r="AXE274"/>
      <c r="AXF274"/>
      <c r="AXG274"/>
      <c r="AXH274"/>
      <c r="AXI274"/>
      <c r="AXJ274"/>
      <c r="AXK274"/>
      <c r="AXL274"/>
      <c r="AXM274"/>
      <c r="AXN274"/>
      <c r="AXO274"/>
      <c r="AXP274"/>
      <c r="AXQ274"/>
      <c r="AXR274"/>
      <c r="AXS274"/>
      <c r="AXT274"/>
      <c r="AXU274"/>
      <c r="AXV274"/>
      <c r="AXW274"/>
      <c r="AXX274"/>
      <c r="AXY274"/>
      <c r="AXZ274"/>
      <c r="AYA274"/>
      <c r="AYB274"/>
      <c r="AYC274"/>
      <c r="AYD274"/>
      <c r="AYE274"/>
      <c r="AYF274"/>
      <c r="AYG274"/>
      <c r="AYH274"/>
      <c r="AYI274"/>
      <c r="AYJ274"/>
      <c r="AYK274"/>
      <c r="AYL274"/>
      <c r="AYM274"/>
      <c r="AYN274"/>
      <c r="AYO274"/>
      <c r="AYP274"/>
      <c r="AYQ274"/>
      <c r="AYR274"/>
      <c r="AYS274"/>
      <c r="AYT274"/>
      <c r="AYU274"/>
      <c r="AYV274"/>
      <c r="AYW274"/>
      <c r="AYX274"/>
      <c r="AYY274"/>
      <c r="AYZ274"/>
      <c r="AZA274"/>
      <c r="AZB274"/>
      <c r="AZC274"/>
      <c r="AZD274"/>
      <c r="AZE274"/>
      <c r="AZF274"/>
      <c r="AZG274"/>
      <c r="AZH274"/>
      <c r="AZI274"/>
      <c r="AZJ274"/>
      <c r="AZK274"/>
      <c r="AZL274"/>
      <c r="AZM274"/>
      <c r="AZN274"/>
      <c r="AZO274"/>
      <c r="AZP274"/>
      <c r="AZQ274"/>
      <c r="AZR274"/>
      <c r="AZS274"/>
      <c r="AZT274"/>
      <c r="AZU274"/>
      <c r="AZV274"/>
      <c r="AZW274"/>
      <c r="AZX274"/>
      <c r="AZY274"/>
      <c r="AZZ274"/>
      <c r="BAA274"/>
      <c r="BAB274"/>
      <c r="BAC274"/>
      <c r="BAD274"/>
      <c r="BAE274"/>
      <c r="BAF274"/>
      <c r="BAG274"/>
      <c r="BAH274"/>
      <c r="BAI274"/>
      <c r="BAJ274"/>
      <c r="BAK274"/>
      <c r="BAL274"/>
      <c r="BAM274"/>
      <c r="BAN274"/>
      <c r="BAO274"/>
      <c r="BAP274"/>
      <c r="BAQ274"/>
      <c r="BAR274"/>
      <c r="BAS274"/>
      <c r="BAT274"/>
      <c r="BAU274"/>
      <c r="BAV274"/>
      <c r="BAW274"/>
      <c r="BAX274"/>
      <c r="BAY274"/>
      <c r="BAZ274"/>
      <c r="BBA274"/>
      <c r="BBB274"/>
      <c r="BBC274"/>
      <c r="BBD274"/>
      <c r="BBE274"/>
      <c r="BBF274"/>
      <c r="BBG274"/>
      <c r="BBH274"/>
      <c r="BBI274"/>
      <c r="BBJ274"/>
      <c r="BBK274"/>
      <c r="BBL274"/>
      <c r="BBM274"/>
      <c r="BBN274"/>
      <c r="BBO274"/>
      <c r="BBP274"/>
      <c r="BBQ274"/>
      <c r="BBR274"/>
      <c r="BBS274"/>
      <c r="BBT274"/>
      <c r="BBU274"/>
      <c r="BBV274"/>
      <c r="BBW274"/>
      <c r="BBX274"/>
      <c r="BBY274"/>
      <c r="BBZ274"/>
      <c r="BCA274"/>
      <c r="BCB274"/>
      <c r="BCC274"/>
      <c r="BCD274"/>
      <c r="BCE274"/>
      <c r="BCF274"/>
      <c r="BCG274"/>
      <c r="BCH274"/>
      <c r="BCI274"/>
      <c r="BCJ274"/>
      <c r="BCK274"/>
      <c r="BCL274"/>
      <c r="BCM274"/>
      <c r="BCN274"/>
      <c r="BCO274"/>
      <c r="BCP274"/>
      <c r="BCQ274"/>
      <c r="BCR274"/>
      <c r="BCS274"/>
      <c r="BCT274"/>
      <c r="BCU274"/>
      <c r="BCV274"/>
      <c r="BCW274"/>
      <c r="BCX274"/>
      <c r="BCY274"/>
      <c r="BCZ274"/>
      <c r="BDA274"/>
      <c r="BDB274"/>
      <c r="BDC274"/>
      <c r="BDD274"/>
      <c r="BDE274"/>
      <c r="BDF274"/>
      <c r="BDG274"/>
      <c r="BDH274"/>
      <c r="BDI274"/>
      <c r="BDJ274"/>
      <c r="BDK274"/>
      <c r="BDL274"/>
      <c r="BDM274"/>
      <c r="BDN274"/>
      <c r="BDO274"/>
      <c r="BDP274"/>
      <c r="BDQ274"/>
      <c r="BDR274"/>
      <c r="BDS274"/>
      <c r="BDT274"/>
      <c r="BDU274"/>
    </row>
    <row r="275" spans="1:1477" s="69" customFormat="1">
      <c r="A275" s="132"/>
      <c r="B275" s="67" t="s">
        <v>5</v>
      </c>
      <c r="C275" s="67" t="s">
        <v>665</v>
      </c>
      <c r="D275" s="67" t="s">
        <v>666</v>
      </c>
      <c r="E275" s="68">
        <v>44951</v>
      </c>
      <c r="F275" s="67" t="s">
        <v>1003</v>
      </c>
      <c r="G275" s="67" t="s">
        <v>1009</v>
      </c>
      <c r="H275" s="187">
        <v>1</v>
      </c>
      <c r="I275" s="69">
        <v>1</v>
      </c>
      <c r="J275" s="69">
        <v>209</v>
      </c>
      <c r="K275" s="69">
        <v>260</v>
      </c>
      <c r="L275" s="69">
        <v>256</v>
      </c>
      <c r="M275" s="186">
        <f t="shared" si="83"/>
        <v>0.98086124401913877</v>
      </c>
      <c r="N275" s="69">
        <f t="shared" si="84"/>
        <v>1</v>
      </c>
      <c r="O275" s="69">
        <v>4</v>
      </c>
      <c r="P275" s="69">
        <v>0</v>
      </c>
      <c r="Q275" s="69">
        <v>0</v>
      </c>
      <c r="R275" s="69">
        <v>51</v>
      </c>
      <c r="S275" s="69">
        <v>0</v>
      </c>
      <c r="T275" s="190">
        <v>1857275</v>
      </c>
      <c r="U275" s="190">
        <v>50000</v>
      </c>
      <c r="V275" s="190">
        <v>1807275</v>
      </c>
      <c r="W275" s="190">
        <v>1907275</v>
      </c>
      <c r="X275" s="190">
        <v>1881049</v>
      </c>
      <c r="Y275" s="190">
        <v>0</v>
      </c>
      <c r="Z275" s="190">
        <v>0</v>
      </c>
      <c r="AA275" s="190">
        <v>0</v>
      </c>
      <c r="AB275" s="190">
        <v>1881049</v>
      </c>
      <c r="AC275" s="190">
        <v>1877156</v>
      </c>
      <c r="AD275" s="186">
        <f t="shared" si="85"/>
        <v>1.0386665006708995</v>
      </c>
      <c r="AE275" s="69">
        <f t="shared" si="86"/>
        <v>1</v>
      </c>
      <c r="AF275" s="190">
        <v>-3893</v>
      </c>
      <c r="AG275" s="190">
        <v>50000</v>
      </c>
      <c r="AH275" s="69">
        <v>31</v>
      </c>
      <c r="AI275" s="69">
        <v>20</v>
      </c>
      <c r="AJ275" s="69">
        <v>0</v>
      </c>
      <c r="AK275" s="69">
        <v>0</v>
      </c>
      <c r="AL275" s="80">
        <v>29472</v>
      </c>
      <c r="AM275" s="80">
        <v>0</v>
      </c>
      <c r="AN275" s="69">
        <v>0</v>
      </c>
      <c r="AO275" s="69">
        <v>0</v>
      </c>
      <c r="AP275" s="80">
        <v>0</v>
      </c>
      <c r="AQ275" s="80">
        <v>0</v>
      </c>
      <c r="AR275" s="69">
        <v>0</v>
      </c>
      <c r="AS275" s="69">
        <v>0</v>
      </c>
      <c r="AT275" s="80">
        <v>0</v>
      </c>
      <c r="AU275" s="80">
        <v>0</v>
      </c>
      <c r="AV275" s="69">
        <v>0</v>
      </c>
      <c r="AW275" s="69">
        <v>0</v>
      </c>
      <c r="AX275" s="80">
        <v>0</v>
      </c>
      <c r="AY275" s="80">
        <v>0</v>
      </c>
      <c r="AZ275" s="69">
        <v>0</v>
      </c>
      <c r="BA275" s="69">
        <v>0</v>
      </c>
      <c r="BB275" s="80">
        <v>0</v>
      </c>
      <c r="BC275" s="80">
        <v>0</v>
      </c>
      <c r="BD275" s="69">
        <v>0</v>
      </c>
      <c r="BE275" s="69">
        <v>0</v>
      </c>
      <c r="BF275" s="80">
        <v>18238</v>
      </c>
      <c r="BG275" s="80">
        <v>0</v>
      </c>
      <c r="BH275" s="69">
        <v>0</v>
      </c>
      <c r="BI275" s="69">
        <v>0</v>
      </c>
      <c r="BJ275" s="80">
        <v>0</v>
      </c>
      <c r="BK275" s="80">
        <v>0</v>
      </c>
      <c r="BL275" s="69">
        <v>0</v>
      </c>
      <c r="BM275" s="69">
        <v>0</v>
      </c>
      <c r="BN275" s="80">
        <v>0</v>
      </c>
      <c r="BO275" s="80">
        <v>0</v>
      </c>
      <c r="BP275" s="69">
        <v>0</v>
      </c>
      <c r="BQ275" s="69">
        <v>0</v>
      </c>
      <c r="BR275" s="80">
        <v>0</v>
      </c>
      <c r="BS275" s="80">
        <v>0</v>
      </c>
      <c r="BT275" s="69">
        <v>0</v>
      </c>
      <c r="BU275" s="69">
        <v>0</v>
      </c>
      <c r="BV275" s="80">
        <v>0</v>
      </c>
      <c r="BW275" s="80">
        <v>0</v>
      </c>
      <c r="BX275" s="69">
        <v>0</v>
      </c>
      <c r="BY275" s="69">
        <v>0</v>
      </c>
      <c r="BZ275" s="80">
        <v>0</v>
      </c>
      <c r="CA275" s="80">
        <v>0</v>
      </c>
      <c r="CB275" s="69">
        <v>0</v>
      </c>
      <c r="CC275" s="69">
        <v>0</v>
      </c>
      <c r="CD275" s="80">
        <v>0</v>
      </c>
      <c r="CE275" s="80">
        <v>0</v>
      </c>
      <c r="CF275" s="69">
        <v>0</v>
      </c>
      <c r="CG275" s="69">
        <v>0</v>
      </c>
      <c r="CH275" s="80">
        <v>0</v>
      </c>
      <c r="CI275" s="80">
        <v>0</v>
      </c>
      <c r="CJ275" s="69">
        <v>0</v>
      </c>
      <c r="CK275" s="69">
        <v>0</v>
      </c>
      <c r="CL275" s="80">
        <v>47710</v>
      </c>
      <c r="CM275" s="80">
        <v>0</v>
      </c>
      <c r="CN275" s="67" t="s">
        <v>961</v>
      </c>
      <c r="CO275" s="67" t="s">
        <v>962</v>
      </c>
      <c r="CP275" s="67" t="s">
        <v>701</v>
      </c>
      <c r="CQ275" s="67" t="s">
        <v>701</v>
      </c>
      <c r="CR275" s="67" t="s">
        <v>701</v>
      </c>
      <c r="CS275" s="67" t="s">
        <v>701</v>
      </c>
      <c r="CT275" s="68">
        <v>45413</v>
      </c>
      <c r="CU275" s="67" t="s">
        <v>1001</v>
      </c>
      <c r="CV275" s="67" t="s">
        <v>1004</v>
      </c>
      <c r="CW275" s="68" t="s">
        <v>168</v>
      </c>
      <c r="CX275" s="68">
        <v>45359</v>
      </c>
      <c r="CY275" s="67" t="s">
        <v>1003</v>
      </c>
      <c r="CZ275" s="67" t="s">
        <v>1004</v>
      </c>
      <c r="DA275" s="67" t="s">
        <v>1073</v>
      </c>
      <c r="DB275" s="81">
        <v>2156608.65</v>
      </c>
      <c r="DC275" s="67"/>
      <c r="DD275" s="67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  <c r="AMK275"/>
      <c r="AML275"/>
      <c r="AMM275"/>
      <c r="AMN275"/>
      <c r="AMO275"/>
      <c r="AMP275"/>
      <c r="AMQ275"/>
      <c r="AMR275"/>
      <c r="AMS275"/>
      <c r="AMT275"/>
      <c r="AMU275"/>
      <c r="AMV275"/>
      <c r="AMW275"/>
      <c r="AMX275"/>
      <c r="AMY275"/>
      <c r="AMZ275"/>
      <c r="ANA275"/>
      <c r="ANB275"/>
      <c r="ANC275"/>
      <c r="AND275"/>
      <c r="ANE275"/>
      <c r="ANF275"/>
      <c r="ANG275"/>
      <c r="ANH275"/>
      <c r="ANI275"/>
      <c r="ANJ275"/>
      <c r="ANK275"/>
      <c r="ANL275"/>
      <c r="ANM275"/>
      <c r="ANN275"/>
      <c r="ANO275"/>
      <c r="ANP275"/>
      <c r="ANQ275"/>
      <c r="ANR275"/>
      <c r="ANS275"/>
      <c r="ANT275"/>
      <c r="ANU275"/>
      <c r="ANV275"/>
      <c r="ANW275"/>
      <c r="ANX275"/>
      <c r="ANY275"/>
      <c r="ANZ275"/>
      <c r="AOA275"/>
      <c r="AOB275"/>
      <c r="AOC275"/>
      <c r="AOD275"/>
      <c r="AOE275"/>
      <c r="AOF275"/>
      <c r="AOG275"/>
      <c r="AOH275"/>
      <c r="AOI275"/>
      <c r="AOJ275"/>
      <c r="AOK275"/>
      <c r="AOL275"/>
      <c r="AOM275"/>
      <c r="AON275"/>
      <c r="AOO275"/>
      <c r="AOP275"/>
      <c r="AOQ275"/>
      <c r="AOR275"/>
      <c r="AOS275"/>
      <c r="AOT275"/>
      <c r="AOU275"/>
      <c r="AOV275"/>
      <c r="AOW275"/>
      <c r="AOX275"/>
      <c r="AOY275"/>
      <c r="AOZ275"/>
      <c r="APA275"/>
      <c r="APB275"/>
      <c r="APC275"/>
      <c r="APD275"/>
      <c r="APE275"/>
      <c r="APF275"/>
      <c r="APG275"/>
      <c r="APH275"/>
      <c r="API275"/>
      <c r="APJ275"/>
      <c r="APK275"/>
      <c r="APL275"/>
      <c r="APM275"/>
      <c r="APN275"/>
      <c r="APO275"/>
      <c r="APP275"/>
      <c r="APQ275"/>
      <c r="APR275"/>
      <c r="APS275"/>
      <c r="APT275"/>
      <c r="APU275"/>
      <c r="APV275"/>
      <c r="APW275"/>
      <c r="APX275"/>
      <c r="APY275"/>
      <c r="APZ275"/>
      <c r="AQA275"/>
      <c r="AQB275"/>
      <c r="AQC275"/>
      <c r="AQD275"/>
      <c r="AQE275"/>
      <c r="AQF275"/>
      <c r="AQG275"/>
      <c r="AQH275"/>
      <c r="AQI275"/>
      <c r="AQJ275"/>
      <c r="AQK275"/>
      <c r="AQL275"/>
      <c r="AQM275"/>
      <c r="AQN275"/>
      <c r="AQO275"/>
      <c r="AQP275"/>
      <c r="AQQ275"/>
      <c r="AQR275"/>
      <c r="AQS275"/>
      <c r="AQT275"/>
      <c r="AQU275"/>
      <c r="AQV275"/>
      <c r="AQW275"/>
      <c r="AQX275"/>
      <c r="AQY275"/>
      <c r="AQZ275"/>
      <c r="ARA275"/>
      <c r="ARB275"/>
      <c r="ARC275"/>
      <c r="ARD275"/>
      <c r="ARE275"/>
      <c r="ARF275"/>
      <c r="ARG275"/>
      <c r="ARH275"/>
      <c r="ARI275"/>
      <c r="ARJ275"/>
      <c r="ARK275"/>
      <c r="ARL275"/>
      <c r="ARM275"/>
      <c r="ARN275"/>
      <c r="ARO275"/>
      <c r="ARP275"/>
      <c r="ARQ275"/>
      <c r="ARR275"/>
      <c r="ARS275"/>
      <c r="ART275"/>
      <c r="ARU275"/>
      <c r="ARV275"/>
      <c r="ARW275"/>
      <c r="ARX275"/>
      <c r="ARY275"/>
      <c r="ARZ275"/>
      <c r="ASA275"/>
      <c r="ASB275"/>
      <c r="ASC275"/>
      <c r="ASD275"/>
      <c r="ASE275"/>
      <c r="ASF275"/>
      <c r="ASG275"/>
      <c r="ASH275"/>
      <c r="ASI275"/>
      <c r="ASJ275"/>
      <c r="ASK275"/>
      <c r="ASL275"/>
      <c r="ASM275"/>
      <c r="ASN275"/>
      <c r="ASO275"/>
      <c r="ASP275"/>
      <c r="ASQ275"/>
      <c r="ASR275"/>
      <c r="ASS275"/>
      <c r="AST275"/>
      <c r="ASU275"/>
      <c r="ASV275"/>
      <c r="ASW275"/>
      <c r="ASX275"/>
      <c r="ASY275"/>
      <c r="ASZ275"/>
      <c r="ATA275"/>
      <c r="ATB275"/>
      <c r="ATC275"/>
      <c r="ATD275"/>
      <c r="ATE275"/>
      <c r="ATF275"/>
      <c r="ATG275"/>
      <c r="ATH275"/>
      <c r="ATI275"/>
      <c r="ATJ275"/>
      <c r="ATK275"/>
      <c r="ATL275"/>
      <c r="ATM275"/>
      <c r="ATN275"/>
      <c r="ATO275"/>
      <c r="ATP275"/>
      <c r="ATQ275"/>
      <c r="ATR275"/>
      <c r="ATS275"/>
      <c r="ATT275"/>
      <c r="ATU275"/>
      <c r="ATV275"/>
      <c r="ATW275"/>
      <c r="ATX275"/>
      <c r="ATY275"/>
      <c r="ATZ275"/>
      <c r="AUA275"/>
      <c r="AUB275"/>
      <c r="AUC275"/>
      <c r="AUD275"/>
      <c r="AUE275"/>
      <c r="AUF275"/>
      <c r="AUG275"/>
      <c r="AUH275"/>
      <c r="AUI275"/>
      <c r="AUJ275"/>
      <c r="AUK275"/>
      <c r="AUL275"/>
      <c r="AUM275"/>
      <c r="AUN275"/>
      <c r="AUO275"/>
      <c r="AUP275"/>
      <c r="AUQ275"/>
      <c r="AUR275"/>
      <c r="AUS275"/>
      <c r="AUT275"/>
      <c r="AUU275"/>
      <c r="AUV275"/>
      <c r="AUW275"/>
      <c r="AUX275"/>
      <c r="AUY275"/>
      <c r="AUZ275"/>
      <c r="AVA275"/>
      <c r="AVB275"/>
      <c r="AVC275"/>
      <c r="AVD275"/>
      <c r="AVE275"/>
      <c r="AVF275"/>
      <c r="AVG275"/>
      <c r="AVH275"/>
      <c r="AVI275"/>
      <c r="AVJ275"/>
      <c r="AVK275"/>
      <c r="AVL275"/>
      <c r="AVM275"/>
      <c r="AVN275"/>
      <c r="AVO275"/>
      <c r="AVP275"/>
      <c r="AVQ275"/>
      <c r="AVR275"/>
      <c r="AVS275"/>
      <c r="AVT275"/>
      <c r="AVU275"/>
      <c r="AVV275"/>
      <c r="AVW275"/>
      <c r="AVX275"/>
      <c r="AVY275"/>
      <c r="AVZ275"/>
      <c r="AWA275"/>
      <c r="AWB275"/>
      <c r="AWC275"/>
      <c r="AWD275"/>
      <c r="AWE275"/>
      <c r="AWF275"/>
      <c r="AWG275"/>
      <c r="AWH275"/>
      <c r="AWI275"/>
      <c r="AWJ275"/>
      <c r="AWK275"/>
      <c r="AWL275"/>
      <c r="AWM275"/>
      <c r="AWN275"/>
      <c r="AWO275"/>
      <c r="AWP275"/>
      <c r="AWQ275"/>
      <c r="AWR275"/>
      <c r="AWS275"/>
      <c r="AWT275"/>
      <c r="AWU275"/>
      <c r="AWV275"/>
      <c r="AWW275"/>
      <c r="AWX275"/>
      <c r="AWY275"/>
      <c r="AWZ275"/>
      <c r="AXA275"/>
      <c r="AXB275"/>
      <c r="AXC275"/>
      <c r="AXD275"/>
      <c r="AXE275"/>
      <c r="AXF275"/>
      <c r="AXG275"/>
      <c r="AXH275"/>
      <c r="AXI275"/>
      <c r="AXJ275"/>
      <c r="AXK275"/>
      <c r="AXL275"/>
      <c r="AXM275"/>
      <c r="AXN275"/>
      <c r="AXO275"/>
      <c r="AXP275"/>
      <c r="AXQ275"/>
      <c r="AXR275"/>
      <c r="AXS275"/>
      <c r="AXT275"/>
      <c r="AXU275"/>
      <c r="AXV275"/>
      <c r="AXW275"/>
      <c r="AXX275"/>
      <c r="AXY275"/>
      <c r="AXZ275"/>
      <c r="AYA275"/>
      <c r="AYB275"/>
      <c r="AYC275"/>
      <c r="AYD275"/>
      <c r="AYE275"/>
      <c r="AYF275"/>
      <c r="AYG275"/>
      <c r="AYH275"/>
      <c r="AYI275"/>
      <c r="AYJ275"/>
      <c r="AYK275"/>
      <c r="AYL275"/>
      <c r="AYM275"/>
      <c r="AYN275"/>
      <c r="AYO275"/>
      <c r="AYP275"/>
      <c r="AYQ275"/>
      <c r="AYR275"/>
      <c r="AYS275"/>
      <c r="AYT275"/>
      <c r="AYU275"/>
      <c r="AYV275"/>
      <c r="AYW275"/>
      <c r="AYX275"/>
      <c r="AYY275"/>
      <c r="AYZ275"/>
      <c r="AZA275"/>
      <c r="AZB275"/>
      <c r="AZC275"/>
      <c r="AZD275"/>
      <c r="AZE275"/>
      <c r="AZF275"/>
      <c r="AZG275"/>
      <c r="AZH275"/>
      <c r="AZI275"/>
      <c r="AZJ275"/>
      <c r="AZK275"/>
      <c r="AZL275"/>
      <c r="AZM275"/>
      <c r="AZN275"/>
      <c r="AZO275"/>
      <c r="AZP275"/>
      <c r="AZQ275"/>
      <c r="AZR275"/>
      <c r="AZS275"/>
      <c r="AZT275"/>
      <c r="AZU275"/>
      <c r="AZV275"/>
      <c r="AZW275"/>
      <c r="AZX275"/>
      <c r="AZY275"/>
      <c r="AZZ275"/>
      <c r="BAA275"/>
      <c r="BAB275"/>
      <c r="BAC275"/>
      <c r="BAD275"/>
      <c r="BAE275"/>
      <c r="BAF275"/>
      <c r="BAG275"/>
      <c r="BAH275"/>
      <c r="BAI275"/>
      <c r="BAJ275"/>
      <c r="BAK275"/>
      <c r="BAL275"/>
      <c r="BAM275"/>
      <c r="BAN275"/>
      <c r="BAO275"/>
      <c r="BAP275"/>
      <c r="BAQ275"/>
      <c r="BAR275"/>
      <c r="BAS275"/>
      <c r="BAT275"/>
      <c r="BAU275"/>
      <c r="BAV275"/>
      <c r="BAW275"/>
      <c r="BAX275"/>
      <c r="BAY275"/>
      <c r="BAZ275"/>
      <c r="BBA275"/>
      <c r="BBB275"/>
      <c r="BBC275"/>
      <c r="BBD275"/>
      <c r="BBE275"/>
      <c r="BBF275"/>
      <c r="BBG275"/>
      <c r="BBH275"/>
      <c r="BBI275"/>
      <c r="BBJ275"/>
      <c r="BBK275"/>
      <c r="BBL275"/>
      <c r="BBM275"/>
      <c r="BBN275"/>
      <c r="BBO275"/>
      <c r="BBP275"/>
      <c r="BBQ275"/>
      <c r="BBR275"/>
      <c r="BBS275"/>
      <c r="BBT275"/>
      <c r="BBU275"/>
      <c r="BBV275"/>
      <c r="BBW275"/>
      <c r="BBX275"/>
      <c r="BBY275"/>
      <c r="BBZ275"/>
      <c r="BCA275"/>
      <c r="BCB275"/>
      <c r="BCC275"/>
      <c r="BCD275"/>
      <c r="BCE275"/>
      <c r="BCF275"/>
      <c r="BCG275"/>
      <c r="BCH275"/>
      <c r="BCI275"/>
      <c r="BCJ275"/>
      <c r="BCK275"/>
      <c r="BCL275"/>
      <c r="BCM275"/>
      <c r="BCN275"/>
      <c r="BCO275"/>
      <c r="BCP275"/>
      <c r="BCQ275"/>
      <c r="BCR275"/>
      <c r="BCS275"/>
      <c r="BCT275"/>
      <c r="BCU275"/>
      <c r="BCV275"/>
      <c r="BCW275"/>
      <c r="BCX275"/>
      <c r="BCY275"/>
      <c r="BCZ275"/>
      <c r="BDA275"/>
      <c r="BDB275"/>
      <c r="BDC275"/>
      <c r="BDD275"/>
      <c r="BDE275"/>
      <c r="BDF275"/>
      <c r="BDG275"/>
      <c r="BDH275"/>
      <c r="BDI275"/>
      <c r="BDJ275"/>
      <c r="BDK275"/>
      <c r="BDL275"/>
      <c r="BDM275"/>
      <c r="BDN275"/>
      <c r="BDO275"/>
      <c r="BDP275"/>
      <c r="BDQ275"/>
      <c r="BDR275"/>
      <c r="BDS275"/>
      <c r="BDT275"/>
      <c r="BDU275"/>
    </row>
    <row r="276" spans="1:1477" s="5" customFormat="1" ht="12.75" thickBot="1">
      <c r="B276" s="75"/>
      <c r="C276" s="75"/>
      <c r="D276" s="75"/>
      <c r="E276" s="68"/>
      <c r="F276" s="75"/>
      <c r="G276" s="75"/>
      <c r="H276" s="187"/>
      <c r="I276" s="76"/>
      <c r="J276" s="76"/>
      <c r="K276" s="76"/>
      <c r="L276" s="76"/>
      <c r="M276" s="236"/>
      <c r="N276" s="69"/>
      <c r="O276" s="76"/>
      <c r="P276" s="76"/>
      <c r="Q276" s="76"/>
      <c r="R276" s="76"/>
      <c r="S276" s="76"/>
      <c r="T276" s="77"/>
      <c r="U276" s="77"/>
      <c r="V276" s="77"/>
      <c r="W276" s="77"/>
      <c r="X276" s="77"/>
      <c r="Y276" s="190"/>
      <c r="Z276" s="190"/>
      <c r="AA276" s="190"/>
      <c r="AB276" s="190"/>
      <c r="AC276" s="190"/>
      <c r="AD276" s="140"/>
      <c r="AE276" s="69"/>
      <c r="AF276" s="190"/>
      <c r="AG276" s="190"/>
      <c r="AH276" s="76"/>
      <c r="AI276" s="76"/>
      <c r="AJ276" s="78"/>
      <c r="AK276" s="78"/>
      <c r="AL276" s="80"/>
      <c r="AM276" s="80"/>
      <c r="AN276" s="78"/>
      <c r="AO276" s="78"/>
      <c r="AP276" s="80"/>
      <c r="AQ276" s="80"/>
      <c r="AR276" s="78"/>
      <c r="AS276" s="78"/>
      <c r="AT276" s="80"/>
      <c r="AU276" s="80"/>
      <c r="AV276" s="78"/>
      <c r="AW276" s="78"/>
      <c r="AX276" s="80"/>
      <c r="AY276" s="80"/>
      <c r="AZ276" s="78"/>
      <c r="BA276" s="78"/>
      <c r="BB276" s="80"/>
      <c r="BC276" s="80"/>
      <c r="BD276" s="78"/>
      <c r="BE276" s="78"/>
      <c r="BF276" s="80"/>
      <c r="BG276" s="80"/>
      <c r="BH276" s="78"/>
      <c r="BI276" s="78"/>
      <c r="BJ276" s="80"/>
      <c r="BK276" s="80"/>
      <c r="BL276" s="78"/>
      <c r="BM276" s="78"/>
      <c r="BN276" s="80"/>
      <c r="BO276" s="80"/>
      <c r="BP276" s="78"/>
      <c r="BQ276" s="78"/>
      <c r="BR276" s="80"/>
      <c r="BS276" s="80"/>
      <c r="BT276" s="78"/>
      <c r="BU276" s="78"/>
      <c r="BV276" s="80"/>
      <c r="BW276" s="80"/>
      <c r="BX276" s="78"/>
      <c r="BY276" s="78"/>
      <c r="BZ276" s="80"/>
      <c r="CA276" s="80"/>
      <c r="CB276" s="78"/>
      <c r="CC276" s="78"/>
      <c r="CD276" s="80"/>
      <c r="CE276" s="80"/>
      <c r="CF276" s="78"/>
      <c r="CG276" s="78"/>
      <c r="CH276" s="80"/>
      <c r="CI276" s="80"/>
      <c r="CJ276" s="78"/>
      <c r="CK276" s="78"/>
      <c r="CL276" s="80"/>
      <c r="CM276" s="80"/>
      <c r="CN276" s="79"/>
      <c r="CO276" s="79"/>
      <c r="CP276" s="79"/>
      <c r="CQ276" s="79"/>
      <c r="CR276" s="79"/>
      <c r="CS276" s="79"/>
      <c r="CT276" s="68"/>
      <c r="CU276" s="75"/>
      <c r="CV276" s="75"/>
      <c r="CW276" s="68"/>
      <c r="CX276" s="68"/>
      <c r="CY276" s="75"/>
      <c r="CZ276" s="75"/>
      <c r="DA276" s="75"/>
      <c r="DB276" s="77"/>
      <c r="DC276" s="79"/>
      <c r="DD276" s="212"/>
    </row>
    <row r="277" spans="1:1477" s="6" customFormat="1" ht="24" customHeight="1" thickTop="1">
      <c r="B277" s="272" t="s">
        <v>1099</v>
      </c>
      <c r="C277" s="273"/>
      <c r="D277" s="274"/>
      <c r="E277" s="110"/>
      <c r="F277" s="111"/>
      <c r="G277" s="159">
        <f>IF(B261="","",ROWS(B261:B276)-1)</f>
        <v>15</v>
      </c>
      <c r="H277" s="112">
        <f>SUM(H261:H276)</f>
        <v>36</v>
      </c>
      <c r="I277" s="112">
        <f>SUM(I261:I276)</f>
        <v>25</v>
      </c>
      <c r="J277" s="112">
        <f>SUM(J261:J276)</f>
        <v>4479</v>
      </c>
      <c r="K277" s="112">
        <f>SUM(K261:K276)</f>
        <v>5241</v>
      </c>
      <c r="L277" s="112">
        <f>SUM(L261:L276)</f>
        <v>4510</v>
      </c>
      <c r="M277" s="237">
        <f>IF(G277="",0,N277/G277)</f>
        <v>1</v>
      </c>
      <c r="N277" s="112">
        <f t="shared" ref="N277:AC277" si="87">SUM(N261:N276)</f>
        <v>15</v>
      </c>
      <c r="O277" s="112">
        <f t="shared" si="87"/>
        <v>731</v>
      </c>
      <c r="P277" s="112">
        <f t="shared" si="87"/>
        <v>0</v>
      </c>
      <c r="Q277" s="112">
        <f t="shared" si="87"/>
        <v>0</v>
      </c>
      <c r="R277" s="112">
        <f t="shared" si="87"/>
        <v>762</v>
      </c>
      <c r="S277" s="112">
        <f t="shared" si="87"/>
        <v>0</v>
      </c>
      <c r="T277" s="114">
        <f t="shared" si="87"/>
        <v>82674388</v>
      </c>
      <c r="U277" s="114">
        <f t="shared" si="87"/>
        <v>806528</v>
      </c>
      <c r="V277" s="114">
        <f t="shared" si="87"/>
        <v>81867860</v>
      </c>
      <c r="W277" s="114">
        <f t="shared" si="87"/>
        <v>83667059</v>
      </c>
      <c r="X277" s="114">
        <f t="shared" si="87"/>
        <v>82574041</v>
      </c>
      <c r="Y277" s="114">
        <f t="shared" si="87"/>
        <v>-1</v>
      </c>
      <c r="Z277" s="114">
        <f t="shared" si="87"/>
        <v>5849010</v>
      </c>
      <c r="AA277" s="114">
        <f t="shared" si="87"/>
        <v>5849009</v>
      </c>
      <c r="AB277" s="114">
        <f t="shared" si="87"/>
        <v>88423050</v>
      </c>
      <c r="AC277" s="114">
        <f t="shared" si="87"/>
        <v>83018730</v>
      </c>
      <c r="AD277" s="142">
        <f>IF(G277="",0,AE277/G277)</f>
        <v>1</v>
      </c>
      <c r="AE277" s="240">
        <f t="shared" ref="AE277:CM277" si="88">SUM(AE261:AE276)</f>
        <v>15</v>
      </c>
      <c r="AF277" s="114">
        <f t="shared" si="88"/>
        <v>-4153137</v>
      </c>
      <c r="AG277" s="114">
        <f t="shared" si="88"/>
        <v>992670</v>
      </c>
      <c r="AH277" s="112">
        <f t="shared" si="88"/>
        <v>462</v>
      </c>
      <c r="AI277" s="112">
        <f t="shared" si="88"/>
        <v>285</v>
      </c>
      <c r="AJ277" s="112">
        <f t="shared" si="88"/>
        <v>15</v>
      </c>
      <c r="AK277" s="112">
        <f t="shared" si="88"/>
        <v>0</v>
      </c>
      <c r="AL277" s="114">
        <f t="shared" si="88"/>
        <v>493365</v>
      </c>
      <c r="AM277" s="114">
        <f t="shared" si="88"/>
        <v>10153</v>
      </c>
      <c r="AN277" s="112">
        <f t="shared" si="88"/>
        <v>0</v>
      </c>
      <c r="AO277" s="112">
        <f t="shared" si="88"/>
        <v>0</v>
      </c>
      <c r="AP277" s="114">
        <f t="shared" si="88"/>
        <v>322005</v>
      </c>
      <c r="AQ277" s="114">
        <f t="shared" si="88"/>
        <v>7982</v>
      </c>
      <c r="AR277" s="112">
        <f t="shared" si="88"/>
        <v>0</v>
      </c>
      <c r="AS277" s="112">
        <f t="shared" si="88"/>
        <v>0</v>
      </c>
      <c r="AT277" s="114">
        <f t="shared" si="88"/>
        <v>0</v>
      </c>
      <c r="AU277" s="114">
        <f t="shared" si="88"/>
        <v>0</v>
      </c>
      <c r="AV277" s="112">
        <f t="shared" si="88"/>
        <v>0</v>
      </c>
      <c r="AW277" s="112">
        <f t="shared" si="88"/>
        <v>0</v>
      </c>
      <c r="AX277" s="114">
        <f t="shared" si="88"/>
        <v>0</v>
      </c>
      <c r="AY277" s="114">
        <f t="shared" si="88"/>
        <v>0</v>
      </c>
      <c r="AZ277" s="112">
        <f t="shared" si="88"/>
        <v>0</v>
      </c>
      <c r="BA277" s="112">
        <f t="shared" si="88"/>
        <v>0</v>
      </c>
      <c r="BB277" s="114">
        <f t="shared" si="88"/>
        <v>0</v>
      </c>
      <c r="BC277" s="114">
        <f t="shared" si="88"/>
        <v>0</v>
      </c>
      <c r="BD277" s="112">
        <f t="shared" si="88"/>
        <v>0</v>
      </c>
      <c r="BE277" s="112">
        <f t="shared" si="88"/>
        <v>0</v>
      </c>
      <c r="BF277" s="114">
        <f t="shared" si="88"/>
        <v>169144</v>
      </c>
      <c r="BG277" s="114">
        <f t="shared" si="88"/>
        <v>0</v>
      </c>
      <c r="BH277" s="112">
        <f t="shared" si="88"/>
        <v>0</v>
      </c>
      <c r="BI277" s="112">
        <f t="shared" si="88"/>
        <v>0</v>
      </c>
      <c r="BJ277" s="114">
        <f t="shared" si="88"/>
        <v>114834</v>
      </c>
      <c r="BK277" s="114">
        <f t="shared" si="88"/>
        <v>0</v>
      </c>
      <c r="BL277" s="112">
        <f t="shared" si="88"/>
        <v>0</v>
      </c>
      <c r="BM277" s="112">
        <f t="shared" si="88"/>
        <v>0</v>
      </c>
      <c r="BN277" s="114">
        <f t="shared" si="88"/>
        <v>0</v>
      </c>
      <c r="BO277" s="114">
        <f t="shared" si="88"/>
        <v>0</v>
      </c>
      <c r="BP277" s="112">
        <f t="shared" si="88"/>
        <v>0</v>
      </c>
      <c r="BQ277" s="112">
        <f t="shared" si="88"/>
        <v>0</v>
      </c>
      <c r="BR277" s="114">
        <f t="shared" si="88"/>
        <v>90218</v>
      </c>
      <c r="BS277" s="114">
        <f t="shared" si="88"/>
        <v>0</v>
      </c>
      <c r="BT277" s="112">
        <f t="shared" si="88"/>
        <v>0</v>
      </c>
      <c r="BU277" s="112">
        <f t="shared" si="88"/>
        <v>0</v>
      </c>
      <c r="BV277" s="114">
        <f t="shared" si="88"/>
        <v>0</v>
      </c>
      <c r="BW277" s="114">
        <f t="shared" si="88"/>
        <v>0</v>
      </c>
      <c r="BX277" s="112">
        <f t="shared" si="88"/>
        <v>0</v>
      </c>
      <c r="BY277" s="112">
        <f t="shared" si="88"/>
        <v>0</v>
      </c>
      <c r="BZ277" s="114">
        <f t="shared" si="88"/>
        <v>0</v>
      </c>
      <c r="CA277" s="114">
        <f t="shared" si="88"/>
        <v>0</v>
      </c>
      <c r="CB277" s="112">
        <f t="shared" si="88"/>
        <v>0</v>
      </c>
      <c r="CC277" s="112">
        <f t="shared" si="88"/>
        <v>0</v>
      </c>
      <c r="CD277" s="114">
        <f t="shared" si="88"/>
        <v>0</v>
      </c>
      <c r="CE277" s="114">
        <f t="shared" si="88"/>
        <v>0</v>
      </c>
      <c r="CF277" s="112">
        <f t="shared" si="88"/>
        <v>0</v>
      </c>
      <c r="CG277" s="112">
        <f t="shared" si="88"/>
        <v>0</v>
      </c>
      <c r="CH277" s="114">
        <f t="shared" si="88"/>
        <v>0</v>
      </c>
      <c r="CI277" s="114">
        <f t="shared" si="88"/>
        <v>0</v>
      </c>
      <c r="CJ277" s="112">
        <f t="shared" si="88"/>
        <v>15</v>
      </c>
      <c r="CK277" s="112">
        <f t="shared" si="88"/>
        <v>0</v>
      </c>
      <c r="CL277" s="114">
        <f t="shared" si="88"/>
        <v>1189567</v>
      </c>
      <c r="CM277" s="114">
        <f t="shared" si="88"/>
        <v>18135</v>
      </c>
      <c r="CN277" s="116"/>
      <c r="CO277" s="116"/>
      <c r="CP277" s="116"/>
      <c r="CQ277" s="116"/>
      <c r="CR277" s="116"/>
      <c r="CS277" s="116"/>
      <c r="CT277" s="110"/>
      <c r="CU277" s="111"/>
      <c r="CV277" s="111"/>
      <c r="CW277" s="110"/>
      <c r="CX277" s="110"/>
      <c r="CY277" s="111"/>
      <c r="CZ277" s="111"/>
      <c r="DA277" s="111"/>
      <c r="DB277" s="114"/>
      <c r="DC277" s="116"/>
      <c r="DD277" s="210"/>
    </row>
    <row r="278" spans="1:1477" s="69" customFormat="1">
      <c r="B278" s="67" t="s">
        <v>5</v>
      </c>
      <c r="C278" s="67" t="s">
        <v>440</v>
      </c>
      <c r="D278" s="67" t="s">
        <v>441</v>
      </c>
      <c r="E278" s="68">
        <v>44154</v>
      </c>
      <c r="F278" s="67" t="s">
        <v>1007</v>
      </c>
      <c r="G278" s="158" t="s">
        <v>1002</v>
      </c>
      <c r="H278" s="187">
        <v>4</v>
      </c>
      <c r="I278" s="69">
        <v>11</v>
      </c>
      <c r="J278" s="69">
        <v>600</v>
      </c>
      <c r="K278" s="69">
        <v>779</v>
      </c>
      <c r="L278" s="69">
        <v>779</v>
      </c>
      <c r="M278" s="186">
        <f>IF(J278 = 0,0,(L278-AH278-AI278)/J278)</f>
        <v>1.0166666666666666</v>
      </c>
      <c r="N278" s="69">
        <f>IF(G278&lt;&gt;"",IF(M278&lt;=1.2,1,0),0)</f>
        <v>1</v>
      </c>
      <c r="O278" s="69">
        <v>0</v>
      </c>
      <c r="P278" s="69">
        <v>0</v>
      </c>
      <c r="Q278" s="69">
        <v>0</v>
      </c>
      <c r="R278" s="69">
        <v>169</v>
      </c>
      <c r="S278" s="69">
        <v>10</v>
      </c>
      <c r="T278" s="190">
        <v>10780329</v>
      </c>
      <c r="U278" s="190">
        <v>111884</v>
      </c>
      <c r="V278" s="190">
        <v>10668445</v>
      </c>
      <c r="W278" s="190">
        <v>10840590</v>
      </c>
      <c r="X278" s="190">
        <v>11062582</v>
      </c>
      <c r="Y278" s="190">
        <v>0</v>
      </c>
      <c r="Z278" s="190">
        <v>0</v>
      </c>
      <c r="AA278" s="190">
        <v>0</v>
      </c>
      <c r="AB278" s="190">
        <v>11062582</v>
      </c>
      <c r="AC278" s="190">
        <v>11134539</v>
      </c>
      <c r="AD278" s="186">
        <f>IF(V278=0,0,AC278/V278)</f>
        <v>1.0436890287197431</v>
      </c>
      <c r="AE278" s="69">
        <f>IF(AD278 &lt;=1.1,1,0)</f>
        <v>1</v>
      </c>
      <c r="AF278" s="190">
        <v>187452</v>
      </c>
      <c r="AG278" s="190">
        <v>60261</v>
      </c>
      <c r="AH278" s="69">
        <v>119</v>
      </c>
      <c r="AI278" s="69">
        <v>50</v>
      </c>
      <c r="AJ278" s="69">
        <v>0</v>
      </c>
      <c r="AK278" s="69">
        <v>10</v>
      </c>
      <c r="AL278" s="80">
        <v>13320</v>
      </c>
      <c r="AM278" s="80">
        <v>0</v>
      </c>
      <c r="AN278" s="69">
        <v>0</v>
      </c>
      <c r="AO278" s="69">
        <v>0</v>
      </c>
      <c r="AP278" s="80">
        <v>36314</v>
      </c>
      <c r="AQ278" s="80">
        <v>0</v>
      </c>
      <c r="AR278" s="69">
        <v>0</v>
      </c>
      <c r="AS278" s="69">
        <v>0</v>
      </c>
      <c r="AT278" s="80">
        <v>0</v>
      </c>
      <c r="AU278" s="80">
        <v>0</v>
      </c>
      <c r="AV278" s="69">
        <v>0</v>
      </c>
      <c r="AW278" s="69">
        <v>0</v>
      </c>
      <c r="AX278" s="80">
        <v>0</v>
      </c>
      <c r="AY278" s="80">
        <v>0</v>
      </c>
      <c r="AZ278" s="69">
        <v>0</v>
      </c>
      <c r="BA278" s="69">
        <v>0</v>
      </c>
      <c r="BB278" s="80">
        <v>0</v>
      </c>
      <c r="BC278" s="80">
        <v>0</v>
      </c>
      <c r="BD278" s="69">
        <v>0</v>
      </c>
      <c r="BE278" s="69">
        <v>0</v>
      </c>
      <c r="BF278" s="80">
        <v>291824</v>
      </c>
      <c r="BG278" s="80">
        <v>0</v>
      </c>
      <c r="BH278" s="69">
        <v>0</v>
      </c>
      <c r="BI278" s="69">
        <v>0</v>
      </c>
      <c r="BJ278" s="80">
        <v>0</v>
      </c>
      <c r="BK278" s="80">
        <v>0</v>
      </c>
      <c r="BL278" s="69">
        <v>0</v>
      </c>
      <c r="BM278" s="69">
        <v>0</v>
      </c>
      <c r="BN278" s="80">
        <v>0</v>
      </c>
      <c r="BO278" s="80">
        <v>0</v>
      </c>
      <c r="BP278" s="69">
        <v>0</v>
      </c>
      <c r="BQ278" s="69">
        <v>0</v>
      </c>
      <c r="BR278" s="80">
        <v>13272</v>
      </c>
      <c r="BS278" s="80">
        <v>0</v>
      </c>
      <c r="BT278" s="69">
        <v>0</v>
      </c>
      <c r="BU278" s="69">
        <v>0</v>
      </c>
      <c r="BV278" s="80">
        <v>0</v>
      </c>
      <c r="BW278" s="80">
        <v>0</v>
      </c>
      <c r="BX278" s="69">
        <v>0</v>
      </c>
      <c r="BY278" s="69">
        <v>0</v>
      </c>
      <c r="BZ278" s="80">
        <v>0</v>
      </c>
      <c r="CA278" s="80">
        <v>0</v>
      </c>
      <c r="CB278" s="69">
        <v>0</v>
      </c>
      <c r="CC278" s="69">
        <v>0</v>
      </c>
      <c r="CD278" s="80">
        <v>0</v>
      </c>
      <c r="CE278" s="80">
        <v>0</v>
      </c>
      <c r="CF278" s="69">
        <v>0</v>
      </c>
      <c r="CG278" s="69">
        <v>0</v>
      </c>
      <c r="CH278" s="80">
        <v>-272957</v>
      </c>
      <c r="CI278" s="80">
        <v>0</v>
      </c>
      <c r="CJ278" s="69">
        <v>0</v>
      </c>
      <c r="CK278" s="69">
        <v>10</v>
      </c>
      <c r="CL278" s="80">
        <v>81774</v>
      </c>
      <c r="CM278" s="80">
        <v>0</v>
      </c>
      <c r="CN278" s="67" t="s">
        <v>731</v>
      </c>
      <c r="CO278" s="67" t="s">
        <v>732</v>
      </c>
      <c r="CP278" s="67" t="s">
        <v>701</v>
      </c>
      <c r="CQ278" s="67" t="s">
        <v>701</v>
      </c>
      <c r="CR278" s="67" t="s">
        <v>701</v>
      </c>
      <c r="CS278" s="67" t="s">
        <v>701</v>
      </c>
      <c r="CT278" s="68">
        <v>45301</v>
      </c>
      <c r="CU278" s="67" t="s">
        <v>1003</v>
      </c>
      <c r="CV278" s="67" t="s">
        <v>1004</v>
      </c>
      <c r="CW278" s="68" t="s">
        <v>168</v>
      </c>
      <c r="CX278" s="68">
        <v>45196</v>
      </c>
      <c r="CY278" s="67" t="s">
        <v>1005</v>
      </c>
      <c r="CZ278" s="67" t="s">
        <v>1004</v>
      </c>
      <c r="DA278" s="67" t="s">
        <v>1073</v>
      </c>
      <c r="DB278" s="81">
        <v>11006397.880000001</v>
      </c>
      <c r="DC278" s="67" t="s">
        <v>870</v>
      </c>
      <c r="DD278" s="67" t="s">
        <v>871</v>
      </c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  <c r="AMK278"/>
      <c r="AML278"/>
      <c r="AMM278"/>
      <c r="AMN278"/>
      <c r="AMO278"/>
      <c r="AMP278"/>
      <c r="AMQ278"/>
      <c r="AMR278"/>
      <c r="AMS278"/>
      <c r="AMT278"/>
      <c r="AMU278"/>
      <c r="AMV278"/>
      <c r="AMW278"/>
      <c r="AMX278"/>
      <c r="AMY278"/>
      <c r="AMZ278"/>
      <c r="ANA278"/>
      <c r="ANB278"/>
      <c r="ANC278"/>
      <c r="AND278"/>
      <c r="ANE278"/>
      <c r="ANF278"/>
      <c r="ANG278"/>
      <c r="ANH278"/>
      <c r="ANI278"/>
      <c r="ANJ278"/>
      <c r="ANK278"/>
      <c r="ANL278"/>
      <c r="ANM278"/>
      <c r="ANN278"/>
      <c r="ANO278"/>
      <c r="ANP278"/>
      <c r="ANQ278"/>
      <c r="ANR278"/>
      <c r="ANS278"/>
      <c r="ANT278"/>
      <c r="ANU278"/>
      <c r="ANV278"/>
      <c r="ANW278"/>
      <c r="ANX278"/>
      <c r="ANY278"/>
      <c r="ANZ278"/>
      <c r="AOA278"/>
      <c r="AOB278"/>
      <c r="AOC278"/>
      <c r="AOD278"/>
      <c r="AOE278"/>
      <c r="AOF278"/>
      <c r="AOG278"/>
      <c r="AOH278"/>
      <c r="AOI278"/>
      <c r="AOJ278"/>
      <c r="AOK278"/>
      <c r="AOL278"/>
      <c r="AOM278"/>
      <c r="AON278"/>
      <c r="AOO278"/>
      <c r="AOP278"/>
      <c r="AOQ278"/>
      <c r="AOR278"/>
      <c r="AOS278"/>
      <c r="AOT278"/>
      <c r="AOU278"/>
      <c r="AOV278"/>
      <c r="AOW278"/>
      <c r="AOX278"/>
      <c r="AOY278"/>
      <c r="AOZ278"/>
      <c r="APA278"/>
      <c r="APB278"/>
      <c r="APC278"/>
      <c r="APD278"/>
      <c r="APE278"/>
      <c r="APF278"/>
      <c r="APG278"/>
      <c r="APH278"/>
      <c r="API278"/>
      <c r="APJ278"/>
      <c r="APK278"/>
      <c r="APL278"/>
      <c r="APM278"/>
      <c r="APN278"/>
      <c r="APO278"/>
      <c r="APP278"/>
      <c r="APQ278"/>
      <c r="APR278"/>
      <c r="APS278"/>
      <c r="APT278"/>
      <c r="APU278"/>
      <c r="APV278"/>
      <c r="APW278"/>
      <c r="APX278"/>
      <c r="APY278"/>
      <c r="APZ278"/>
      <c r="AQA278"/>
      <c r="AQB278"/>
      <c r="AQC278"/>
      <c r="AQD278"/>
      <c r="AQE278"/>
      <c r="AQF278"/>
      <c r="AQG278"/>
      <c r="AQH278"/>
      <c r="AQI278"/>
      <c r="AQJ278"/>
      <c r="AQK278"/>
      <c r="AQL278"/>
      <c r="AQM278"/>
      <c r="AQN278"/>
      <c r="AQO278"/>
      <c r="AQP278"/>
      <c r="AQQ278"/>
      <c r="AQR278"/>
      <c r="AQS278"/>
      <c r="AQT278"/>
      <c r="AQU278"/>
      <c r="AQV278"/>
      <c r="AQW278"/>
      <c r="AQX278"/>
      <c r="AQY278"/>
      <c r="AQZ278"/>
      <c r="ARA278"/>
      <c r="ARB278"/>
      <c r="ARC278"/>
      <c r="ARD278"/>
      <c r="ARE278"/>
      <c r="ARF278"/>
      <c r="ARG278"/>
      <c r="ARH278"/>
      <c r="ARI278"/>
      <c r="ARJ278"/>
      <c r="ARK278"/>
      <c r="ARL278"/>
      <c r="ARM278"/>
      <c r="ARN278"/>
      <c r="ARO278"/>
      <c r="ARP278"/>
      <c r="ARQ278"/>
      <c r="ARR278"/>
      <c r="ARS278"/>
      <c r="ART278"/>
      <c r="ARU278"/>
      <c r="ARV278"/>
      <c r="ARW278"/>
      <c r="ARX278"/>
      <c r="ARY278"/>
      <c r="ARZ278"/>
      <c r="ASA278"/>
      <c r="ASB278"/>
      <c r="ASC278"/>
      <c r="ASD278"/>
      <c r="ASE278"/>
      <c r="ASF278"/>
      <c r="ASG278"/>
      <c r="ASH278"/>
      <c r="ASI278"/>
      <c r="ASJ278"/>
      <c r="ASK278"/>
      <c r="ASL278"/>
      <c r="ASM278"/>
      <c r="ASN278"/>
      <c r="ASO278"/>
      <c r="ASP278"/>
      <c r="ASQ278"/>
      <c r="ASR278"/>
      <c r="ASS278"/>
      <c r="AST278"/>
      <c r="ASU278"/>
      <c r="ASV278"/>
      <c r="ASW278"/>
      <c r="ASX278"/>
      <c r="ASY278"/>
      <c r="ASZ278"/>
      <c r="ATA278"/>
      <c r="ATB278"/>
      <c r="ATC278"/>
      <c r="ATD278"/>
      <c r="ATE278"/>
      <c r="ATF278"/>
      <c r="ATG278"/>
      <c r="ATH278"/>
      <c r="ATI278"/>
      <c r="ATJ278"/>
      <c r="ATK278"/>
      <c r="ATL278"/>
      <c r="ATM278"/>
      <c r="ATN278"/>
      <c r="ATO278"/>
      <c r="ATP278"/>
      <c r="ATQ278"/>
      <c r="ATR278"/>
      <c r="ATS278"/>
      <c r="ATT278"/>
      <c r="ATU278"/>
      <c r="ATV278"/>
      <c r="ATW278"/>
      <c r="ATX278"/>
      <c r="ATY278"/>
      <c r="ATZ278"/>
      <c r="AUA278"/>
      <c r="AUB278"/>
      <c r="AUC278"/>
      <c r="AUD278"/>
      <c r="AUE278"/>
      <c r="AUF278"/>
      <c r="AUG278"/>
      <c r="AUH278"/>
      <c r="AUI278"/>
      <c r="AUJ278"/>
      <c r="AUK278"/>
      <c r="AUL278"/>
      <c r="AUM278"/>
      <c r="AUN278"/>
      <c r="AUO278"/>
      <c r="AUP278"/>
      <c r="AUQ278"/>
      <c r="AUR278"/>
      <c r="AUS278"/>
      <c r="AUT278"/>
      <c r="AUU278"/>
      <c r="AUV278"/>
      <c r="AUW278"/>
      <c r="AUX278"/>
      <c r="AUY278"/>
      <c r="AUZ278"/>
      <c r="AVA278"/>
      <c r="AVB278"/>
      <c r="AVC278"/>
      <c r="AVD278"/>
      <c r="AVE278"/>
      <c r="AVF278"/>
      <c r="AVG278"/>
      <c r="AVH278"/>
      <c r="AVI278"/>
      <c r="AVJ278"/>
      <c r="AVK278"/>
      <c r="AVL278"/>
      <c r="AVM278"/>
      <c r="AVN278"/>
      <c r="AVO278"/>
      <c r="AVP278"/>
      <c r="AVQ278"/>
      <c r="AVR278"/>
      <c r="AVS278"/>
      <c r="AVT278"/>
      <c r="AVU278"/>
      <c r="AVV278"/>
      <c r="AVW278"/>
      <c r="AVX278"/>
      <c r="AVY278"/>
      <c r="AVZ278"/>
      <c r="AWA278"/>
      <c r="AWB278"/>
      <c r="AWC278"/>
      <c r="AWD278"/>
      <c r="AWE278"/>
      <c r="AWF278"/>
      <c r="AWG278"/>
      <c r="AWH278"/>
      <c r="AWI278"/>
      <c r="AWJ278"/>
      <c r="AWK278"/>
      <c r="AWL278"/>
      <c r="AWM278"/>
      <c r="AWN278"/>
      <c r="AWO278"/>
      <c r="AWP278"/>
      <c r="AWQ278"/>
      <c r="AWR278"/>
      <c r="AWS278"/>
      <c r="AWT278"/>
      <c r="AWU278"/>
      <c r="AWV278"/>
      <c r="AWW278"/>
      <c r="AWX278"/>
      <c r="AWY278"/>
      <c r="AWZ278"/>
      <c r="AXA278"/>
      <c r="AXB278"/>
      <c r="AXC278"/>
      <c r="AXD278"/>
      <c r="AXE278"/>
      <c r="AXF278"/>
      <c r="AXG278"/>
      <c r="AXH278"/>
      <c r="AXI278"/>
      <c r="AXJ278"/>
      <c r="AXK278"/>
      <c r="AXL278"/>
      <c r="AXM278"/>
      <c r="AXN278"/>
      <c r="AXO278"/>
      <c r="AXP278"/>
      <c r="AXQ278"/>
      <c r="AXR278"/>
      <c r="AXS278"/>
      <c r="AXT278"/>
      <c r="AXU278"/>
      <c r="AXV278"/>
      <c r="AXW278"/>
      <c r="AXX278"/>
      <c r="AXY278"/>
      <c r="AXZ278"/>
      <c r="AYA278"/>
      <c r="AYB278"/>
      <c r="AYC278"/>
      <c r="AYD278"/>
      <c r="AYE278"/>
      <c r="AYF278"/>
      <c r="AYG278"/>
      <c r="AYH278"/>
      <c r="AYI278"/>
      <c r="AYJ278"/>
      <c r="AYK278"/>
      <c r="AYL278"/>
      <c r="AYM278"/>
      <c r="AYN278"/>
      <c r="AYO278"/>
      <c r="AYP278"/>
      <c r="AYQ278"/>
      <c r="AYR278"/>
      <c r="AYS278"/>
      <c r="AYT278"/>
      <c r="AYU278"/>
      <c r="AYV278"/>
      <c r="AYW278"/>
      <c r="AYX278"/>
      <c r="AYY278"/>
      <c r="AYZ278"/>
      <c r="AZA278"/>
      <c r="AZB278"/>
      <c r="AZC278"/>
      <c r="AZD278"/>
      <c r="AZE278"/>
      <c r="AZF278"/>
      <c r="AZG278"/>
      <c r="AZH278"/>
      <c r="AZI278"/>
      <c r="AZJ278"/>
      <c r="AZK278"/>
      <c r="AZL278"/>
      <c r="AZM278"/>
      <c r="AZN278"/>
      <c r="AZO278"/>
      <c r="AZP278"/>
      <c r="AZQ278"/>
      <c r="AZR278"/>
      <c r="AZS278"/>
      <c r="AZT278"/>
      <c r="AZU278"/>
      <c r="AZV278"/>
      <c r="AZW278"/>
      <c r="AZX278"/>
      <c r="AZY278"/>
      <c r="AZZ278"/>
      <c r="BAA278"/>
      <c r="BAB278"/>
      <c r="BAC278"/>
      <c r="BAD278"/>
      <c r="BAE278"/>
      <c r="BAF278"/>
      <c r="BAG278"/>
      <c r="BAH278"/>
      <c r="BAI278"/>
      <c r="BAJ278"/>
      <c r="BAK278"/>
      <c r="BAL278"/>
      <c r="BAM278"/>
      <c r="BAN278"/>
      <c r="BAO278"/>
      <c r="BAP278"/>
      <c r="BAQ278"/>
      <c r="BAR278"/>
      <c r="BAS278"/>
      <c r="BAT278"/>
      <c r="BAU278"/>
      <c r="BAV278"/>
      <c r="BAW278"/>
      <c r="BAX278"/>
      <c r="BAY278"/>
      <c r="BAZ278"/>
      <c r="BBA278"/>
      <c r="BBB278"/>
      <c r="BBC278"/>
      <c r="BBD278"/>
      <c r="BBE278"/>
      <c r="BBF278"/>
      <c r="BBG278"/>
      <c r="BBH278"/>
      <c r="BBI278"/>
      <c r="BBJ278"/>
      <c r="BBK278"/>
      <c r="BBL278"/>
      <c r="BBM278"/>
      <c r="BBN278"/>
      <c r="BBO278"/>
      <c r="BBP278"/>
      <c r="BBQ278"/>
      <c r="BBR278"/>
      <c r="BBS278"/>
      <c r="BBT278"/>
      <c r="BBU278"/>
      <c r="BBV278"/>
      <c r="BBW278"/>
      <c r="BBX278"/>
      <c r="BBY278"/>
      <c r="BBZ278"/>
      <c r="BCA278"/>
      <c r="BCB278"/>
      <c r="BCC278"/>
      <c r="BCD278"/>
      <c r="BCE278"/>
      <c r="BCF278"/>
      <c r="BCG278"/>
      <c r="BCH278"/>
      <c r="BCI278"/>
      <c r="BCJ278"/>
      <c r="BCK278"/>
      <c r="BCL278"/>
      <c r="BCM278"/>
      <c r="BCN278"/>
      <c r="BCO278"/>
      <c r="BCP278"/>
      <c r="BCQ278"/>
      <c r="BCR278"/>
      <c r="BCS278"/>
      <c r="BCT278"/>
      <c r="BCU278"/>
      <c r="BCV278"/>
      <c r="BCW278"/>
      <c r="BCX278"/>
      <c r="BCY278"/>
      <c r="BCZ278"/>
      <c r="BDA278"/>
      <c r="BDB278"/>
      <c r="BDC278"/>
      <c r="BDD278"/>
      <c r="BDE278"/>
      <c r="BDF278"/>
      <c r="BDG278"/>
      <c r="BDH278"/>
      <c r="BDI278"/>
      <c r="BDJ278"/>
      <c r="BDK278"/>
      <c r="BDL278"/>
      <c r="BDM278"/>
      <c r="BDN278"/>
      <c r="BDO278"/>
      <c r="BDP278"/>
      <c r="BDQ278"/>
      <c r="BDR278"/>
      <c r="BDS278"/>
      <c r="BDT278"/>
      <c r="BDU278"/>
    </row>
    <row r="279" spans="1:1477" s="69" customFormat="1">
      <c r="B279" s="67" t="s">
        <v>5</v>
      </c>
      <c r="C279" s="67" t="s">
        <v>649</v>
      </c>
      <c r="D279" s="67" t="s">
        <v>650</v>
      </c>
      <c r="E279" s="68">
        <v>44798</v>
      </c>
      <c r="F279" s="67" t="s">
        <v>1005</v>
      </c>
      <c r="G279" s="158" t="s">
        <v>1009</v>
      </c>
      <c r="H279" s="187">
        <v>1</v>
      </c>
      <c r="I279" s="69">
        <v>0</v>
      </c>
      <c r="J279" s="69">
        <v>160</v>
      </c>
      <c r="K279" s="69">
        <v>303</v>
      </c>
      <c r="L279" s="69">
        <v>303</v>
      </c>
      <c r="M279" s="186">
        <f t="shared" ref="M279:M285" si="89">IF(J279 = 0,0,(L279-AH279-AI279)/J279)</f>
        <v>1.0249999999999999</v>
      </c>
      <c r="N279" s="69">
        <f t="shared" ref="N279:N285" si="90">IF(G279&lt;&gt;"",IF(M279&lt;=1.2,1,0),0)</f>
        <v>1</v>
      </c>
      <c r="O279" s="69">
        <v>0</v>
      </c>
      <c r="P279" s="69">
        <v>0</v>
      </c>
      <c r="Q279" s="69">
        <v>0</v>
      </c>
      <c r="R279" s="69">
        <v>143</v>
      </c>
      <c r="S279" s="69">
        <v>0</v>
      </c>
      <c r="T279" s="190">
        <v>935010</v>
      </c>
      <c r="U279" s="190">
        <v>46311</v>
      </c>
      <c r="V279" s="190">
        <v>888699</v>
      </c>
      <c r="W279" s="190">
        <v>935010</v>
      </c>
      <c r="X279" s="190">
        <v>1101336</v>
      </c>
      <c r="Y279" s="190">
        <v>0</v>
      </c>
      <c r="Z279" s="190">
        <v>0</v>
      </c>
      <c r="AA279" s="190">
        <v>0</v>
      </c>
      <c r="AB279" s="190">
        <v>1101336</v>
      </c>
      <c r="AC279" s="190">
        <v>1101281</v>
      </c>
      <c r="AD279" s="186">
        <f t="shared" ref="AD279:AD285" si="91">IF(V279=0,0,AC279/V279)</f>
        <v>1.2392058503497809</v>
      </c>
      <c r="AE279" s="69">
        <f t="shared" ref="AE279:AE285" si="92">IF(AD279 &lt;=1.1,1,0)</f>
        <v>0</v>
      </c>
      <c r="AF279" s="190">
        <v>-55</v>
      </c>
      <c r="AG279" s="190">
        <v>0</v>
      </c>
      <c r="AH279" s="69">
        <v>112</v>
      </c>
      <c r="AI279" s="69">
        <v>27</v>
      </c>
      <c r="AJ279" s="69">
        <v>0</v>
      </c>
      <c r="AK279" s="69">
        <v>0</v>
      </c>
      <c r="AL279" s="80">
        <v>0</v>
      </c>
      <c r="AM279" s="80">
        <v>0</v>
      </c>
      <c r="AN279" s="69">
        <v>0</v>
      </c>
      <c r="AO279" s="69">
        <v>0</v>
      </c>
      <c r="AP279" s="80">
        <v>0</v>
      </c>
      <c r="AQ279" s="80">
        <v>0</v>
      </c>
      <c r="AR279" s="69">
        <v>0</v>
      </c>
      <c r="AS279" s="69">
        <v>0</v>
      </c>
      <c r="AT279" s="80">
        <v>0</v>
      </c>
      <c r="AU279" s="80">
        <v>0</v>
      </c>
      <c r="AV279" s="69">
        <v>0</v>
      </c>
      <c r="AW279" s="69">
        <v>0</v>
      </c>
      <c r="AX279" s="80">
        <v>0</v>
      </c>
      <c r="AY279" s="80">
        <v>0</v>
      </c>
      <c r="AZ279" s="69">
        <v>0</v>
      </c>
      <c r="BA279" s="69">
        <v>0</v>
      </c>
      <c r="BB279" s="80">
        <v>0</v>
      </c>
      <c r="BC279" s="80">
        <v>0</v>
      </c>
      <c r="BD279" s="69">
        <v>4</v>
      </c>
      <c r="BE279" s="69">
        <v>0</v>
      </c>
      <c r="BF279" s="80">
        <v>36709</v>
      </c>
      <c r="BG279" s="80">
        <v>0</v>
      </c>
      <c r="BH279" s="69">
        <v>0</v>
      </c>
      <c r="BI279" s="69">
        <v>0</v>
      </c>
      <c r="BJ279" s="80">
        <v>0</v>
      </c>
      <c r="BK279" s="80">
        <v>0</v>
      </c>
      <c r="BL279" s="69">
        <v>0</v>
      </c>
      <c r="BM279" s="69">
        <v>0</v>
      </c>
      <c r="BN279" s="80">
        <v>0</v>
      </c>
      <c r="BO279" s="80">
        <v>0</v>
      </c>
      <c r="BP279" s="69">
        <v>0</v>
      </c>
      <c r="BQ279" s="69">
        <v>0</v>
      </c>
      <c r="BR279" s="80">
        <v>0</v>
      </c>
      <c r="BS279" s="80">
        <v>0</v>
      </c>
      <c r="BT279" s="69">
        <v>0</v>
      </c>
      <c r="BU279" s="69">
        <v>0</v>
      </c>
      <c r="BV279" s="80">
        <v>0</v>
      </c>
      <c r="BW279" s="80">
        <v>0</v>
      </c>
      <c r="BX279" s="69">
        <v>0</v>
      </c>
      <c r="BY279" s="69">
        <v>0</v>
      </c>
      <c r="BZ279" s="80">
        <v>0</v>
      </c>
      <c r="CA279" s="80">
        <v>0</v>
      </c>
      <c r="CB279" s="69">
        <v>0</v>
      </c>
      <c r="CC279" s="69">
        <v>0</v>
      </c>
      <c r="CD279" s="80">
        <v>0</v>
      </c>
      <c r="CE279" s="80">
        <v>0</v>
      </c>
      <c r="CF279" s="69">
        <v>0</v>
      </c>
      <c r="CG279" s="69">
        <v>0</v>
      </c>
      <c r="CH279" s="80">
        <v>0</v>
      </c>
      <c r="CI279" s="80">
        <v>0</v>
      </c>
      <c r="CJ279" s="69">
        <v>4</v>
      </c>
      <c r="CK279" s="69">
        <v>0</v>
      </c>
      <c r="CL279" s="80">
        <v>36709</v>
      </c>
      <c r="CM279" s="80">
        <v>0</v>
      </c>
      <c r="CN279" s="67" t="s">
        <v>946</v>
      </c>
      <c r="CO279" s="67" t="s">
        <v>947</v>
      </c>
      <c r="CP279" s="67" t="s">
        <v>701</v>
      </c>
      <c r="CQ279" s="67" t="s">
        <v>701</v>
      </c>
      <c r="CR279" s="67" t="s">
        <v>701</v>
      </c>
      <c r="CS279" s="67" t="s">
        <v>701</v>
      </c>
      <c r="CT279" s="68">
        <v>45453</v>
      </c>
      <c r="CU279" s="67" t="s">
        <v>1001</v>
      </c>
      <c r="CV279" s="67" t="s">
        <v>1004</v>
      </c>
      <c r="CW279" s="68" t="s">
        <v>168</v>
      </c>
      <c r="CX279" s="68">
        <v>45349</v>
      </c>
      <c r="CY279" s="67" t="s">
        <v>1003</v>
      </c>
      <c r="CZ279" s="67" t="s">
        <v>1004</v>
      </c>
      <c r="DA279" s="67" t="s">
        <v>1073</v>
      </c>
      <c r="DB279" s="81">
        <v>1073050.3</v>
      </c>
      <c r="DC279" s="67"/>
      <c r="DD279" s="67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  <c r="AMK279"/>
      <c r="AML279"/>
      <c r="AMM279"/>
      <c r="AMN279"/>
      <c r="AMO279"/>
      <c r="AMP279"/>
      <c r="AMQ279"/>
      <c r="AMR279"/>
      <c r="AMS279"/>
      <c r="AMT279"/>
      <c r="AMU279"/>
      <c r="AMV279"/>
      <c r="AMW279"/>
      <c r="AMX279"/>
      <c r="AMY279"/>
      <c r="AMZ279"/>
      <c r="ANA279"/>
      <c r="ANB279"/>
      <c r="ANC279"/>
      <c r="AND279"/>
      <c r="ANE279"/>
      <c r="ANF279"/>
      <c r="ANG279"/>
      <c r="ANH279"/>
      <c r="ANI279"/>
      <c r="ANJ279"/>
      <c r="ANK279"/>
      <c r="ANL279"/>
      <c r="ANM279"/>
      <c r="ANN279"/>
      <c r="ANO279"/>
      <c r="ANP279"/>
      <c r="ANQ279"/>
      <c r="ANR279"/>
      <c r="ANS279"/>
      <c r="ANT279"/>
      <c r="ANU279"/>
      <c r="ANV279"/>
      <c r="ANW279"/>
      <c r="ANX279"/>
      <c r="ANY279"/>
      <c r="ANZ279"/>
      <c r="AOA279"/>
      <c r="AOB279"/>
      <c r="AOC279"/>
      <c r="AOD279"/>
      <c r="AOE279"/>
      <c r="AOF279"/>
      <c r="AOG279"/>
      <c r="AOH279"/>
      <c r="AOI279"/>
      <c r="AOJ279"/>
      <c r="AOK279"/>
      <c r="AOL279"/>
      <c r="AOM279"/>
      <c r="AON279"/>
      <c r="AOO279"/>
      <c r="AOP279"/>
      <c r="AOQ279"/>
      <c r="AOR279"/>
      <c r="AOS279"/>
      <c r="AOT279"/>
      <c r="AOU279"/>
      <c r="AOV279"/>
      <c r="AOW279"/>
      <c r="AOX279"/>
      <c r="AOY279"/>
      <c r="AOZ279"/>
      <c r="APA279"/>
      <c r="APB279"/>
      <c r="APC279"/>
      <c r="APD279"/>
      <c r="APE279"/>
      <c r="APF279"/>
      <c r="APG279"/>
      <c r="APH279"/>
      <c r="API279"/>
      <c r="APJ279"/>
      <c r="APK279"/>
      <c r="APL279"/>
      <c r="APM279"/>
      <c r="APN279"/>
      <c r="APO279"/>
      <c r="APP279"/>
      <c r="APQ279"/>
      <c r="APR279"/>
      <c r="APS279"/>
      <c r="APT279"/>
      <c r="APU279"/>
      <c r="APV279"/>
      <c r="APW279"/>
      <c r="APX279"/>
      <c r="APY279"/>
      <c r="APZ279"/>
      <c r="AQA279"/>
      <c r="AQB279"/>
      <c r="AQC279"/>
      <c r="AQD279"/>
      <c r="AQE279"/>
      <c r="AQF279"/>
      <c r="AQG279"/>
      <c r="AQH279"/>
      <c r="AQI279"/>
      <c r="AQJ279"/>
      <c r="AQK279"/>
      <c r="AQL279"/>
      <c r="AQM279"/>
      <c r="AQN279"/>
      <c r="AQO279"/>
      <c r="AQP279"/>
      <c r="AQQ279"/>
      <c r="AQR279"/>
      <c r="AQS279"/>
      <c r="AQT279"/>
      <c r="AQU279"/>
      <c r="AQV279"/>
      <c r="AQW279"/>
      <c r="AQX279"/>
      <c r="AQY279"/>
      <c r="AQZ279"/>
      <c r="ARA279"/>
      <c r="ARB279"/>
      <c r="ARC279"/>
      <c r="ARD279"/>
      <c r="ARE279"/>
      <c r="ARF279"/>
      <c r="ARG279"/>
      <c r="ARH279"/>
      <c r="ARI279"/>
      <c r="ARJ279"/>
      <c r="ARK279"/>
      <c r="ARL279"/>
      <c r="ARM279"/>
      <c r="ARN279"/>
      <c r="ARO279"/>
      <c r="ARP279"/>
      <c r="ARQ279"/>
      <c r="ARR279"/>
      <c r="ARS279"/>
      <c r="ART279"/>
      <c r="ARU279"/>
      <c r="ARV279"/>
      <c r="ARW279"/>
      <c r="ARX279"/>
      <c r="ARY279"/>
      <c r="ARZ279"/>
      <c r="ASA279"/>
      <c r="ASB279"/>
      <c r="ASC279"/>
      <c r="ASD279"/>
      <c r="ASE279"/>
      <c r="ASF279"/>
      <c r="ASG279"/>
      <c r="ASH279"/>
      <c r="ASI279"/>
      <c r="ASJ279"/>
      <c r="ASK279"/>
      <c r="ASL279"/>
      <c r="ASM279"/>
      <c r="ASN279"/>
      <c r="ASO279"/>
      <c r="ASP279"/>
      <c r="ASQ279"/>
      <c r="ASR279"/>
      <c r="ASS279"/>
      <c r="AST279"/>
      <c r="ASU279"/>
      <c r="ASV279"/>
      <c r="ASW279"/>
      <c r="ASX279"/>
      <c r="ASY279"/>
      <c r="ASZ279"/>
      <c r="ATA279"/>
      <c r="ATB279"/>
      <c r="ATC279"/>
      <c r="ATD279"/>
      <c r="ATE279"/>
      <c r="ATF279"/>
      <c r="ATG279"/>
      <c r="ATH279"/>
      <c r="ATI279"/>
      <c r="ATJ279"/>
      <c r="ATK279"/>
      <c r="ATL279"/>
      <c r="ATM279"/>
      <c r="ATN279"/>
      <c r="ATO279"/>
      <c r="ATP279"/>
      <c r="ATQ279"/>
      <c r="ATR279"/>
      <c r="ATS279"/>
      <c r="ATT279"/>
      <c r="ATU279"/>
      <c r="ATV279"/>
      <c r="ATW279"/>
      <c r="ATX279"/>
      <c r="ATY279"/>
      <c r="ATZ279"/>
      <c r="AUA279"/>
      <c r="AUB279"/>
      <c r="AUC279"/>
      <c r="AUD279"/>
      <c r="AUE279"/>
      <c r="AUF279"/>
      <c r="AUG279"/>
      <c r="AUH279"/>
      <c r="AUI279"/>
      <c r="AUJ279"/>
      <c r="AUK279"/>
      <c r="AUL279"/>
      <c r="AUM279"/>
      <c r="AUN279"/>
      <c r="AUO279"/>
      <c r="AUP279"/>
      <c r="AUQ279"/>
      <c r="AUR279"/>
      <c r="AUS279"/>
      <c r="AUT279"/>
      <c r="AUU279"/>
      <c r="AUV279"/>
      <c r="AUW279"/>
      <c r="AUX279"/>
      <c r="AUY279"/>
      <c r="AUZ279"/>
      <c r="AVA279"/>
      <c r="AVB279"/>
      <c r="AVC279"/>
      <c r="AVD279"/>
      <c r="AVE279"/>
      <c r="AVF279"/>
      <c r="AVG279"/>
      <c r="AVH279"/>
      <c r="AVI279"/>
      <c r="AVJ279"/>
      <c r="AVK279"/>
      <c r="AVL279"/>
      <c r="AVM279"/>
      <c r="AVN279"/>
      <c r="AVO279"/>
      <c r="AVP279"/>
      <c r="AVQ279"/>
      <c r="AVR279"/>
      <c r="AVS279"/>
      <c r="AVT279"/>
      <c r="AVU279"/>
      <c r="AVV279"/>
      <c r="AVW279"/>
      <c r="AVX279"/>
      <c r="AVY279"/>
      <c r="AVZ279"/>
      <c r="AWA279"/>
      <c r="AWB279"/>
      <c r="AWC279"/>
      <c r="AWD279"/>
      <c r="AWE279"/>
      <c r="AWF279"/>
      <c r="AWG279"/>
      <c r="AWH279"/>
      <c r="AWI279"/>
      <c r="AWJ279"/>
      <c r="AWK279"/>
      <c r="AWL279"/>
      <c r="AWM279"/>
      <c r="AWN279"/>
      <c r="AWO279"/>
      <c r="AWP279"/>
      <c r="AWQ279"/>
      <c r="AWR279"/>
      <c r="AWS279"/>
      <c r="AWT279"/>
      <c r="AWU279"/>
      <c r="AWV279"/>
      <c r="AWW279"/>
      <c r="AWX279"/>
      <c r="AWY279"/>
      <c r="AWZ279"/>
      <c r="AXA279"/>
      <c r="AXB279"/>
      <c r="AXC279"/>
      <c r="AXD279"/>
      <c r="AXE279"/>
      <c r="AXF279"/>
      <c r="AXG279"/>
      <c r="AXH279"/>
      <c r="AXI279"/>
      <c r="AXJ279"/>
      <c r="AXK279"/>
      <c r="AXL279"/>
      <c r="AXM279"/>
      <c r="AXN279"/>
      <c r="AXO279"/>
      <c r="AXP279"/>
      <c r="AXQ279"/>
      <c r="AXR279"/>
      <c r="AXS279"/>
      <c r="AXT279"/>
      <c r="AXU279"/>
      <c r="AXV279"/>
      <c r="AXW279"/>
      <c r="AXX279"/>
      <c r="AXY279"/>
      <c r="AXZ279"/>
      <c r="AYA279"/>
      <c r="AYB279"/>
      <c r="AYC279"/>
      <c r="AYD279"/>
      <c r="AYE279"/>
      <c r="AYF279"/>
      <c r="AYG279"/>
      <c r="AYH279"/>
      <c r="AYI279"/>
      <c r="AYJ279"/>
      <c r="AYK279"/>
      <c r="AYL279"/>
      <c r="AYM279"/>
      <c r="AYN279"/>
      <c r="AYO279"/>
      <c r="AYP279"/>
      <c r="AYQ279"/>
      <c r="AYR279"/>
      <c r="AYS279"/>
      <c r="AYT279"/>
      <c r="AYU279"/>
      <c r="AYV279"/>
      <c r="AYW279"/>
      <c r="AYX279"/>
      <c r="AYY279"/>
      <c r="AYZ279"/>
      <c r="AZA279"/>
      <c r="AZB279"/>
      <c r="AZC279"/>
      <c r="AZD279"/>
      <c r="AZE279"/>
      <c r="AZF279"/>
      <c r="AZG279"/>
      <c r="AZH279"/>
      <c r="AZI279"/>
      <c r="AZJ279"/>
      <c r="AZK279"/>
      <c r="AZL279"/>
      <c r="AZM279"/>
      <c r="AZN279"/>
      <c r="AZO279"/>
      <c r="AZP279"/>
      <c r="AZQ279"/>
      <c r="AZR279"/>
      <c r="AZS279"/>
      <c r="AZT279"/>
      <c r="AZU279"/>
      <c r="AZV279"/>
      <c r="AZW279"/>
      <c r="AZX279"/>
      <c r="AZY279"/>
      <c r="AZZ279"/>
      <c r="BAA279"/>
      <c r="BAB279"/>
      <c r="BAC279"/>
      <c r="BAD279"/>
      <c r="BAE279"/>
      <c r="BAF279"/>
      <c r="BAG279"/>
      <c r="BAH279"/>
      <c r="BAI279"/>
      <c r="BAJ279"/>
      <c r="BAK279"/>
      <c r="BAL279"/>
      <c r="BAM279"/>
      <c r="BAN279"/>
      <c r="BAO279"/>
      <c r="BAP279"/>
      <c r="BAQ279"/>
      <c r="BAR279"/>
      <c r="BAS279"/>
      <c r="BAT279"/>
      <c r="BAU279"/>
      <c r="BAV279"/>
      <c r="BAW279"/>
      <c r="BAX279"/>
      <c r="BAY279"/>
      <c r="BAZ279"/>
      <c r="BBA279"/>
      <c r="BBB279"/>
      <c r="BBC279"/>
      <c r="BBD279"/>
      <c r="BBE279"/>
      <c r="BBF279"/>
      <c r="BBG279"/>
      <c r="BBH279"/>
      <c r="BBI279"/>
      <c r="BBJ279"/>
      <c r="BBK279"/>
      <c r="BBL279"/>
      <c r="BBM279"/>
      <c r="BBN279"/>
      <c r="BBO279"/>
      <c r="BBP279"/>
      <c r="BBQ279"/>
      <c r="BBR279"/>
      <c r="BBS279"/>
      <c r="BBT279"/>
      <c r="BBU279"/>
      <c r="BBV279"/>
      <c r="BBW279"/>
      <c r="BBX279"/>
      <c r="BBY279"/>
      <c r="BBZ279"/>
      <c r="BCA279"/>
      <c r="BCB279"/>
      <c r="BCC279"/>
      <c r="BCD279"/>
      <c r="BCE279"/>
      <c r="BCF279"/>
      <c r="BCG279"/>
      <c r="BCH279"/>
      <c r="BCI279"/>
      <c r="BCJ279"/>
      <c r="BCK279"/>
      <c r="BCL279"/>
      <c r="BCM279"/>
      <c r="BCN279"/>
      <c r="BCO279"/>
      <c r="BCP279"/>
      <c r="BCQ279"/>
      <c r="BCR279"/>
      <c r="BCS279"/>
      <c r="BCT279"/>
      <c r="BCU279"/>
      <c r="BCV279"/>
      <c r="BCW279"/>
      <c r="BCX279"/>
      <c r="BCY279"/>
      <c r="BCZ279"/>
      <c r="BDA279"/>
      <c r="BDB279"/>
      <c r="BDC279"/>
      <c r="BDD279"/>
      <c r="BDE279"/>
      <c r="BDF279"/>
      <c r="BDG279"/>
      <c r="BDH279"/>
      <c r="BDI279"/>
      <c r="BDJ279"/>
      <c r="BDK279"/>
      <c r="BDL279"/>
      <c r="BDM279"/>
      <c r="BDN279"/>
      <c r="BDO279"/>
      <c r="BDP279"/>
      <c r="BDQ279"/>
      <c r="BDR279"/>
      <c r="BDS279"/>
      <c r="BDT279"/>
      <c r="BDU279"/>
    </row>
    <row r="280" spans="1:1477" s="69" customFormat="1">
      <c r="B280" s="67" t="s">
        <v>5</v>
      </c>
      <c r="C280" s="67" t="s">
        <v>442</v>
      </c>
      <c r="D280" s="67" t="s">
        <v>443</v>
      </c>
      <c r="E280" s="68">
        <v>44588</v>
      </c>
      <c r="F280" s="67" t="s">
        <v>1003</v>
      </c>
      <c r="G280" s="158" t="s">
        <v>1010</v>
      </c>
      <c r="H280" s="187">
        <v>2</v>
      </c>
      <c r="I280" s="69">
        <v>5</v>
      </c>
      <c r="J280" s="69">
        <v>450</v>
      </c>
      <c r="K280" s="69">
        <v>483</v>
      </c>
      <c r="L280" s="69">
        <v>372</v>
      </c>
      <c r="M280" s="186">
        <f t="shared" si="89"/>
        <v>0.7533333333333333</v>
      </c>
      <c r="N280" s="69">
        <f t="shared" si="90"/>
        <v>1</v>
      </c>
      <c r="O280" s="69">
        <v>111</v>
      </c>
      <c r="P280" s="69">
        <v>0</v>
      </c>
      <c r="Q280" s="69">
        <v>0</v>
      </c>
      <c r="R280" s="69">
        <v>33</v>
      </c>
      <c r="S280" s="69">
        <v>0</v>
      </c>
      <c r="T280" s="190">
        <v>2813265</v>
      </c>
      <c r="U280" s="190">
        <v>50000</v>
      </c>
      <c r="V280" s="190">
        <v>2763265</v>
      </c>
      <c r="W280" s="190">
        <v>2921577</v>
      </c>
      <c r="X280" s="190">
        <v>2938675</v>
      </c>
      <c r="Y280" s="190">
        <v>0</v>
      </c>
      <c r="Z280" s="190">
        <v>0</v>
      </c>
      <c r="AA280" s="190">
        <v>0</v>
      </c>
      <c r="AB280" s="190">
        <v>2938675</v>
      </c>
      <c r="AC280" s="190">
        <v>2927754</v>
      </c>
      <c r="AD280" s="186">
        <f t="shared" si="91"/>
        <v>1.0595270449993033</v>
      </c>
      <c r="AE280" s="69">
        <f t="shared" si="92"/>
        <v>1</v>
      </c>
      <c r="AF280" s="190">
        <v>65</v>
      </c>
      <c r="AG280" s="190">
        <v>108312</v>
      </c>
      <c r="AH280" s="69">
        <v>12</v>
      </c>
      <c r="AI280" s="69">
        <v>21</v>
      </c>
      <c r="AJ280" s="69">
        <v>0</v>
      </c>
      <c r="AK280" s="69">
        <v>0</v>
      </c>
      <c r="AL280" s="80">
        <v>47426</v>
      </c>
      <c r="AM280" s="80">
        <v>0</v>
      </c>
      <c r="AN280" s="69">
        <v>0</v>
      </c>
      <c r="AO280" s="69">
        <v>0</v>
      </c>
      <c r="AP280" s="80">
        <v>12785</v>
      </c>
      <c r="AQ280" s="80">
        <v>0</v>
      </c>
      <c r="AR280" s="69">
        <v>0</v>
      </c>
      <c r="AS280" s="69">
        <v>0</v>
      </c>
      <c r="AT280" s="80">
        <v>0</v>
      </c>
      <c r="AU280" s="80">
        <v>0</v>
      </c>
      <c r="AV280" s="69">
        <v>0</v>
      </c>
      <c r="AW280" s="69">
        <v>0</v>
      </c>
      <c r="AX280" s="80">
        <v>0</v>
      </c>
      <c r="AY280" s="80">
        <v>0</v>
      </c>
      <c r="AZ280" s="69">
        <v>0</v>
      </c>
      <c r="BA280" s="69">
        <v>0</v>
      </c>
      <c r="BB280" s="80">
        <v>0</v>
      </c>
      <c r="BC280" s="80">
        <v>0</v>
      </c>
      <c r="BD280" s="69">
        <v>0</v>
      </c>
      <c r="BE280" s="69">
        <v>0</v>
      </c>
      <c r="BF280" s="80">
        <v>35852</v>
      </c>
      <c r="BG280" s="80">
        <v>0</v>
      </c>
      <c r="BH280" s="69">
        <v>0</v>
      </c>
      <c r="BI280" s="69">
        <v>0</v>
      </c>
      <c r="BJ280" s="80">
        <v>0</v>
      </c>
      <c r="BK280" s="80">
        <v>0</v>
      </c>
      <c r="BL280" s="69">
        <v>0</v>
      </c>
      <c r="BM280" s="69">
        <v>0</v>
      </c>
      <c r="BN280" s="80">
        <v>0</v>
      </c>
      <c r="BO280" s="80">
        <v>0</v>
      </c>
      <c r="BP280" s="69">
        <v>0</v>
      </c>
      <c r="BQ280" s="69">
        <v>0</v>
      </c>
      <c r="BR280" s="80">
        <v>10986</v>
      </c>
      <c r="BS280" s="80">
        <v>0</v>
      </c>
      <c r="BT280" s="69">
        <v>0</v>
      </c>
      <c r="BU280" s="69">
        <v>0</v>
      </c>
      <c r="BV280" s="80">
        <v>0</v>
      </c>
      <c r="BW280" s="80">
        <v>0</v>
      </c>
      <c r="BX280" s="69">
        <v>0</v>
      </c>
      <c r="BY280" s="69">
        <v>0</v>
      </c>
      <c r="BZ280" s="80">
        <v>0</v>
      </c>
      <c r="CA280" s="80">
        <v>0</v>
      </c>
      <c r="CB280" s="69">
        <v>0</v>
      </c>
      <c r="CC280" s="69">
        <v>0</v>
      </c>
      <c r="CD280" s="80">
        <v>0</v>
      </c>
      <c r="CE280" s="80">
        <v>0</v>
      </c>
      <c r="CF280" s="69">
        <v>0</v>
      </c>
      <c r="CG280" s="69">
        <v>0</v>
      </c>
      <c r="CH280" s="80">
        <v>0</v>
      </c>
      <c r="CI280" s="80">
        <v>0</v>
      </c>
      <c r="CJ280" s="69">
        <v>0</v>
      </c>
      <c r="CK280" s="69">
        <v>0</v>
      </c>
      <c r="CL280" s="80">
        <v>107049</v>
      </c>
      <c r="CM280" s="80">
        <v>0</v>
      </c>
      <c r="CN280" s="67" t="s">
        <v>948</v>
      </c>
      <c r="CO280" s="67" t="s">
        <v>949</v>
      </c>
      <c r="CP280" s="67" t="s">
        <v>701</v>
      </c>
      <c r="CQ280" s="67" t="s">
        <v>701</v>
      </c>
      <c r="CR280" s="67" t="s">
        <v>701</v>
      </c>
      <c r="CS280" s="67" t="s">
        <v>701</v>
      </c>
      <c r="CT280" s="68">
        <v>45216</v>
      </c>
      <c r="CU280" s="67" t="s">
        <v>1007</v>
      </c>
      <c r="CV280" s="67" t="s">
        <v>1004</v>
      </c>
      <c r="CW280" s="68" t="s">
        <v>168</v>
      </c>
      <c r="CX280" s="68">
        <v>45159</v>
      </c>
      <c r="CY280" s="67" t="s">
        <v>1005</v>
      </c>
      <c r="CZ280" s="67" t="s">
        <v>1004</v>
      </c>
      <c r="DA280" s="67" t="s">
        <v>1073</v>
      </c>
      <c r="DB280" s="81">
        <v>3044682.74</v>
      </c>
      <c r="DC280" s="67"/>
      <c r="DD280" s="67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  <c r="AMK280"/>
      <c r="AML280"/>
      <c r="AMM280"/>
      <c r="AMN280"/>
      <c r="AMO280"/>
      <c r="AMP280"/>
      <c r="AMQ280"/>
      <c r="AMR280"/>
      <c r="AMS280"/>
      <c r="AMT280"/>
      <c r="AMU280"/>
      <c r="AMV280"/>
      <c r="AMW280"/>
      <c r="AMX280"/>
      <c r="AMY280"/>
      <c r="AMZ280"/>
      <c r="ANA280"/>
      <c r="ANB280"/>
      <c r="ANC280"/>
      <c r="AND280"/>
      <c r="ANE280"/>
      <c r="ANF280"/>
      <c r="ANG280"/>
      <c r="ANH280"/>
      <c r="ANI280"/>
      <c r="ANJ280"/>
      <c r="ANK280"/>
      <c r="ANL280"/>
      <c r="ANM280"/>
      <c r="ANN280"/>
      <c r="ANO280"/>
      <c r="ANP280"/>
      <c r="ANQ280"/>
      <c r="ANR280"/>
      <c r="ANS280"/>
      <c r="ANT280"/>
      <c r="ANU280"/>
      <c r="ANV280"/>
      <c r="ANW280"/>
      <c r="ANX280"/>
      <c r="ANY280"/>
      <c r="ANZ280"/>
      <c r="AOA280"/>
      <c r="AOB280"/>
      <c r="AOC280"/>
      <c r="AOD280"/>
      <c r="AOE280"/>
      <c r="AOF280"/>
      <c r="AOG280"/>
      <c r="AOH280"/>
      <c r="AOI280"/>
      <c r="AOJ280"/>
      <c r="AOK280"/>
      <c r="AOL280"/>
      <c r="AOM280"/>
      <c r="AON280"/>
      <c r="AOO280"/>
      <c r="AOP280"/>
      <c r="AOQ280"/>
      <c r="AOR280"/>
      <c r="AOS280"/>
      <c r="AOT280"/>
      <c r="AOU280"/>
      <c r="AOV280"/>
      <c r="AOW280"/>
      <c r="AOX280"/>
      <c r="AOY280"/>
      <c r="AOZ280"/>
      <c r="APA280"/>
      <c r="APB280"/>
      <c r="APC280"/>
      <c r="APD280"/>
      <c r="APE280"/>
      <c r="APF280"/>
      <c r="APG280"/>
      <c r="APH280"/>
      <c r="API280"/>
      <c r="APJ280"/>
      <c r="APK280"/>
      <c r="APL280"/>
      <c r="APM280"/>
      <c r="APN280"/>
      <c r="APO280"/>
      <c r="APP280"/>
      <c r="APQ280"/>
      <c r="APR280"/>
      <c r="APS280"/>
      <c r="APT280"/>
      <c r="APU280"/>
      <c r="APV280"/>
      <c r="APW280"/>
      <c r="APX280"/>
      <c r="APY280"/>
      <c r="APZ280"/>
      <c r="AQA280"/>
      <c r="AQB280"/>
      <c r="AQC280"/>
      <c r="AQD280"/>
      <c r="AQE280"/>
      <c r="AQF280"/>
      <c r="AQG280"/>
      <c r="AQH280"/>
      <c r="AQI280"/>
      <c r="AQJ280"/>
      <c r="AQK280"/>
      <c r="AQL280"/>
      <c r="AQM280"/>
      <c r="AQN280"/>
      <c r="AQO280"/>
      <c r="AQP280"/>
      <c r="AQQ280"/>
      <c r="AQR280"/>
      <c r="AQS280"/>
      <c r="AQT280"/>
      <c r="AQU280"/>
      <c r="AQV280"/>
      <c r="AQW280"/>
      <c r="AQX280"/>
      <c r="AQY280"/>
      <c r="AQZ280"/>
      <c r="ARA280"/>
      <c r="ARB280"/>
      <c r="ARC280"/>
      <c r="ARD280"/>
      <c r="ARE280"/>
      <c r="ARF280"/>
      <c r="ARG280"/>
      <c r="ARH280"/>
      <c r="ARI280"/>
      <c r="ARJ280"/>
      <c r="ARK280"/>
      <c r="ARL280"/>
      <c r="ARM280"/>
      <c r="ARN280"/>
      <c r="ARO280"/>
      <c r="ARP280"/>
      <c r="ARQ280"/>
      <c r="ARR280"/>
      <c r="ARS280"/>
      <c r="ART280"/>
      <c r="ARU280"/>
      <c r="ARV280"/>
      <c r="ARW280"/>
      <c r="ARX280"/>
      <c r="ARY280"/>
      <c r="ARZ280"/>
      <c r="ASA280"/>
      <c r="ASB280"/>
      <c r="ASC280"/>
      <c r="ASD280"/>
      <c r="ASE280"/>
      <c r="ASF280"/>
      <c r="ASG280"/>
      <c r="ASH280"/>
      <c r="ASI280"/>
      <c r="ASJ280"/>
      <c r="ASK280"/>
      <c r="ASL280"/>
      <c r="ASM280"/>
      <c r="ASN280"/>
      <c r="ASO280"/>
      <c r="ASP280"/>
      <c r="ASQ280"/>
      <c r="ASR280"/>
      <c r="ASS280"/>
      <c r="AST280"/>
      <c r="ASU280"/>
      <c r="ASV280"/>
      <c r="ASW280"/>
      <c r="ASX280"/>
      <c r="ASY280"/>
      <c r="ASZ280"/>
      <c r="ATA280"/>
      <c r="ATB280"/>
      <c r="ATC280"/>
      <c r="ATD280"/>
      <c r="ATE280"/>
      <c r="ATF280"/>
      <c r="ATG280"/>
      <c r="ATH280"/>
      <c r="ATI280"/>
      <c r="ATJ280"/>
      <c r="ATK280"/>
      <c r="ATL280"/>
      <c r="ATM280"/>
      <c r="ATN280"/>
      <c r="ATO280"/>
      <c r="ATP280"/>
      <c r="ATQ280"/>
      <c r="ATR280"/>
      <c r="ATS280"/>
      <c r="ATT280"/>
      <c r="ATU280"/>
      <c r="ATV280"/>
      <c r="ATW280"/>
      <c r="ATX280"/>
      <c r="ATY280"/>
      <c r="ATZ280"/>
      <c r="AUA280"/>
      <c r="AUB280"/>
      <c r="AUC280"/>
      <c r="AUD280"/>
      <c r="AUE280"/>
      <c r="AUF280"/>
      <c r="AUG280"/>
      <c r="AUH280"/>
      <c r="AUI280"/>
      <c r="AUJ280"/>
      <c r="AUK280"/>
      <c r="AUL280"/>
      <c r="AUM280"/>
      <c r="AUN280"/>
      <c r="AUO280"/>
      <c r="AUP280"/>
      <c r="AUQ280"/>
      <c r="AUR280"/>
      <c r="AUS280"/>
      <c r="AUT280"/>
      <c r="AUU280"/>
      <c r="AUV280"/>
      <c r="AUW280"/>
      <c r="AUX280"/>
      <c r="AUY280"/>
      <c r="AUZ280"/>
      <c r="AVA280"/>
      <c r="AVB280"/>
      <c r="AVC280"/>
      <c r="AVD280"/>
      <c r="AVE280"/>
      <c r="AVF280"/>
      <c r="AVG280"/>
      <c r="AVH280"/>
      <c r="AVI280"/>
      <c r="AVJ280"/>
      <c r="AVK280"/>
      <c r="AVL280"/>
      <c r="AVM280"/>
      <c r="AVN280"/>
      <c r="AVO280"/>
      <c r="AVP280"/>
      <c r="AVQ280"/>
      <c r="AVR280"/>
      <c r="AVS280"/>
      <c r="AVT280"/>
      <c r="AVU280"/>
      <c r="AVV280"/>
      <c r="AVW280"/>
      <c r="AVX280"/>
      <c r="AVY280"/>
      <c r="AVZ280"/>
      <c r="AWA280"/>
      <c r="AWB280"/>
      <c r="AWC280"/>
      <c r="AWD280"/>
      <c r="AWE280"/>
      <c r="AWF280"/>
      <c r="AWG280"/>
      <c r="AWH280"/>
      <c r="AWI280"/>
      <c r="AWJ280"/>
      <c r="AWK280"/>
      <c r="AWL280"/>
      <c r="AWM280"/>
      <c r="AWN280"/>
      <c r="AWO280"/>
      <c r="AWP280"/>
      <c r="AWQ280"/>
      <c r="AWR280"/>
      <c r="AWS280"/>
      <c r="AWT280"/>
      <c r="AWU280"/>
      <c r="AWV280"/>
      <c r="AWW280"/>
      <c r="AWX280"/>
      <c r="AWY280"/>
      <c r="AWZ280"/>
      <c r="AXA280"/>
      <c r="AXB280"/>
      <c r="AXC280"/>
      <c r="AXD280"/>
      <c r="AXE280"/>
      <c r="AXF280"/>
      <c r="AXG280"/>
      <c r="AXH280"/>
      <c r="AXI280"/>
      <c r="AXJ280"/>
      <c r="AXK280"/>
      <c r="AXL280"/>
      <c r="AXM280"/>
      <c r="AXN280"/>
      <c r="AXO280"/>
      <c r="AXP280"/>
      <c r="AXQ280"/>
      <c r="AXR280"/>
      <c r="AXS280"/>
      <c r="AXT280"/>
      <c r="AXU280"/>
      <c r="AXV280"/>
      <c r="AXW280"/>
      <c r="AXX280"/>
      <c r="AXY280"/>
      <c r="AXZ280"/>
      <c r="AYA280"/>
      <c r="AYB280"/>
      <c r="AYC280"/>
      <c r="AYD280"/>
      <c r="AYE280"/>
      <c r="AYF280"/>
      <c r="AYG280"/>
      <c r="AYH280"/>
      <c r="AYI280"/>
      <c r="AYJ280"/>
      <c r="AYK280"/>
      <c r="AYL280"/>
      <c r="AYM280"/>
      <c r="AYN280"/>
      <c r="AYO280"/>
      <c r="AYP280"/>
      <c r="AYQ280"/>
      <c r="AYR280"/>
      <c r="AYS280"/>
      <c r="AYT280"/>
      <c r="AYU280"/>
      <c r="AYV280"/>
      <c r="AYW280"/>
      <c r="AYX280"/>
      <c r="AYY280"/>
      <c r="AYZ280"/>
      <c r="AZA280"/>
      <c r="AZB280"/>
      <c r="AZC280"/>
      <c r="AZD280"/>
      <c r="AZE280"/>
      <c r="AZF280"/>
      <c r="AZG280"/>
      <c r="AZH280"/>
      <c r="AZI280"/>
      <c r="AZJ280"/>
      <c r="AZK280"/>
      <c r="AZL280"/>
      <c r="AZM280"/>
      <c r="AZN280"/>
      <c r="AZO280"/>
      <c r="AZP280"/>
      <c r="AZQ280"/>
      <c r="AZR280"/>
      <c r="AZS280"/>
      <c r="AZT280"/>
      <c r="AZU280"/>
      <c r="AZV280"/>
      <c r="AZW280"/>
      <c r="AZX280"/>
      <c r="AZY280"/>
      <c r="AZZ280"/>
      <c r="BAA280"/>
      <c r="BAB280"/>
      <c r="BAC280"/>
      <c r="BAD280"/>
      <c r="BAE280"/>
      <c r="BAF280"/>
      <c r="BAG280"/>
      <c r="BAH280"/>
      <c r="BAI280"/>
      <c r="BAJ280"/>
      <c r="BAK280"/>
      <c r="BAL280"/>
      <c r="BAM280"/>
      <c r="BAN280"/>
      <c r="BAO280"/>
      <c r="BAP280"/>
      <c r="BAQ280"/>
      <c r="BAR280"/>
      <c r="BAS280"/>
      <c r="BAT280"/>
      <c r="BAU280"/>
      <c r="BAV280"/>
      <c r="BAW280"/>
      <c r="BAX280"/>
      <c r="BAY280"/>
      <c r="BAZ280"/>
      <c r="BBA280"/>
      <c r="BBB280"/>
      <c r="BBC280"/>
      <c r="BBD280"/>
      <c r="BBE280"/>
      <c r="BBF280"/>
      <c r="BBG280"/>
      <c r="BBH280"/>
      <c r="BBI280"/>
      <c r="BBJ280"/>
      <c r="BBK280"/>
      <c r="BBL280"/>
      <c r="BBM280"/>
      <c r="BBN280"/>
      <c r="BBO280"/>
      <c r="BBP280"/>
      <c r="BBQ280"/>
      <c r="BBR280"/>
      <c r="BBS280"/>
      <c r="BBT280"/>
      <c r="BBU280"/>
      <c r="BBV280"/>
      <c r="BBW280"/>
      <c r="BBX280"/>
      <c r="BBY280"/>
      <c r="BBZ280"/>
      <c r="BCA280"/>
      <c r="BCB280"/>
      <c r="BCC280"/>
      <c r="BCD280"/>
      <c r="BCE280"/>
      <c r="BCF280"/>
      <c r="BCG280"/>
      <c r="BCH280"/>
      <c r="BCI280"/>
      <c r="BCJ280"/>
      <c r="BCK280"/>
      <c r="BCL280"/>
      <c r="BCM280"/>
      <c r="BCN280"/>
      <c r="BCO280"/>
      <c r="BCP280"/>
      <c r="BCQ280"/>
      <c r="BCR280"/>
      <c r="BCS280"/>
      <c r="BCT280"/>
      <c r="BCU280"/>
      <c r="BCV280"/>
      <c r="BCW280"/>
      <c r="BCX280"/>
      <c r="BCY280"/>
      <c r="BCZ280"/>
      <c r="BDA280"/>
      <c r="BDB280"/>
      <c r="BDC280"/>
      <c r="BDD280"/>
      <c r="BDE280"/>
      <c r="BDF280"/>
      <c r="BDG280"/>
      <c r="BDH280"/>
      <c r="BDI280"/>
      <c r="BDJ280"/>
      <c r="BDK280"/>
      <c r="BDL280"/>
      <c r="BDM280"/>
      <c r="BDN280"/>
      <c r="BDO280"/>
      <c r="BDP280"/>
      <c r="BDQ280"/>
      <c r="BDR280"/>
      <c r="BDS280"/>
      <c r="BDT280"/>
      <c r="BDU280"/>
    </row>
    <row r="281" spans="1:1477" s="69" customFormat="1">
      <c r="B281" s="67" t="s">
        <v>5</v>
      </c>
      <c r="C281" s="67" t="s">
        <v>950</v>
      </c>
      <c r="D281" s="67" t="s">
        <v>1074</v>
      </c>
      <c r="E281" s="68">
        <v>44770</v>
      </c>
      <c r="F281" s="67" t="s">
        <v>1005</v>
      </c>
      <c r="G281" s="158" t="s">
        <v>1009</v>
      </c>
      <c r="H281" s="187">
        <v>1</v>
      </c>
      <c r="I281" s="69">
        <v>0</v>
      </c>
      <c r="J281" s="69">
        <v>240</v>
      </c>
      <c r="K281" s="69">
        <v>260</v>
      </c>
      <c r="L281" s="69">
        <v>172</v>
      </c>
      <c r="M281" s="186">
        <f t="shared" si="89"/>
        <v>0.6333333333333333</v>
      </c>
      <c r="N281" s="69">
        <f t="shared" si="90"/>
        <v>1</v>
      </c>
      <c r="O281" s="69">
        <v>88</v>
      </c>
      <c r="P281" s="69">
        <v>0</v>
      </c>
      <c r="Q281" s="69">
        <v>0</v>
      </c>
      <c r="R281" s="69">
        <v>20</v>
      </c>
      <c r="S281" s="69">
        <v>0</v>
      </c>
      <c r="T281" s="190">
        <v>797552</v>
      </c>
      <c r="U281" s="190">
        <v>50000</v>
      </c>
      <c r="V281" s="190">
        <v>747552</v>
      </c>
      <c r="W281" s="190">
        <v>797552</v>
      </c>
      <c r="X281" s="190">
        <v>706126</v>
      </c>
      <c r="Y281" s="190">
        <v>0</v>
      </c>
      <c r="Z281" s="190">
        <v>0</v>
      </c>
      <c r="AA281" s="190">
        <v>0</v>
      </c>
      <c r="AB281" s="190">
        <v>706126</v>
      </c>
      <c r="AC281" s="190">
        <v>706126</v>
      </c>
      <c r="AD281" s="186">
        <f t="shared" si="91"/>
        <v>0.94458445700098459</v>
      </c>
      <c r="AE281" s="69">
        <f t="shared" si="92"/>
        <v>1</v>
      </c>
      <c r="AF281" s="190">
        <v>0</v>
      </c>
      <c r="AG281" s="190">
        <v>0</v>
      </c>
      <c r="AH281" s="69">
        <v>20</v>
      </c>
      <c r="AI281" s="69">
        <v>0</v>
      </c>
      <c r="AJ281" s="69">
        <v>0</v>
      </c>
      <c r="AK281" s="69">
        <v>0</v>
      </c>
      <c r="AL281" s="80">
        <v>0</v>
      </c>
      <c r="AM281" s="80">
        <v>0</v>
      </c>
      <c r="AN281" s="69">
        <v>0</v>
      </c>
      <c r="AO281" s="69">
        <v>0</v>
      </c>
      <c r="AP281" s="80">
        <v>0</v>
      </c>
      <c r="AQ281" s="80">
        <v>0</v>
      </c>
      <c r="AR281" s="69">
        <v>0</v>
      </c>
      <c r="AS281" s="69">
        <v>0</v>
      </c>
      <c r="AT281" s="80">
        <v>0</v>
      </c>
      <c r="AU281" s="80">
        <v>0</v>
      </c>
      <c r="AV281" s="69">
        <v>0</v>
      </c>
      <c r="AW281" s="69">
        <v>0</v>
      </c>
      <c r="AX281" s="80">
        <v>0</v>
      </c>
      <c r="AY281" s="80">
        <v>0</v>
      </c>
      <c r="AZ281" s="69">
        <v>0</v>
      </c>
      <c r="BA281" s="69">
        <v>0</v>
      </c>
      <c r="BB281" s="80">
        <v>0</v>
      </c>
      <c r="BC281" s="80">
        <v>0</v>
      </c>
      <c r="BD281" s="69">
        <v>0</v>
      </c>
      <c r="BE281" s="69">
        <v>0</v>
      </c>
      <c r="BF281" s="80">
        <v>0</v>
      </c>
      <c r="BG281" s="80">
        <v>0</v>
      </c>
      <c r="BH281" s="69">
        <v>0</v>
      </c>
      <c r="BI281" s="69">
        <v>0</v>
      </c>
      <c r="BJ281" s="80">
        <v>0</v>
      </c>
      <c r="BK281" s="80">
        <v>0</v>
      </c>
      <c r="BL281" s="69">
        <v>0</v>
      </c>
      <c r="BM281" s="69">
        <v>0</v>
      </c>
      <c r="BN281" s="80">
        <v>0</v>
      </c>
      <c r="BO281" s="80">
        <v>0</v>
      </c>
      <c r="BP281" s="69">
        <v>0</v>
      </c>
      <c r="BQ281" s="69">
        <v>0</v>
      </c>
      <c r="BR281" s="80">
        <v>0</v>
      </c>
      <c r="BS281" s="80">
        <v>0</v>
      </c>
      <c r="BT281" s="69">
        <v>0</v>
      </c>
      <c r="BU281" s="69">
        <v>0</v>
      </c>
      <c r="BV281" s="80">
        <v>0</v>
      </c>
      <c r="BW281" s="80">
        <v>0</v>
      </c>
      <c r="BX281" s="69">
        <v>0</v>
      </c>
      <c r="BY281" s="69">
        <v>0</v>
      </c>
      <c r="BZ281" s="80">
        <v>0</v>
      </c>
      <c r="CA281" s="80">
        <v>0</v>
      </c>
      <c r="CB281" s="69">
        <v>0</v>
      </c>
      <c r="CC281" s="69">
        <v>0</v>
      </c>
      <c r="CD281" s="80">
        <v>0</v>
      </c>
      <c r="CE281" s="80">
        <v>0</v>
      </c>
      <c r="CF281" s="69">
        <v>0</v>
      </c>
      <c r="CG281" s="69">
        <v>0</v>
      </c>
      <c r="CH281" s="80">
        <v>0</v>
      </c>
      <c r="CI281" s="80">
        <v>0</v>
      </c>
      <c r="CJ281" s="69">
        <v>0</v>
      </c>
      <c r="CK281" s="69">
        <v>0</v>
      </c>
      <c r="CL281" s="80">
        <v>0</v>
      </c>
      <c r="CM281" s="80">
        <v>0</v>
      </c>
      <c r="CN281" s="67" t="s">
        <v>878</v>
      </c>
      <c r="CO281" s="67" t="s">
        <v>879</v>
      </c>
      <c r="CP281" s="67" t="s">
        <v>701</v>
      </c>
      <c r="CQ281" s="67" t="s">
        <v>701</v>
      </c>
      <c r="CR281" s="67" t="s">
        <v>701</v>
      </c>
      <c r="CS281" s="67" t="s">
        <v>701</v>
      </c>
      <c r="CT281" s="68">
        <v>45149</v>
      </c>
      <c r="CU281" s="67" t="s">
        <v>1005</v>
      </c>
      <c r="CV281" s="67" t="s">
        <v>1004</v>
      </c>
      <c r="CW281" s="68" t="s">
        <v>168</v>
      </c>
      <c r="CX281" s="68">
        <v>45106</v>
      </c>
      <c r="CY281" s="67" t="s">
        <v>1001</v>
      </c>
      <c r="CZ281" s="67" t="s">
        <v>1009</v>
      </c>
      <c r="DA281" s="67" t="s">
        <v>1073</v>
      </c>
      <c r="DB281" s="81">
        <v>1509363.9</v>
      </c>
      <c r="DC281" s="67"/>
      <c r="DD281" s="67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  <c r="AMK281"/>
      <c r="AML281"/>
      <c r="AMM281"/>
      <c r="AMN281"/>
      <c r="AMO281"/>
      <c r="AMP281"/>
      <c r="AMQ281"/>
      <c r="AMR281"/>
      <c r="AMS281"/>
      <c r="AMT281"/>
      <c r="AMU281"/>
      <c r="AMV281"/>
      <c r="AMW281"/>
      <c r="AMX281"/>
      <c r="AMY281"/>
      <c r="AMZ281"/>
      <c r="ANA281"/>
      <c r="ANB281"/>
      <c r="ANC281"/>
      <c r="AND281"/>
      <c r="ANE281"/>
      <c r="ANF281"/>
      <c r="ANG281"/>
      <c r="ANH281"/>
      <c r="ANI281"/>
      <c r="ANJ281"/>
      <c r="ANK281"/>
      <c r="ANL281"/>
      <c r="ANM281"/>
      <c r="ANN281"/>
      <c r="ANO281"/>
      <c r="ANP281"/>
      <c r="ANQ281"/>
      <c r="ANR281"/>
      <c r="ANS281"/>
      <c r="ANT281"/>
      <c r="ANU281"/>
      <c r="ANV281"/>
      <c r="ANW281"/>
      <c r="ANX281"/>
      <c r="ANY281"/>
      <c r="ANZ281"/>
      <c r="AOA281"/>
      <c r="AOB281"/>
      <c r="AOC281"/>
      <c r="AOD281"/>
      <c r="AOE281"/>
      <c r="AOF281"/>
      <c r="AOG281"/>
      <c r="AOH281"/>
      <c r="AOI281"/>
      <c r="AOJ281"/>
      <c r="AOK281"/>
      <c r="AOL281"/>
      <c r="AOM281"/>
      <c r="AON281"/>
      <c r="AOO281"/>
      <c r="AOP281"/>
      <c r="AOQ281"/>
      <c r="AOR281"/>
      <c r="AOS281"/>
      <c r="AOT281"/>
      <c r="AOU281"/>
      <c r="AOV281"/>
      <c r="AOW281"/>
      <c r="AOX281"/>
      <c r="AOY281"/>
      <c r="AOZ281"/>
      <c r="APA281"/>
      <c r="APB281"/>
      <c r="APC281"/>
      <c r="APD281"/>
      <c r="APE281"/>
      <c r="APF281"/>
      <c r="APG281"/>
      <c r="APH281"/>
      <c r="API281"/>
      <c r="APJ281"/>
      <c r="APK281"/>
      <c r="APL281"/>
      <c r="APM281"/>
      <c r="APN281"/>
      <c r="APO281"/>
      <c r="APP281"/>
      <c r="APQ281"/>
      <c r="APR281"/>
      <c r="APS281"/>
      <c r="APT281"/>
      <c r="APU281"/>
      <c r="APV281"/>
      <c r="APW281"/>
      <c r="APX281"/>
      <c r="APY281"/>
      <c r="APZ281"/>
      <c r="AQA281"/>
      <c r="AQB281"/>
      <c r="AQC281"/>
      <c r="AQD281"/>
      <c r="AQE281"/>
      <c r="AQF281"/>
      <c r="AQG281"/>
      <c r="AQH281"/>
      <c r="AQI281"/>
      <c r="AQJ281"/>
      <c r="AQK281"/>
      <c r="AQL281"/>
      <c r="AQM281"/>
      <c r="AQN281"/>
      <c r="AQO281"/>
      <c r="AQP281"/>
      <c r="AQQ281"/>
      <c r="AQR281"/>
      <c r="AQS281"/>
      <c r="AQT281"/>
      <c r="AQU281"/>
      <c r="AQV281"/>
      <c r="AQW281"/>
      <c r="AQX281"/>
      <c r="AQY281"/>
      <c r="AQZ281"/>
      <c r="ARA281"/>
      <c r="ARB281"/>
      <c r="ARC281"/>
      <c r="ARD281"/>
      <c r="ARE281"/>
      <c r="ARF281"/>
      <c r="ARG281"/>
      <c r="ARH281"/>
      <c r="ARI281"/>
      <c r="ARJ281"/>
      <c r="ARK281"/>
      <c r="ARL281"/>
      <c r="ARM281"/>
      <c r="ARN281"/>
      <c r="ARO281"/>
      <c r="ARP281"/>
      <c r="ARQ281"/>
      <c r="ARR281"/>
      <c r="ARS281"/>
      <c r="ART281"/>
      <c r="ARU281"/>
      <c r="ARV281"/>
      <c r="ARW281"/>
      <c r="ARX281"/>
      <c r="ARY281"/>
      <c r="ARZ281"/>
      <c r="ASA281"/>
      <c r="ASB281"/>
      <c r="ASC281"/>
      <c r="ASD281"/>
      <c r="ASE281"/>
      <c r="ASF281"/>
      <c r="ASG281"/>
      <c r="ASH281"/>
      <c r="ASI281"/>
      <c r="ASJ281"/>
      <c r="ASK281"/>
      <c r="ASL281"/>
      <c r="ASM281"/>
      <c r="ASN281"/>
      <c r="ASO281"/>
      <c r="ASP281"/>
      <c r="ASQ281"/>
      <c r="ASR281"/>
      <c r="ASS281"/>
      <c r="AST281"/>
      <c r="ASU281"/>
      <c r="ASV281"/>
      <c r="ASW281"/>
      <c r="ASX281"/>
      <c r="ASY281"/>
      <c r="ASZ281"/>
      <c r="ATA281"/>
      <c r="ATB281"/>
      <c r="ATC281"/>
      <c r="ATD281"/>
      <c r="ATE281"/>
      <c r="ATF281"/>
      <c r="ATG281"/>
      <c r="ATH281"/>
      <c r="ATI281"/>
      <c r="ATJ281"/>
      <c r="ATK281"/>
      <c r="ATL281"/>
      <c r="ATM281"/>
      <c r="ATN281"/>
      <c r="ATO281"/>
      <c r="ATP281"/>
      <c r="ATQ281"/>
      <c r="ATR281"/>
      <c r="ATS281"/>
      <c r="ATT281"/>
      <c r="ATU281"/>
      <c r="ATV281"/>
      <c r="ATW281"/>
      <c r="ATX281"/>
      <c r="ATY281"/>
      <c r="ATZ281"/>
      <c r="AUA281"/>
      <c r="AUB281"/>
      <c r="AUC281"/>
      <c r="AUD281"/>
      <c r="AUE281"/>
      <c r="AUF281"/>
      <c r="AUG281"/>
      <c r="AUH281"/>
      <c r="AUI281"/>
      <c r="AUJ281"/>
      <c r="AUK281"/>
      <c r="AUL281"/>
      <c r="AUM281"/>
      <c r="AUN281"/>
      <c r="AUO281"/>
      <c r="AUP281"/>
      <c r="AUQ281"/>
      <c r="AUR281"/>
      <c r="AUS281"/>
      <c r="AUT281"/>
      <c r="AUU281"/>
      <c r="AUV281"/>
      <c r="AUW281"/>
      <c r="AUX281"/>
      <c r="AUY281"/>
      <c r="AUZ281"/>
      <c r="AVA281"/>
      <c r="AVB281"/>
      <c r="AVC281"/>
      <c r="AVD281"/>
      <c r="AVE281"/>
      <c r="AVF281"/>
      <c r="AVG281"/>
      <c r="AVH281"/>
      <c r="AVI281"/>
      <c r="AVJ281"/>
      <c r="AVK281"/>
      <c r="AVL281"/>
      <c r="AVM281"/>
      <c r="AVN281"/>
      <c r="AVO281"/>
      <c r="AVP281"/>
      <c r="AVQ281"/>
      <c r="AVR281"/>
      <c r="AVS281"/>
      <c r="AVT281"/>
      <c r="AVU281"/>
      <c r="AVV281"/>
      <c r="AVW281"/>
      <c r="AVX281"/>
      <c r="AVY281"/>
      <c r="AVZ281"/>
      <c r="AWA281"/>
      <c r="AWB281"/>
      <c r="AWC281"/>
      <c r="AWD281"/>
      <c r="AWE281"/>
      <c r="AWF281"/>
      <c r="AWG281"/>
      <c r="AWH281"/>
      <c r="AWI281"/>
      <c r="AWJ281"/>
      <c r="AWK281"/>
      <c r="AWL281"/>
      <c r="AWM281"/>
      <c r="AWN281"/>
      <c r="AWO281"/>
      <c r="AWP281"/>
      <c r="AWQ281"/>
      <c r="AWR281"/>
      <c r="AWS281"/>
      <c r="AWT281"/>
      <c r="AWU281"/>
      <c r="AWV281"/>
      <c r="AWW281"/>
      <c r="AWX281"/>
      <c r="AWY281"/>
      <c r="AWZ281"/>
      <c r="AXA281"/>
      <c r="AXB281"/>
      <c r="AXC281"/>
      <c r="AXD281"/>
      <c r="AXE281"/>
      <c r="AXF281"/>
      <c r="AXG281"/>
      <c r="AXH281"/>
      <c r="AXI281"/>
      <c r="AXJ281"/>
      <c r="AXK281"/>
      <c r="AXL281"/>
      <c r="AXM281"/>
      <c r="AXN281"/>
      <c r="AXO281"/>
      <c r="AXP281"/>
      <c r="AXQ281"/>
      <c r="AXR281"/>
      <c r="AXS281"/>
      <c r="AXT281"/>
      <c r="AXU281"/>
      <c r="AXV281"/>
      <c r="AXW281"/>
      <c r="AXX281"/>
      <c r="AXY281"/>
      <c r="AXZ281"/>
      <c r="AYA281"/>
      <c r="AYB281"/>
      <c r="AYC281"/>
      <c r="AYD281"/>
      <c r="AYE281"/>
      <c r="AYF281"/>
      <c r="AYG281"/>
      <c r="AYH281"/>
      <c r="AYI281"/>
      <c r="AYJ281"/>
      <c r="AYK281"/>
      <c r="AYL281"/>
      <c r="AYM281"/>
      <c r="AYN281"/>
      <c r="AYO281"/>
      <c r="AYP281"/>
      <c r="AYQ281"/>
      <c r="AYR281"/>
      <c r="AYS281"/>
      <c r="AYT281"/>
      <c r="AYU281"/>
      <c r="AYV281"/>
      <c r="AYW281"/>
      <c r="AYX281"/>
      <c r="AYY281"/>
      <c r="AYZ281"/>
      <c r="AZA281"/>
      <c r="AZB281"/>
      <c r="AZC281"/>
      <c r="AZD281"/>
      <c r="AZE281"/>
      <c r="AZF281"/>
      <c r="AZG281"/>
      <c r="AZH281"/>
      <c r="AZI281"/>
      <c r="AZJ281"/>
      <c r="AZK281"/>
      <c r="AZL281"/>
      <c r="AZM281"/>
      <c r="AZN281"/>
      <c r="AZO281"/>
      <c r="AZP281"/>
      <c r="AZQ281"/>
      <c r="AZR281"/>
      <c r="AZS281"/>
      <c r="AZT281"/>
      <c r="AZU281"/>
      <c r="AZV281"/>
      <c r="AZW281"/>
      <c r="AZX281"/>
      <c r="AZY281"/>
      <c r="AZZ281"/>
      <c r="BAA281"/>
      <c r="BAB281"/>
      <c r="BAC281"/>
      <c r="BAD281"/>
      <c r="BAE281"/>
      <c r="BAF281"/>
      <c r="BAG281"/>
      <c r="BAH281"/>
      <c r="BAI281"/>
      <c r="BAJ281"/>
      <c r="BAK281"/>
      <c r="BAL281"/>
      <c r="BAM281"/>
      <c r="BAN281"/>
      <c r="BAO281"/>
      <c r="BAP281"/>
      <c r="BAQ281"/>
      <c r="BAR281"/>
      <c r="BAS281"/>
      <c r="BAT281"/>
      <c r="BAU281"/>
      <c r="BAV281"/>
      <c r="BAW281"/>
      <c r="BAX281"/>
      <c r="BAY281"/>
      <c r="BAZ281"/>
      <c r="BBA281"/>
      <c r="BBB281"/>
      <c r="BBC281"/>
      <c r="BBD281"/>
      <c r="BBE281"/>
      <c r="BBF281"/>
      <c r="BBG281"/>
      <c r="BBH281"/>
      <c r="BBI281"/>
      <c r="BBJ281"/>
      <c r="BBK281"/>
      <c r="BBL281"/>
      <c r="BBM281"/>
      <c r="BBN281"/>
      <c r="BBO281"/>
      <c r="BBP281"/>
      <c r="BBQ281"/>
      <c r="BBR281"/>
      <c r="BBS281"/>
      <c r="BBT281"/>
      <c r="BBU281"/>
      <c r="BBV281"/>
      <c r="BBW281"/>
      <c r="BBX281"/>
      <c r="BBY281"/>
      <c r="BBZ281"/>
      <c r="BCA281"/>
      <c r="BCB281"/>
      <c r="BCC281"/>
      <c r="BCD281"/>
      <c r="BCE281"/>
      <c r="BCF281"/>
      <c r="BCG281"/>
      <c r="BCH281"/>
      <c r="BCI281"/>
      <c r="BCJ281"/>
      <c r="BCK281"/>
      <c r="BCL281"/>
      <c r="BCM281"/>
      <c r="BCN281"/>
      <c r="BCO281"/>
      <c r="BCP281"/>
      <c r="BCQ281"/>
      <c r="BCR281"/>
      <c r="BCS281"/>
      <c r="BCT281"/>
      <c r="BCU281"/>
      <c r="BCV281"/>
      <c r="BCW281"/>
      <c r="BCX281"/>
      <c r="BCY281"/>
      <c r="BCZ281"/>
      <c r="BDA281"/>
      <c r="BDB281"/>
      <c r="BDC281"/>
      <c r="BDD281"/>
      <c r="BDE281"/>
      <c r="BDF281"/>
      <c r="BDG281"/>
      <c r="BDH281"/>
      <c r="BDI281"/>
      <c r="BDJ281"/>
      <c r="BDK281"/>
      <c r="BDL281"/>
      <c r="BDM281"/>
      <c r="BDN281"/>
      <c r="BDO281"/>
      <c r="BDP281"/>
      <c r="BDQ281"/>
      <c r="BDR281"/>
      <c r="BDS281"/>
      <c r="BDT281"/>
      <c r="BDU281"/>
    </row>
    <row r="282" spans="1:1477" s="69" customFormat="1">
      <c r="B282" s="67" t="s">
        <v>5</v>
      </c>
      <c r="C282" s="67" t="s">
        <v>444</v>
      </c>
      <c r="D282" s="67" t="s">
        <v>445</v>
      </c>
      <c r="E282" s="68">
        <v>44707</v>
      </c>
      <c r="F282" s="67" t="s">
        <v>1001</v>
      </c>
      <c r="G282" s="158" t="s">
        <v>1010</v>
      </c>
      <c r="H282" s="187">
        <v>1</v>
      </c>
      <c r="I282" s="69">
        <v>2</v>
      </c>
      <c r="J282" s="69">
        <v>250</v>
      </c>
      <c r="K282" s="69">
        <v>272</v>
      </c>
      <c r="L282" s="69">
        <v>220</v>
      </c>
      <c r="M282" s="186">
        <f t="shared" si="89"/>
        <v>0.79200000000000004</v>
      </c>
      <c r="N282" s="69">
        <f t="shared" si="90"/>
        <v>1</v>
      </c>
      <c r="O282" s="69">
        <v>52</v>
      </c>
      <c r="P282" s="69">
        <v>0</v>
      </c>
      <c r="Q282" s="69">
        <v>0</v>
      </c>
      <c r="R282" s="69">
        <v>22</v>
      </c>
      <c r="S282" s="69">
        <v>0</v>
      </c>
      <c r="T282" s="190">
        <v>2697327</v>
      </c>
      <c r="U282" s="190">
        <v>50000</v>
      </c>
      <c r="V282" s="190">
        <v>2647327</v>
      </c>
      <c r="W282" s="190">
        <v>2771657</v>
      </c>
      <c r="X282" s="190">
        <v>2731695</v>
      </c>
      <c r="Y282" s="190">
        <v>0</v>
      </c>
      <c r="Z282" s="190">
        <v>180000</v>
      </c>
      <c r="AA282" s="190">
        <v>180000</v>
      </c>
      <c r="AB282" s="190">
        <v>2911695</v>
      </c>
      <c r="AC282" s="190">
        <v>2718704</v>
      </c>
      <c r="AD282" s="186">
        <f t="shared" si="91"/>
        <v>1.0269619129030905</v>
      </c>
      <c r="AE282" s="69">
        <f t="shared" si="92"/>
        <v>1</v>
      </c>
      <c r="AF282" s="190">
        <v>-192991</v>
      </c>
      <c r="AG282" s="190">
        <v>74329</v>
      </c>
      <c r="AH282" s="69">
        <v>14</v>
      </c>
      <c r="AI282" s="69">
        <v>8</v>
      </c>
      <c r="AJ282" s="69">
        <v>0</v>
      </c>
      <c r="AK282" s="69">
        <v>0</v>
      </c>
      <c r="AL282" s="80">
        <v>3630</v>
      </c>
      <c r="AM282" s="80">
        <v>0</v>
      </c>
      <c r="AN282" s="69">
        <v>0</v>
      </c>
      <c r="AO282" s="69">
        <v>0</v>
      </c>
      <c r="AP282" s="80">
        <v>41276</v>
      </c>
      <c r="AQ282" s="80">
        <v>0</v>
      </c>
      <c r="AR282" s="69">
        <v>0</v>
      </c>
      <c r="AS282" s="69">
        <v>0</v>
      </c>
      <c r="AT282" s="80">
        <v>0</v>
      </c>
      <c r="AU282" s="80">
        <v>0</v>
      </c>
      <c r="AV282" s="69">
        <v>0</v>
      </c>
      <c r="AW282" s="69">
        <v>0</v>
      </c>
      <c r="AX282" s="80">
        <v>0</v>
      </c>
      <c r="AY282" s="80">
        <v>0</v>
      </c>
      <c r="AZ282" s="69">
        <v>0</v>
      </c>
      <c r="BA282" s="69">
        <v>0</v>
      </c>
      <c r="BB282" s="80">
        <v>0</v>
      </c>
      <c r="BC282" s="80">
        <v>0</v>
      </c>
      <c r="BD282" s="69">
        <v>0</v>
      </c>
      <c r="BE282" s="69">
        <v>0</v>
      </c>
      <c r="BF282" s="80">
        <v>48138</v>
      </c>
      <c r="BG282" s="80">
        <v>0</v>
      </c>
      <c r="BH282" s="69">
        <v>0</v>
      </c>
      <c r="BI282" s="69">
        <v>0</v>
      </c>
      <c r="BJ282" s="80">
        <v>3654</v>
      </c>
      <c r="BK282" s="80">
        <v>0</v>
      </c>
      <c r="BL282" s="69">
        <v>0</v>
      </c>
      <c r="BM282" s="69">
        <v>0</v>
      </c>
      <c r="BN282" s="80">
        <v>0</v>
      </c>
      <c r="BO282" s="80">
        <v>0</v>
      </c>
      <c r="BP282" s="69">
        <v>0</v>
      </c>
      <c r="BQ282" s="69">
        <v>0</v>
      </c>
      <c r="BR282" s="80">
        <v>0</v>
      </c>
      <c r="BS282" s="80">
        <v>0</v>
      </c>
      <c r="BT282" s="69">
        <v>0</v>
      </c>
      <c r="BU282" s="69">
        <v>0</v>
      </c>
      <c r="BV282" s="80">
        <v>0</v>
      </c>
      <c r="BW282" s="80">
        <v>0</v>
      </c>
      <c r="BX282" s="69">
        <v>0</v>
      </c>
      <c r="BY282" s="69">
        <v>0</v>
      </c>
      <c r="BZ282" s="80">
        <v>0</v>
      </c>
      <c r="CA282" s="80">
        <v>0</v>
      </c>
      <c r="CB282" s="69">
        <v>0</v>
      </c>
      <c r="CC282" s="69">
        <v>0</v>
      </c>
      <c r="CD282" s="80">
        <v>0</v>
      </c>
      <c r="CE282" s="80">
        <v>0</v>
      </c>
      <c r="CF282" s="69">
        <v>0</v>
      </c>
      <c r="CG282" s="69">
        <v>0</v>
      </c>
      <c r="CH282" s="80">
        <v>0</v>
      </c>
      <c r="CI282" s="80">
        <v>0</v>
      </c>
      <c r="CJ282" s="69">
        <v>0</v>
      </c>
      <c r="CK282" s="69">
        <v>0</v>
      </c>
      <c r="CL282" s="80">
        <v>96698</v>
      </c>
      <c r="CM282" s="80">
        <v>0</v>
      </c>
      <c r="CN282" s="67" t="s">
        <v>951</v>
      </c>
      <c r="CO282" s="67" t="s">
        <v>952</v>
      </c>
      <c r="CP282" s="67" t="s">
        <v>701</v>
      </c>
      <c r="CQ282" s="67" t="s">
        <v>701</v>
      </c>
      <c r="CR282" s="67" t="s">
        <v>701</v>
      </c>
      <c r="CS282" s="67" t="s">
        <v>701</v>
      </c>
      <c r="CT282" s="68">
        <v>45161</v>
      </c>
      <c r="CU282" s="67" t="s">
        <v>1005</v>
      </c>
      <c r="CV282" s="67" t="s">
        <v>1004</v>
      </c>
      <c r="CW282" s="68" t="s">
        <v>168</v>
      </c>
      <c r="CX282" s="68">
        <v>45070</v>
      </c>
      <c r="CY282" s="67" t="s">
        <v>1001</v>
      </c>
      <c r="CZ282" s="67" t="s">
        <v>1009</v>
      </c>
      <c r="DA282" s="67" t="s">
        <v>1072</v>
      </c>
      <c r="DB282" s="81">
        <v>2883318.39</v>
      </c>
      <c r="DC282" s="67" t="s">
        <v>870</v>
      </c>
      <c r="DD282" s="67" t="s">
        <v>871</v>
      </c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  <c r="AMK282"/>
      <c r="AML282"/>
      <c r="AMM282"/>
      <c r="AMN282"/>
      <c r="AMO282"/>
      <c r="AMP282"/>
      <c r="AMQ282"/>
      <c r="AMR282"/>
      <c r="AMS282"/>
      <c r="AMT282"/>
      <c r="AMU282"/>
      <c r="AMV282"/>
      <c r="AMW282"/>
      <c r="AMX282"/>
      <c r="AMY282"/>
      <c r="AMZ282"/>
      <c r="ANA282"/>
      <c r="ANB282"/>
      <c r="ANC282"/>
      <c r="AND282"/>
      <c r="ANE282"/>
      <c r="ANF282"/>
      <c r="ANG282"/>
      <c r="ANH282"/>
      <c r="ANI282"/>
      <c r="ANJ282"/>
      <c r="ANK282"/>
      <c r="ANL282"/>
      <c r="ANM282"/>
      <c r="ANN282"/>
      <c r="ANO282"/>
      <c r="ANP282"/>
      <c r="ANQ282"/>
      <c r="ANR282"/>
      <c r="ANS282"/>
      <c r="ANT282"/>
      <c r="ANU282"/>
      <c r="ANV282"/>
      <c r="ANW282"/>
      <c r="ANX282"/>
      <c r="ANY282"/>
      <c r="ANZ282"/>
      <c r="AOA282"/>
      <c r="AOB282"/>
      <c r="AOC282"/>
      <c r="AOD282"/>
      <c r="AOE282"/>
      <c r="AOF282"/>
      <c r="AOG282"/>
      <c r="AOH282"/>
      <c r="AOI282"/>
      <c r="AOJ282"/>
      <c r="AOK282"/>
      <c r="AOL282"/>
      <c r="AOM282"/>
      <c r="AON282"/>
      <c r="AOO282"/>
      <c r="AOP282"/>
      <c r="AOQ282"/>
      <c r="AOR282"/>
      <c r="AOS282"/>
      <c r="AOT282"/>
      <c r="AOU282"/>
      <c r="AOV282"/>
      <c r="AOW282"/>
      <c r="AOX282"/>
      <c r="AOY282"/>
      <c r="AOZ282"/>
      <c r="APA282"/>
      <c r="APB282"/>
      <c r="APC282"/>
      <c r="APD282"/>
      <c r="APE282"/>
      <c r="APF282"/>
      <c r="APG282"/>
      <c r="APH282"/>
      <c r="API282"/>
      <c r="APJ282"/>
      <c r="APK282"/>
      <c r="APL282"/>
      <c r="APM282"/>
      <c r="APN282"/>
      <c r="APO282"/>
      <c r="APP282"/>
      <c r="APQ282"/>
      <c r="APR282"/>
      <c r="APS282"/>
      <c r="APT282"/>
      <c r="APU282"/>
      <c r="APV282"/>
      <c r="APW282"/>
      <c r="APX282"/>
      <c r="APY282"/>
      <c r="APZ282"/>
      <c r="AQA282"/>
      <c r="AQB282"/>
      <c r="AQC282"/>
      <c r="AQD282"/>
      <c r="AQE282"/>
      <c r="AQF282"/>
      <c r="AQG282"/>
      <c r="AQH282"/>
      <c r="AQI282"/>
      <c r="AQJ282"/>
      <c r="AQK282"/>
      <c r="AQL282"/>
      <c r="AQM282"/>
      <c r="AQN282"/>
      <c r="AQO282"/>
      <c r="AQP282"/>
      <c r="AQQ282"/>
      <c r="AQR282"/>
      <c r="AQS282"/>
      <c r="AQT282"/>
      <c r="AQU282"/>
      <c r="AQV282"/>
      <c r="AQW282"/>
      <c r="AQX282"/>
      <c r="AQY282"/>
      <c r="AQZ282"/>
      <c r="ARA282"/>
      <c r="ARB282"/>
      <c r="ARC282"/>
      <c r="ARD282"/>
      <c r="ARE282"/>
      <c r="ARF282"/>
      <c r="ARG282"/>
      <c r="ARH282"/>
      <c r="ARI282"/>
      <c r="ARJ282"/>
      <c r="ARK282"/>
      <c r="ARL282"/>
      <c r="ARM282"/>
      <c r="ARN282"/>
      <c r="ARO282"/>
      <c r="ARP282"/>
      <c r="ARQ282"/>
      <c r="ARR282"/>
      <c r="ARS282"/>
      <c r="ART282"/>
      <c r="ARU282"/>
      <c r="ARV282"/>
      <c r="ARW282"/>
      <c r="ARX282"/>
      <c r="ARY282"/>
      <c r="ARZ282"/>
      <c r="ASA282"/>
      <c r="ASB282"/>
      <c r="ASC282"/>
      <c r="ASD282"/>
      <c r="ASE282"/>
      <c r="ASF282"/>
      <c r="ASG282"/>
      <c r="ASH282"/>
      <c r="ASI282"/>
      <c r="ASJ282"/>
      <c r="ASK282"/>
      <c r="ASL282"/>
      <c r="ASM282"/>
      <c r="ASN282"/>
      <c r="ASO282"/>
      <c r="ASP282"/>
      <c r="ASQ282"/>
      <c r="ASR282"/>
      <c r="ASS282"/>
      <c r="AST282"/>
      <c r="ASU282"/>
      <c r="ASV282"/>
      <c r="ASW282"/>
      <c r="ASX282"/>
      <c r="ASY282"/>
      <c r="ASZ282"/>
      <c r="ATA282"/>
      <c r="ATB282"/>
      <c r="ATC282"/>
      <c r="ATD282"/>
      <c r="ATE282"/>
      <c r="ATF282"/>
      <c r="ATG282"/>
      <c r="ATH282"/>
      <c r="ATI282"/>
      <c r="ATJ282"/>
      <c r="ATK282"/>
      <c r="ATL282"/>
      <c r="ATM282"/>
      <c r="ATN282"/>
      <c r="ATO282"/>
      <c r="ATP282"/>
      <c r="ATQ282"/>
      <c r="ATR282"/>
      <c r="ATS282"/>
      <c r="ATT282"/>
      <c r="ATU282"/>
      <c r="ATV282"/>
      <c r="ATW282"/>
      <c r="ATX282"/>
      <c r="ATY282"/>
      <c r="ATZ282"/>
      <c r="AUA282"/>
      <c r="AUB282"/>
      <c r="AUC282"/>
      <c r="AUD282"/>
      <c r="AUE282"/>
      <c r="AUF282"/>
      <c r="AUG282"/>
      <c r="AUH282"/>
      <c r="AUI282"/>
      <c r="AUJ282"/>
      <c r="AUK282"/>
      <c r="AUL282"/>
      <c r="AUM282"/>
      <c r="AUN282"/>
      <c r="AUO282"/>
      <c r="AUP282"/>
      <c r="AUQ282"/>
      <c r="AUR282"/>
      <c r="AUS282"/>
      <c r="AUT282"/>
      <c r="AUU282"/>
      <c r="AUV282"/>
      <c r="AUW282"/>
      <c r="AUX282"/>
      <c r="AUY282"/>
      <c r="AUZ282"/>
      <c r="AVA282"/>
      <c r="AVB282"/>
      <c r="AVC282"/>
      <c r="AVD282"/>
      <c r="AVE282"/>
      <c r="AVF282"/>
      <c r="AVG282"/>
      <c r="AVH282"/>
      <c r="AVI282"/>
      <c r="AVJ282"/>
      <c r="AVK282"/>
      <c r="AVL282"/>
      <c r="AVM282"/>
      <c r="AVN282"/>
      <c r="AVO282"/>
      <c r="AVP282"/>
      <c r="AVQ282"/>
      <c r="AVR282"/>
      <c r="AVS282"/>
      <c r="AVT282"/>
      <c r="AVU282"/>
      <c r="AVV282"/>
      <c r="AVW282"/>
      <c r="AVX282"/>
      <c r="AVY282"/>
      <c r="AVZ282"/>
      <c r="AWA282"/>
      <c r="AWB282"/>
      <c r="AWC282"/>
      <c r="AWD282"/>
      <c r="AWE282"/>
      <c r="AWF282"/>
      <c r="AWG282"/>
      <c r="AWH282"/>
      <c r="AWI282"/>
      <c r="AWJ282"/>
      <c r="AWK282"/>
      <c r="AWL282"/>
      <c r="AWM282"/>
      <c r="AWN282"/>
      <c r="AWO282"/>
      <c r="AWP282"/>
      <c r="AWQ282"/>
      <c r="AWR282"/>
      <c r="AWS282"/>
      <c r="AWT282"/>
      <c r="AWU282"/>
      <c r="AWV282"/>
      <c r="AWW282"/>
      <c r="AWX282"/>
      <c r="AWY282"/>
      <c r="AWZ282"/>
      <c r="AXA282"/>
      <c r="AXB282"/>
      <c r="AXC282"/>
      <c r="AXD282"/>
      <c r="AXE282"/>
      <c r="AXF282"/>
      <c r="AXG282"/>
      <c r="AXH282"/>
      <c r="AXI282"/>
      <c r="AXJ282"/>
      <c r="AXK282"/>
      <c r="AXL282"/>
      <c r="AXM282"/>
      <c r="AXN282"/>
      <c r="AXO282"/>
      <c r="AXP282"/>
      <c r="AXQ282"/>
      <c r="AXR282"/>
      <c r="AXS282"/>
      <c r="AXT282"/>
      <c r="AXU282"/>
      <c r="AXV282"/>
      <c r="AXW282"/>
      <c r="AXX282"/>
      <c r="AXY282"/>
      <c r="AXZ282"/>
      <c r="AYA282"/>
      <c r="AYB282"/>
      <c r="AYC282"/>
      <c r="AYD282"/>
      <c r="AYE282"/>
      <c r="AYF282"/>
      <c r="AYG282"/>
      <c r="AYH282"/>
      <c r="AYI282"/>
      <c r="AYJ282"/>
      <c r="AYK282"/>
      <c r="AYL282"/>
      <c r="AYM282"/>
      <c r="AYN282"/>
      <c r="AYO282"/>
      <c r="AYP282"/>
      <c r="AYQ282"/>
      <c r="AYR282"/>
      <c r="AYS282"/>
      <c r="AYT282"/>
      <c r="AYU282"/>
      <c r="AYV282"/>
      <c r="AYW282"/>
      <c r="AYX282"/>
      <c r="AYY282"/>
      <c r="AYZ282"/>
      <c r="AZA282"/>
      <c r="AZB282"/>
      <c r="AZC282"/>
      <c r="AZD282"/>
      <c r="AZE282"/>
      <c r="AZF282"/>
      <c r="AZG282"/>
      <c r="AZH282"/>
      <c r="AZI282"/>
      <c r="AZJ282"/>
      <c r="AZK282"/>
      <c r="AZL282"/>
      <c r="AZM282"/>
      <c r="AZN282"/>
      <c r="AZO282"/>
      <c r="AZP282"/>
      <c r="AZQ282"/>
      <c r="AZR282"/>
      <c r="AZS282"/>
      <c r="AZT282"/>
      <c r="AZU282"/>
      <c r="AZV282"/>
      <c r="AZW282"/>
      <c r="AZX282"/>
      <c r="AZY282"/>
      <c r="AZZ282"/>
      <c r="BAA282"/>
      <c r="BAB282"/>
      <c r="BAC282"/>
      <c r="BAD282"/>
      <c r="BAE282"/>
      <c r="BAF282"/>
      <c r="BAG282"/>
      <c r="BAH282"/>
      <c r="BAI282"/>
      <c r="BAJ282"/>
      <c r="BAK282"/>
      <c r="BAL282"/>
      <c r="BAM282"/>
      <c r="BAN282"/>
      <c r="BAO282"/>
      <c r="BAP282"/>
      <c r="BAQ282"/>
      <c r="BAR282"/>
      <c r="BAS282"/>
      <c r="BAT282"/>
      <c r="BAU282"/>
      <c r="BAV282"/>
      <c r="BAW282"/>
      <c r="BAX282"/>
      <c r="BAY282"/>
      <c r="BAZ282"/>
      <c r="BBA282"/>
      <c r="BBB282"/>
      <c r="BBC282"/>
      <c r="BBD282"/>
      <c r="BBE282"/>
      <c r="BBF282"/>
      <c r="BBG282"/>
      <c r="BBH282"/>
      <c r="BBI282"/>
      <c r="BBJ282"/>
      <c r="BBK282"/>
      <c r="BBL282"/>
      <c r="BBM282"/>
      <c r="BBN282"/>
      <c r="BBO282"/>
      <c r="BBP282"/>
      <c r="BBQ282"/>
      <c r="BBR282"/>
      <c r="BBS282"/>
      <c r="BBT282"/>
      <c r="BBU282"/>
      <c r="BBV282"/>
      <c r="BBW282"/>
      <c r="BBX282"/>
      <c r="BBY282"/>
      <c r="BBZ282"/>
      <c r="BCA282"/>
      <c r="BCB282"/>
      <c r="BCC282"/>
      <c r="BCD282"/>
      <c r="BCE282"/>
      <c r="BCF282"/>
      <c r="BCG282"/>
      <c r="BCH282"/>
      <c r="BCI282"/>
      <c r="BCJ282"/>
      <c r="BCK282"/>
      <c r="BCL282"/>
      <c r="BCM282"/>
      <c r="BCN282"/>
      <c r="BCO282"/>
      <c r="BCP282"/>
      <c r="BCQ282"/>
      <c r="BCR282"/>
      <c r="BCS282"/>
      <c r="BCT282"/>
      <c r="BCU282"/>
      <c r="BCV282"/>
      <c r="BCW282"/>
      <c r="BCX282"/>
      <c r="BCY282"/>
      <c r="BCZ282"/>
      <c r="BDA282"/>
      <c r="BDB282"/>
      <c r="BDC282"/>
      <c r="BDD282"/>
      <c r="BDE282"/>
      <c r="BDF282"/>
      <c r="BDG282"/>
      <c r="BDH282"/>
      <c r="BDI282"/>
      <c r="BDJ282"/>
      <c r="BDK282"/>
      <c r="BDL282"/>
      <c r="BDM282"/>
      <c r="BDN282"/>
      <c r="BDO282"/>
      <c r="BDP282"/>
      <c r="BDQ282"/>
      <c r="BDR282"/>
      <c r="BDS282"/>
      <c r="BDT282"/>
      <c r="BDU282"/>
    </row>
    <row r="283" spans="1:1477" s="69" customFormat="1">
      <c r="B283" s="67" t="s">
        <v>5</v>
      </c>
      <c r="C283" s="67" t="s">
        <v>651</v>
      </c>
      <c r="D283" s="67" t="s">
        <v>652</v>
      </c>
      <c r="E283" s="68">
        <v>44434</v>
      </c>
      <c r="F283" s="67" t="s">
        <v>1005</v>
      </c>
      <c r="G283" s="158" t="s">
        <v>1010</v>
      </c>
      <c r="H283" s="187">
        <v>1</v>
      </c>
      <c r="I283" s="69">
        <v>0</v>
      </c>
      <c r="J283" s="69">
        <v>280</v>
      </c>
      <c r="K283" s="69">
        <v>460</v>
      </c>
      <c r="L283" s="69">
        <v>459</v>
      </c>
      <c r="M283" s="186">
        <f t="shared" si="89"/>
        <v>1.1928571428571428</v>
      </c>
      <c r="N283" s="69">
        <f t="shared" si="90"/>
        <v>1</v>
      </c>
      <c r="O283" s="69">
        <v>1</v>
      </c>
      <c r="P283" s="69">
        <v>0</v>
      </c>
      <c r="Q283" s="69">
        <v>0</v>
      </c>
      <c r="R283" s="69">
        <v>180</v>
      </c>
      <c r="S283" s="69">
        <v>0</v>
      </c>
      <c r="T283" s="190">
        <v>757063</v>
      </c>
      <c r="U283" s="190">
        <v>47154</v>
      </c>
      <c r="V283" s="190">
        <v>709909</v>
      </c>
      <c r="W283" s="190">
        <v>757063</v>
      </c>
      <c r="X283" s="190">
        <v>654819</v>
      </c>
      <c r="Y283" s="190">
        <v>0</v>
      </c>
      <c r="Z283" s="190">
        <v>0</v>
      </c>
      <c r="AA283" s="190">
        <v>0</v>
      </c>
      <c r="AB283" s="190">
        <v>654819</v>
      </c>
      <c r="AC283" s="190">
        <v>654819</v>
      </c>
      <c r="AD283" s="186">
        <f t="shared" si="91"/>
        <v>0.92239850459706807</v>
      </c>
      <c r="AE283" s="69">
        <f t="shared" si="92"/>
        <v>1</v>
      </c>
      <c r="AF283" s="190">
        <v>0</v>
      </c>
      <c r="AG283" s="190">
        <v>0</v>
      </c>
      <c r="AH283" s="69">
        <v>101</v>
      </c>
      <c r="AI283" s="69">
        <v>24</v>
      </c>
      <c r="AJ283" s="69">
        <v>0</v>
      </c>
      <c r="AK283" s="69">
        <v>0</v>
      </c>
      <c r="AL283" s="80">
        <v>33282</v>
      </c>
      <c r="AM283" s="80">
        <v>0</v>
      </c>
      <c r="AN283" s="69">
        <v>0</v>
      </c>
      <c r="AO283" s="69">
        <v>0</v>
      </c>
      <c r="AP283" s="80">
        <v>0</v>
      </c>
      <c r="AQ283" s="80">
        <v>0</v>
      </c>
      <c r="AR283" s="69">
        <v>0</v>
      </c>
      <c r="AS283" s="69">
        <v>0</v>
      </c>
      <c r="AT283" s="80">
        <v>0</v>
      </c>
      <c r="AU283" s="80">
        <v>0</v>
      </c>
      <c r="AV283" s="69">
        <v>0</v>
      </c>
      <c r="AW283" s="69">
        <v>0</v>
      </c>
      <c r="AX283" s="80">
        <v>0</v>
      </c>
      <c r="AY283" s="80">
        <v>0</v>
      </c>
      <c r="AZ283" s="69">
        <v>0</v>
      </c>
      <c r="BA283" s="69">
        <v>0</v>
      </c>
      <c r="BB283" s="80">
        <v>0</v>
      </c>
      <c r="BC283" s="80">
        <v>0</v>
      </c>
      <c r="BD283" s="69">
        <v>0</v>
      </c>
      <c r="BE283" s="69">
        <v>0</v>
      </c>
      <c r="BF283" s="80">
        <v>0</v>
      </c>
      <c r="BG283" s="80">
        <v>0</v>
      </c>
      <c r="BH283" s="69">
        <v>55</v>
      </c>
      <c r="BI283" s="69">
        <v>0</v>
      </c>
      <c r="BJ283" s="80">
        <v>0</v>
      </c>
      <c r="BK283" s="80">
        <v>0</v>
      </c>
      <c r="BL283" s="69">
        <v>0</v>
      </c>
      <c r="BM283" s="69">
        <v>0</v>
      </c>
      <c r="BN283" s="80">
        <v>0</v>
      </c>
      <c r="BO283" s="80">
        <v>0</v>
      </c>
      <c r="BP283" s="69">
        <v>0</v>
      </c>
      <c r="BQ283" s="69">
        <v>0</v>
      </c>
      <c r="BR283" s="80">
        <v>0</v>
      </c>
      <c r="BS283" s="80">
        <v>0</v>
      </c>
      <c r="BT283" s="69">
        <v>0</v>
      </c>
      <c r="BU283" s="69">
        <v>0</v>
      </c>
      <c r="BV283" s="80">
        <v>0</v>
      </c>
      <c r="BW283" s="80">
        <v>0</v>
      </c>
      <c r="BX283" s="69">
        <v>0</v>
      </c>
      <c r="BY283" s="69">
        <v>0</v>
      </c>
      <c r="BZ283" s="80">
        <v>0</v>
      </c>
      <c r="CA283" s="80">
        <v>0</v>
      </c>
      <c r="CB283" s="69">
        <v>0</v>
      </c>
      <c r="CC283" s="69">
        <v>0</v>
      </c>
      <c r="CD283" s="80">
        <v>0</v>
      </c>
      <c r="CE283" s="80">
        <v>0</v>
      </c>
      <c r="CF283" s="69">
        <v>0</v>
      </c>
      <c r="CG283" s="69">
        <v>0</v>
      </c>
      <c r="CH283" s="80">
        <v>0</v>
      </c>
      <c r="CI283" s="80">
        <v>0</v>
      </c>
      <c r="CJ283" s="69">
        <v>55</v>
      </c>
      <c r="CK283" s="69">
        <v>0</v>
      </c>
      <c r="CL283" s="80">
        <v>33282</v>
      </c>
      <c r="CM283" s="80">
        <v>0</v>
      </c>
      <c r="CN283" s="67" t="s">
        <v>953</v>
      </c>
      <c r="CO283" s="67" t="s">
        <v>954</v>
      </c>
      <c r="CP283" s="67" t="s">
        <v>701</v>
      </c>
      <c r="CQ283" s="67" t="s">
        <v>701</v>
      </c>
      <c r="CR283" s="67" t="s">
        <v>701</v>
      </c>
      <c r="CS283" s="67" t="s">
        <v>701</v>
      </c>
      <c r="CT283" s="68">
        <v>45121</v>
      </c>
      <c r="CU283" s="67" t="s">
        <v>1005</v>
      </c>
      <c r="CV283" s="67" t="s">
        <v>1004</v>
      </c>
      <c r="CW283" s="68" t="s">
        <v>168</v>
      </c>
      <c r="CX283" s="68">
        <v>45022</v>
      </c>
      <c r="CY283" s="67" t="s">
        <v>1001</v>
      </c>
      <c r="CZ283" s="67" t="s">
        <v>1009</v>
      </c>
      <c r="DA283" s="67" t="s">
        <v>1072</v>
      </c>
      <c r="DB283" s="81">
        <v>1042435.8</v>
      </c>
      <c r="DC283" s="67"/>
      <c r="DD283" s="67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  <c r="AMK283"/>
      <c r="AML283"/>
      <c r="AMM283"/>
      <c r="AMN283"/>
      <c r="AMO283"/>
      <c r="AMP283"/>
      <c r="AMQ283"/>
      <c r="AMR283"/>
      <c r="AMS283"/>
      <c r="AMT283"/>
      <c r="AMU283"/>
      <c r="AMV283"/>
      <c r="AMW283"/>
      <c r="AMX283"/>
      <c r="AMY283"/>
      <c r="AMZ283"/>
      <c r="ANA283"/>
      <c r="ANB283"/>
      <c r="ANC283"/>
      <c r="AND283"/>
      <c r="ANE283"/>
      <c r="ANF283"/>
      <c r="ANG283"/>
      <c r="ANH283"/>
      <c r="ANI283"/>
      <c r="ANJ283"/>
      <c r="ANK283"/>
      <c r="ANL283"/>
      <c r="ANM283"/>
      <c r="ANN283"/>
      <c r="ANO283"/>
      <c r="ANP283"/>
      <c r="ANQ283"/>
      <c r="ANR283"/>
      <c r="ANS283"/>
      <c r="ANT283"/>
      <c r="ANU283"/>
      <c r="ANV283"/>
      <c r="ANW283"/>
      <c r="ANX283"/>
      <c r="ANY283"/>
      <c r="ANZ283"/>
      <c r="AOA283"/>
      <c r="AOB283"/>
      <c r="AOC283"/>
      <c r="AOD283"/>
      <c r="AOE283"/>
      <c r="AOF283"/>
      <c r="AOG283"/>
      <c r="AOH283"/>
      <c r="AOI283"/>
      <c r="AOJ283"/>
      <c r="AOK283"/>
      <c r="AOL283"/>
      <c r="AOM283"/>
      <c r="AON283"/>
      <c r="AOO283"/>
      <c r="AOP283"/>
      <c r="AOQ283"/>
      <c r="AOR283"/>
      <c r="AOS283"/>
      <c r="AOT283"/>
      <c r="AOU283"/>
      <c r="AOV283"/>
      <c r="AOW283"/>
      <c r="AOX283"/>
      <c r="AOY283"/>
      <c r="AOZ283"/>
      <c r="APA283"/>
      <c r="APB283"/>
      <c r="APC283"/>
      <c r="APD283"/>
      <c r="APE283"/>
      <c r="APF283"/>
      <c r="APG283"/>
      <c r="APH283"/>
      <c r="API283"/>
      <c r="APJ283"/>
      <c r="APK283"/>
      <c r="APL283"/>
      <c r="APM283"/>
      <c r="APN283"/>
      <c r="APO283"/>
      <c r="APP283"/>
      <c r="APQ283"/>
      <c r="APR283"/>
      <c r="APS283"/>
      <c r="APT283"/>
      <c r="APU283"/>
      <c r="APV283"/>
      <c r="APW283"/>
      <c r="APX283"/>
      <c r="APY283"/>
      <c r="APZ283"/>
      <c r="AQA283"/>
      <c r="AQB283"/>
      <c r="AQC283"/>
      <c r="AQD283"/>
      <c r="AQE283"/>
      <c r="AQF283"/>
      <c r="AQG283"/>
      <c r="AQH283"/>
      <c r="AQI283"/>
      <c r="AQJ283"/>
      <c r="AQK283"/>
      <c r="AQL283"/>
      <c r="AQM283"/>
      <c r="AQN283"/>
      <c r="AQO283"/>
      <c r="AQP283"/>
      <c r="AQQ283"/>
      <c r="AQR283"/>
      <c r="AQS283"/>
      <c r="AQT283"/>
      <c r="AQU283"/>
      <c r="AQV283"/>
      <c r="AQW283"/>
      <c r="AQX283"/>
      <c r="AQY283"/>
      <c r="AQZ283"/>
      <c r="ARA283"/>
      <c r="ARB283"/>
      <c r="ARC283"/>
      <c r="ARD283"/>
      <c r="ARE283"/>
      <c r="ARF283"/>
      <c r="ARG283"/>
      <c r="ARH283"/>
      <c r="ARI283"/>
      <c r="ARJ283"/>
      <c r="ARK283"/>
      <c r="ARL283"/>
      <c r="ARM283"/>
      <c r="ARN283"/>
      <c r="ARO283"/>
      <c r="ARP283"/>
      <c r="ARQ283"/>
      <c r="ARR283"/>
      <c r="ARS283"/>
      <c r="ART283"/>
      <c r="ARU283"/>
      <c r="ARV283"/>
      <c r="ARW283"/>
      <c r="ARX283"/>
      <c r="ARY283"/>
      <c r="ARZ283"/>
      <c r="ASA283"/>
      <c r="ASB283"/>
      <c r="ASC283"/>
      <c r="ASD283"/>
      <c r="ASE283"/>
      <c r="ASF283"/>
      <c r="ASG283"/>
      <c r="ASH283"/>
      <c r="ASI283"/>
      <c r="ASJ283"/>
      <c r="ASK283"/>
      <c r="ASL283"/>
      <c r="ASM283"/>
      <c r="ASN283"/>
      <c r="ASO283"/>
      <c r="ASP283"/>
      <c r="ASQ283"/>
      <c r="ASR283"/>
      <c r="ASS283"/>
      <c r="AST283"/>
      <c r="ASU283"/>
      <c r="ASV283"/>
      <c r="ASW283"/>
      <c r="ASX283"/>
      <c r="ASY283"/>
      <c r="ASZ283"/>
      <c r="ATA283"/>
      <c r="ATB283"/>
      <c r="ATC283"/>
      <c r="ATD283"/>
      <c r="ATE283"/>
      <c r="ATF283"/>
      <c r="ATG283"/>
      <c r="ATH283"/>
      <c r="ATI283"/>
      <c r="ATJ283"/>
      <c r="ATK283"/>
      <c r="ATL283"/>
      <c r="ATM283"/>
      <c r="ATN283"/>
      <c r="ATO283"/>
      <c r="ATP283"/>
      <c r="ATQ283"/>
      <c r="ATR283"/>
      <c r="ATS283"/>
      <c r="ATT283"/>
      <c r="ATU283"/>
      <c r="ATV283"/>
      <c r="ATW283"/>
      <c r="ATX283"/>
      <c r="ATY283"/>
      <c r="ATZ283"/>
      <c r="AUA283"/>
      <c r="AUB283"/>
      <c r="AUC283"/>
      <c r="AUD283"/>
      <c r="AUE283"/>
      <c r="AUF283"/>
      <c r="AUG283"/>
      <c r="AUH283"/>
      <c r="AUI283"/>
      <c r="AUJ283"/>
      <c r="AUK283"/>
      <c r="AUL283"/>
      <c r="AUM283"/>
      <c r="AUN283"/>
      <c r="AUO283"/>
      <c r="AUP283"/>
      <c r="AUQ283"/>
      <c r="AUR283"/>
      <c r="AUS283"/>
      <c r="AUT283"/>
      <c r="AUU283"/>
      <c r="AUV283"/>
      <c r="AUW283"/>
      <c r="AUX283"/>
      <c r="AUY283"/>
      <c r="AUZ283"/>
      <c r="AVA283"/>
      <c r="AVB283"/>
      <c r="AVC283"/>
      <c r="AVD283"/>
      <c r="AVE283"/>
      <c r="AVF283"/>
      <c r="AVG283"/>
      <c r="AVH283"/>
      <c r="AVI283"/>
      <c r="AVJ283"/>
      <c r="AVK283"/>
      <c r="AVL283"/>
      <c r="AVM283"/>
      <c r="AVN283"/>
      <c r="AVO283"/>
      <c r="AVP283"/>
      <c r="AVQ283"/>
      <c r="AVR283"/>
      <c r="AVS283"/>
      <c r="AVT283"/>
      <c r="AVU283"/>
      <c r="AVV283"/>
      <c r="AVW283"/>
      <c r="AVX283"/>
      <c r="AVY283"/>
      <c r="AVZ283"/>
      <c r="AWA283"/>
      <c r="AWB283"/>
      <c r="AWC283"/>
      <c r="AWD283"/>
      <c r="AWE283"/>
      <c r="AWF283"/>
      <c r="AWG283"/>
      <c r="AWH283"/>
      <c r="AWI283"/>
      <c r="AWJ283"/>
      <c r="AWK283"/>
      <c r="AWL283"/>
      <c r="AWM283"/>
      <c r="AWN283"/>
      <c r="AWO283"/>
      <c r="AWP283"/>
      <c r="AWQ283"/>
      <c r="AWR283"/>
      <c r="AWS283"/>
      <c r="AWT283"/>
      <c r="AWU283"/>
      <c r="AWV283"/>
      <c r="AWW283"/>
      <c r="AWX283"/>
      <c r="AWY283"/>
      <c r="AWZ283"/>
      <c r="AXA283"/>
      <c r="AXB283"/>
      <c r="AXC283"/>
      <c r="AXD283"/>
      <c r="AXE283"/>
      <c r="AXF283"/>
      <c r="AXG283"/>
      <c r="AXH283"/>
      <c r="AXI283"/>
      <c r="AXJ283"/>
      <c r="AXK283"/>
      <c r="AXL283"/>
      <c r="AXM283"/>
      <c r="AXN283"/>
      <c r="AXO283"/>
      <c r="AXP283"/>
      <c r="AXQ283"/>
      <c r="AXR283"/>
      <c r="AXS283"/>
      <c r="AXT283"/>
      <c r="AXU283"/>
      <c r="AXV283"/>
      <c r="AXW283"/>
      <c r="AXX283"/>
      <c r="AXY283"/>
      <c r="AXZ283"/>
      <c r="AYA283"/>
      <c r="AYB283"/>
      <c r="AYC283"/>
      <c r="AYD283"/>
      <c r="AYE283"/>
      <c r="AYF283"/>
      <c r="AYG283"/>
      <c r="AYH283"/>
      <c r="AYI283"/>
      <c r="AYJ283"/>
      <c r="AYK283"/>
      <c r="AYL283"/>
      <c r="AYM283"/>
      <c r="AYN283"/>
      <c r="AYO283"/>
      <c r="AYP283"/>
      <c r="AYQ283"/>
      <c r="AYR283"/>
      <c r="AYS283"/>
      <c r="AYT283"/>
      <c r="AYU283"/>
      <c r="AYV283"/>
      <c r="AYW283"/>
      <c r="AYX283"/>
      <c r="AYY283"/>
      <c r="AYZ283"/>
      <c r="AZA283"/>
      <c r="AZB283"/>
      <c r="AZC283"/>
      <c r="AZD283"/>
      <c r="AZE283"/>
      <c r="AZF283"/>
      <c r="AZG283"/>
      <c r="AZH283"/>
      <c r="AZI283"/>
      <c r="AZJ283"/>
      <c r="AZK283"/>
      <c r="AZL283"/>
      <c r="AZM283"/>
      <c r="AZN283"/>
      <c r="AZO283"/>
      <c r="AZP283"/>
      <c r="AZQ283"/>
      <c r="AZR283"/>
      <c r="AZS283"/>
      <c r="AZT283"/>
      <c r="AZU283"/>
      <c r="AZV283"/>
      <c r="AZW283"/>
      <c r="AZX283"/>
      <c r="AZY283"/>
      <c r="AZZ283"/>
      <c r="BAA283"/>
      <c r="BAB283"/>
      <c r="BAC283"/>
      <c r="BAD283"/>
      <c r="BAE283"/>
      <c r="BAF283"/>
      <c r="BAG283"/>
      <c r="BAH283"/>
      <c r="BAI283"/>
      <c r="BAJ283"/>
      <c r="BAK283"/>
      <c r="BAL283"/>
      <c r="BAM283"/>
      <c r="BAN283"/>
      <c r="BAO283"/>
      <c r="BAP283"/>
      <c r="BAQ283"/>
      <c r="BAR283"/>
      <c r="BAS283"/>
      <c r="BAT283"/>
      <c r="BAU283"/>
      <c r="BAV283"/>
      <c r="BAW283"/>
      <c r="BAX283"/>
      <c r="BAY283"/>
      <c r="BAZ283"/>
      <c r="BBA283"/>
      <c r="BBB283"/>
      <c r="BBC283"/>
      <c r="BBD283"/>
      <c r="BBE283"/>
      <c r="BBF283"/>
      <c r="BBG283"/>
      <c r="BBH283"/>
      <c r="BBI283"/>
      <c r="BBJ283"/>
      <c r="BBK283"/>
      <c r="BBL283"/>
      <c r="BBM283"/>
      <c r="BBN283"/>
      <c r="BBO283"/>
      <c r="BBP283"/>
      <c r="BBQ283"/>
      <c r="BBR283"/>
      <c r="BBS283"/>
      <c r="BBT283"/>
      <c r="BBU283"/>
      <c r="BBV283"/>
      <c r="BBW283"/>
      <c r="BBX283"/>
      <c r="BBY283"/>
      <c r="BBZ283"/>
      <c r="BCA283"/>
      <c r="BCB283"/>
      <c r="BCC283"/>
      <c r="BCD283"/>
      <c r="BCE283"/>
      <c r="BCF283"/>
      <c r="BCG283"/>
      <c r="BCH283"/>
      <c r="BCI283"/>
      <c r="BCJ283"/>
      <c r="BCK283"/>
      <c r="BCL283"/>
      <c r="BCM283"/>
      <c r="BCN283"/>
      <c r="BCO283"/>
      <c r="BCP283"/>
      <c r="BCQ283"/>
      <c r="BCR283"/>
      <c r="BCS283"/>
      <c r="BCT283"/>
      <c r="BCU283"/>
      <c r="BCV283"/>
      <c r="BCW283"/>
      <c r="BCX283"/>
      <c r="BCY283"/>
      <c r="BCZ283"/>
      <c r="BDA283"/>
      <c r="BDB283"/>
      <c r="BDC283"/>
      <c r="BDD283"/>
      <c r="BDE283"/>
      <c r="BDF283"/>
      <c r="BDG283"/>
      <c r="BDH283"/>
      <c r="BDI283"/>
      <c r="BDJ283"/>
      <c r="BDK283"/>
      <c r="BDL283"/>
      <c r="BDM283"/>
      <c r="BDN283"/>
      <c r="BDO283"/>
      <c r="BDP283"/>
      <c r="BDQ283"/>
      <c r="BDR283"/>
      <c r="BDS283"/>
      <c r="BDT283"/>
      <c r="BDU283"/>
    </row>
    <row r="284" spans="1:1477" s="69" customFormat="1">
      <c r="B284" s="67" t="s">
        <v>5</v>
      </c>
      <c r="C284" s="67" t="s">
        <v>653</v>
      </c>
      <c r="D284" s="67" t="s">
        <v>654</v>
      </c>
      <c r="E284" s="68">
        <v>44840</v>
      </c>
      <c r="F284" s="67" t="s">
        <v>1007</v>
      </c>
      <c r="G284" s="158" t="s">
        <v>1009</v>
      </c>
      <c r="H284" s="187">
        <v>2</v>
      </c>
      <c r="I284" s="69">
        <v>0</v>
      </c>
      <c r="J284" s="69">
        <v>200</v>
      </c>
      <c r="K284" s="69">
        <v>217</v>
      </c>
      <c r="L284" s="69">
        <v>206</v>
      </c>
      <c r="M284" s="186">
        <f t="shared" si="89"/>
        <v>0.94499999999999995</v>
      </c>
      <c r="N284" s="69">
        <f t="shared" si="90"/>
        <v>1</v>
      </c>
      <c r="O284" s="69">
        <v>11</v>
      </c>
      <c r="P284" s="69">
        <v>0</v>
      </c>
      <c r="Q284" s="69">
        <v>0</v>
      </c>
      <c r="R284" s="69">
        <v>17</v>
      </c>
      <c r="S284" s="69">
        <v>0</v>
      </c>
      <c r="T284" s="190">
        <v>779455</v>
      </c>
      <c r="U284" s="190">
        <v>29484</v>
      </c>
      <c r="V284" s="190">
        <v>749971</v>
      </c>
      <c r="W284" s="190">
        <v>779455</v>
      </c>
      <c r="X284" s="190">
        <v>733765</v>
      </c>
      <c r="Y284" s="190">
        <v>0</v>
      </c>
      <c r="Z284" s="190">
        <v>0</v>
      </c>
      <c r="AA284" s="190">
        <v>0</v>
      </c>
      <c r="AB284" s="190">
        <v>733765</v>
      </c>
      <c r="AC284" s="190">
        <v>733765</v>
      </c>
      <c r="AD284" s="186">
        <f t="shared" si="91"/>
        <v>0.97839116445835905</v>
      </c>
      <c r="AE284" s="69">
        <f t="shared" si="92"/>
        <v>1</v>
      </c>
      <c r="AF284" s="190">
        <v>0</v>
      </c>
      <c r="AG284" s="190">
        <v>0</v>
      </c>
      <c r="AH284" s="69">
        <v>8</v>
      </c>
      <c r="AI284" s="69">
        <v>9</v>
      </c>
      <c r="AJ284" s="69">
        <v>0</v>
      </c>
      <c r="AK284" s="69">
        <v>0</v>
      </c>
      <c r="AL284" s="80">
        <v>0</v>
      </c>
      <c r="AM284" s="80">
        <v>0</v>
      </c>
      <c r="AN284" s="69">
        <v>0</v>
      </c>
      <c r="AO284" s="69">
        <v>0</v>
      </c>
      <c r="AP284" s="80">
        <v>0</v>
      </c>
      <c r="AQ284" s="80">
        <v>0</v>
      </c>
      <c r="AR284" s="69">
        <v>0</v>
      </c>
      <c r="AS284" s="69">
        <v>0</v>
      </c>
      <c r="AT284" s="80">
        <v>0</v>
      </c>
      <c r="AU284" s="80">
        <v>0</v>
      </c>
      <c r="AV284" s="69">
        <v>0</v>
      </c>
      <c r="AW284" s="69">
        <v>0</v>
      </c>
      <c r="AX284" s="80">
        <v>0</v>
      </c>
      <c r="AY284" s="80">
        <v>0</v>
      </c>
      <c r="AZ284" s="69">
        <v>0</v>
      </c>
      <c r="BA284" s="69">
        <v>0</v>
      </c>
      <c r="BB284" s="80">
        <v>0</v>
      </c>
      <c r="BC284" s="80">
        <v>0</v>
      </c>
      <c r="BD284" s="69">
        <v>0</v>
      </c>
      <c r="BE284" s="69">
        <v>0</v>
      </c>
      <c r="BF284" s="80">
        <v>14889</v>
      </c>
      <c r="BG284" s="80">
        <v>0</v>
      </c>
      <c r="BH284" s="69">
        <v>0</v>
      </c>
      <c r="BI284" s="69">
        <v>0</v>
      </c>
      <c r="BJ284" s="80">
        <v>0</v>
      </c>
      <c r="BK284" s="80">
        <v>0</v>
      </c>
      <c r="BL284" s="69">
        <v>0</v>
      </c>
      <c r="BM284" s="69">
        <v>0</v>
      </c>
      <c r="BN284" s="80">
        <v>0</v>
      </c>
      <c r="BO284" s="80">
        <v>0</v>
      </c>
      <c r="BP284" s="69">
        <v>0</v>
      </c>
      <c r="BQ284" s="69">
        <v>0</v>
      </c>
      <c r="BR284" s="80">
        <v>0</v>
      </c>
      <c r="BS284" s="80">
        <v>0</v>
      </c>
      <c r="BT284" s="69">
        <v>0</v>
      </c>
      <c r="BU284" s="69">
        <v>0</v>
      </c>
      <c r="BV284" s="80">
        <v>0</v>
      </c>
      <c r="BW284" s="80">
        <v>0</v>
      </c>
      <c r="BX284" s="69">
        <v>0</v>
      </c>
      <c r="BY284" s="69">
        <v>0</v>
      </c>
      <c r="BZ284" s="80">
        <v>0</v>
      </c>
      <c r="CA284" s="80">
        <v>0</v>
      </c>
      <c r="CB284" s="69">
        <v>0</v>
      </c>
      <c r="CC284" s="69">
        <v>0</v>
      </c>
      <c r="CD284" s="80">
        <v>0</v>
      </c>
      <c r="CE284" s="80">
        <v>0</v>
      </c>
      <c r="CF284" s="69">
        <v>0</v>
      </c>
      <c r="CG284" s="69">
        <v>0</v>
      </c>
      <c r="CH284" s="80">
        <v>0</v>
      </c>
      <c r="CI284" s="80">
        <v>0</v>
      </c>
      <c r="CJ284" s="69">
        <v>0</v>
      </c>
      <c r="CK284" s="69">
        <v>0</v>
      </c>
      <c r="CL284" s="80">
        <v>14889</v>
      </c>
      <c r="CM284" s="80">
        <v>0</v>
      </c>
      <c r="CN284" s="67" t="s">
        <v>816</v>
      </c>
      <c r="CO284" s="67" t="s">
        <v>817</v>
      </c>
      <c r="CP284" s="67" t="s">
        <v>701</v>
      </c>
      <c r="CQ284" s="67" t="s">
        <v>701</v>
      </c>
      <c r="CR284" s="67" t="s">
        <v>701</v>
      </c>
      <c r="CS284" s="67" t="s">
        <v>701</v>
      </c>
      <c r="CT284" s="68">
        <v>45300</v>
      </c>
      <c r="CU284" s="67" t="s">
        <v>1003</v>
      </c>
      <c r="CV284" s="67" t="s">
        <v>1004</v>
      </c>
      <c r="CW284" s="68" t="s">
        <v>168</v>
      </c>
      <c r="CX284" s="68">
        <v>45273</v>
      </c>
      <c r="CY284" s="67" t="s">
        <v>1007</v>
      </c>
      <c r="CZ284" s="67" t="s">
        <v>1004</v>
      </c>
      <c r="DA284" s="67" t="s">
        <v>1073</v>
      </c>
      <c r="DB284" s="81">
        <v>612148</v>
      </c>
      <c r="DC284" s="67"/>
      <c r="DD284" s="67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  <c r="AML284"/>
      <c r="AMM284"/>
      <c r="AMN284"/>
      <c r="AMO284"/>
      <c r="AMP284"/>
      <c r="AMQ284"/>
      <c r="AMR284"/>
      <c r="AMS284"/>
      <c r="AMT284"/>
      <c r="AMU284"/>
      <c r="AMV284"/>
      <c r="AMW284"/>
      <c r="AMX284"/>
      <c r="AMY284"/>
      <c r="AMZ284"/>
      <c r="ANA284"/>
      <c r="ANB284"/>
      <c r="ANC284"/>
      <c r="AND284"/>
      <c r="ANE284"/>
      <c r="ANF284"/>
      <c r="ANG284"/>
      <c r="ANH284"/>
      <c r="ANI284"/>
      <c r="ANJ284"/>
      <c r="ANK284"/>
      <c r="ANL284"/>
      <c r="ANM284"/>
      <c r="ANN284"/>
      <c r="ANO284"/>
      <c r="ANP284"/>
      <c r="ANQ284"/>
      <c r="ANR284"/>
      <c r="ANS284"/>
      <c r="ANT284"/>
      <c r="ANU284"/>
      <c r="ANV284"/>
      <c r="ANW284"/>
      <c r="ANX284"/>
      <c r="ANY284"/>
      <c r="ANZ284"/>
      <c r="AOA284"/>
      <c r="AOB284"/>
      <c r="AOC284"/>
      <c r="AOD284"/>
      <c r="AOE284"/>
      <c r="AOF284"/>
      <c r="AOG284"/>
      <c r="AOH284"/>
      <c r="AOI284"/>
      <c r="AOJ284"/>
      <c r="AOK284"/>
      <c r="AOL284"/>
      <c r="AOM284"/>
      <c r="AON284"/>
      <c r="AOO284"/>
      <c r="AOP284"/>
      <c r="AOQ284"/>
      <c r="AOR284"/>
      <c r="AOS284"/>
      <c r="AOT284"/>
      <c r="AOU284"/>
      <c r="AOV284"/>
      <c r="AOW284"/>
      <c r="AOX284"/>
      <c r="AOY284"/>
      <c r="AOZ284"/>
      <c r="APA284"/>
      <c r="APB284"/>
      <c r="APC284"/>
      <c r="APD284"/>
      <c r="APE284"/>
      <c r="APF284"/>
      <c r="APG284"/>
      <c r="APH284"/>
      <c r="API284"/>
      <c r="APJ284"/>
      <c r="APK284"/>
      <c r="APL284"/>
      <c r="APM284"/>
      <c r="APN284"/>
      <c r="APO284"/>
      <c r="APP284"/>
      <c r="APQ284"/>
      <c r="APR284"/>
      <c r="APS284"/>
      <c r="APT284"/>
      <c r="APU284"/>
      <c r="APV284"/>
      <c r="APW284"/>
      <c r="APX284"/>
      <c r="APY284"/>
      <c r="APZ284"/>
      <c r="AQA284"/>
      <c r="AQB284"/>
      <c r="AQC284"/>
      <c r="AQD284"/>
      <c r="AQE284"/>
      <c r="AQF284"/>
      <c r="AQG284"/>
      <c r="AQH284"/>
      <c r="AQI284"/>
      <c r="AQJ284"/>
      <c r="AQK284"/>
      <c r="AQL284"/>
      <c r="AQM284"/>
      <c r="AQN284"/>
      <c r="AQO284"/>
      <c r="AQP284"/>
      <c r="AQQ284"/>
      <c r="AQR284"/>
      <c r="AQS284"/>
      <c r="AQT284"/>
      <c r="AQU284"/>
      <c r="AQV284"/>
      <c r="AQW284"/>
      <c r="AQX284"/>
      <c r="AQY284"/>
      <c r="AQZ284"/>
      <c r="ARA284"/>
      <c r="ARB284"/>
      <c r="ARC284"/>
      <c r="ARD284"/>
      <c r="ARE284"/>
      <c r="ARF284"/>
      <c r="ARG284"/>
      <c r="ARH284"/>
      <c r="ARI284"/>
      <c r="ARJ284"/>
      <c r="ARK284"/>
      <c r="ARL284"/>
      <c r="ARM284"/>
      <c r="ARN284"/>
      <c r="ARO284"/>
      <c r="ARP284"/>
      <c r="ARQ284"/>
      <c r="ARR284"/>
      <c r="ARS284"/>
      <c r="ART284"/>
      <c r="ARU284"/>
      <c r="ARV284"/>
      <c r="ARW284"/>
      <c r="ARX284"/>
      <c r="ARY284"/>
      <c r="ARZ284"/>
      <c r="ASA284"/>
      <c r="ASB284"/>
      <c r="ASC284"/>
      <c r="ASD284"/>
      <c r="ASE284"/>
      <c r="ASF284"/>
      <c r="ASG284"/>
      <c r="ASH284"/>
      <c r="ASI284"/>
      <c r="ASJ284"/>
      <c r="ASK284"/>
      <c r="ASL284"/>
      <c r="ASM284"/>
      <c r="ASN284"/>
      <c r="ASO284"/>
      <c r="ASP284"/>
      <c r="ASQ284"/>
      <c r="ASR284"/>
      <c r="ASS284"/>
      <c r="AST284"/>
      <c r="ASU284"/>
      <c r="ASV284"/>
      <c r="ASW284"/>
      <c r="ASX284"/>
      <c r="ASY284"/>
      <c r="ASZ284"/>
      <c r="ATA284"/>
      <c r="ATB284"/>
      <c r="ATC284"/>
      <c r="ATD284"/>
      <c r="ATE284"/>
      <c r="ATF284"/>
      <c r="ATG284"/>
      <c r="ATH284"/>
      <c r="ATI284"/>
      <c r="ATJ284"/>
      <c r="ATK284"/>
      <c r="ATL284"/>
      <c r="ATM284"/>
      <c r="ATN284"/>
      <c r="ATO284"/>
      <c r="ATP284"/>
      <c r="ATQ284"/>
      <c r="ATR284"/>
      <c r="ATS284"/>
      <c r="ATT284"/>
      <c r="ATU284"/>
      <c r="ATV284"/>
      <c r="ATW284"/>
      <c r="ATX284"/>
      <c r="ATY284"/>
      <c r="ATZ284"/>
      <c r="AUA284"/>
      <c r="AUB284"/>
      <c r="AUC284"/>
      <c r="AUD284"/>
      <c r="AUE284"/>
      <c r="AUF284"/>
      <c r="AUG284"/>
      <c r="AUH284"/>
      <c r="AUI284"/>
      <c r="AUJ284"/>
      <c r="AUK284"/>
      <c r="AUL284"/>
      <c r="AUM284"/>
      <c r="AUN284"/>
      <c r="AUO284"/>
      <c r="AUP284"/>
      <c r="AUQ284"/>
      <c r="AUR284"/>
      <c r="AUS284"/>
      <c r="AUT284"/>
      <c r="AUU284"/>
      <c r="AUV284"/>
      <c r="AUW284"/>
      <c r="AUX284"/>
      <c r="AUY284"/>
      <c r="AUZ284"/>
      <c r="AVA284"/>
      <c r="AVB284"/>
      <c r="AVC284"/>
      <c r="AVD284"/>
      <c r="AVE284"/>
      <c r="AVF284"/>
      <c r="AVG284"/>
      <c r="AVH284"/>
      <c r="AVI284"/>
      <c r="AVJ284"/>
      <c r="AVK284"/>
      <c r="AVL284"/>
      <c r="AVM284"/>
      <c r="AVN284"/>
      <c r="AVO284"/>
      <c r="AVP284"/>
      <c r="AVQ284"/>
      <c r="AVR284"/>
      <c r="AVS284"/>
      <c r="AVT284"/>
      <c r="AVU284"/>
      <c r="AVV284"/>
      <c r="AVW284"/>
      <c r="AVX284"/>
      <c r="AVY284"/>
      <c r="AVZ284"/>
      <c r="AWA284"/>
      <c r="AWB284"/>
      <c r="AWC284"/>
      <c r="AWD284"/>
      <c r="AWE284"/>
      <c r="AWF284"/>
      <c r="AWG284"/>
      <c r="AWH284"/>
      <c r="AWI284"/>
      <c r="AWJ284"/>
      <c r="AWK284"/>
      <c r="AWL284"/>
      <c r="AWM284"/>
      <c r="AWN284"/>
      <c r="AWO284"/>
      <c r="AWP284"/>
      <c r="AWQ284"/>
      <c r="AWR284"/>
      <c r="AWS284"/>
      <c r="AWT284"/>
      <c r="AWU284"/>
      <c r="AWV284"/>
      <c r="AWW284"/>
      <c r="AWX284"/>
      <c r="AWY284"/>
      <c r="AWZ284"/>
      <c r="AXA284"/>
      <c r="AXB284"/>
      <c r="AXC284"/>
      <c r="AXD284"/>
      <c r="AXE284"/>
      <c r="AXF284"/>
      <c r="AXG284"/>
      <c r="AXH284"/>
      <c r="AXI284"/>
      <c r="AXJ284"/>
      <c r="AXK284"/>
      <c r="AXL284"/>
      <c r="AXM284"/>
      <c r="AXN284"/>
      <c r="AXO284"/>
      <c r="AXP284"/>
      <c r="AXQ284"/>
      <c r="AXR284"/>
      <c r="AXS284"/>
      <c r="AXT284"/>
      <c r="AXU284"/>
      <c r="AXV284"/>
      <c r="AXW284"/>
      <c r="AXX284"/>
      <c r="AXY284"/>
      <c r="AXZ284"/>
      <c r="AYA284"/>
      <c r="AYB284"/>
      <c r="AYC284"/>
      <c r="AYD284"/>
      <c r="AYE284"/>
      <c r="AYF284"/>
      <c r="AYG284"/>
      <c r="AYH284"/>
      <c r="AYI284"/>
      <c r="AYJ284"/>
      <c r="AYK284"/>
      <c r="AYL284"/>
      <c r="AYM284"/>
      <c r="AYN284"/>
      <c r="AYO284"/>
      <c r="AYP284"/>
      <c r="AYQ284"/>
      <c r="AYR284"/>
      <c r="AYS284"/>
      <c r="AYT284"/>
      <c r="AYU284"/>
      <c r="AYV284"/>
      <c r="AYW284"/>
      <c r="AYX284"/>
      <c r="AYY284"/>
      <c r="AYZ284"/>
      <c r="AZA284"/>
      <c r="AZB284"/>
      <c r="AZC284"/>
      <c r="AZD284"/>
      <c r="AZE284"/>
      <c r="AZF284"/>
      <c r="AZG284"/>
      <c r="AZH284"/>
      <c r="AZI284"/>
      <c r="AZJ284"/>
      <c r="AZK284"/>
      <c r="AZL284"/>
      <c r="AZM284"/>
      <c r="AZN284"/>
      <c r="AZO284"/>
      <c r="AZP284"/>
      <c r="AZQ284"/>
      <c r="AZR284"/>
      <c r="AZS284"/>
      <c r="AZT284"/>
      <c r="AZU284"/>
      <c r="AZV284"/>
      <c r="AZW284"/>
      <c r="AZX284"/>
      <c r="AZY284"/>
      <c r="AZZ284"/>
      <c r="BAA284"/>
      <c r="BAB284"/>
      <c r="BAC284"/>
      <c r="BAD284"/>
      <c r="BAE284"/>
      <c r="BAF284"/>
      <c r="BAG284"/>
      <c r="BAH284"/>
      <c r="BAI284"/>
      <c r="BAJ284"/>
      <c r="BAK284"/>
      <c r="BAL284"/>
      <c r="BAM284"/>
      <c r="BAN284"/>
      <c r="BAO284"/>
      <c r="BAP284"/>
      <c r="BAQ284"/>
      <c r="BAR284"/>
      <c r="BAS284"/>
      <c r="BAT284"/>
      <c r="BAU284"/>
      <c r="BAV284"/>
      <c r="BAW284"/>
      <c r="BAX284"/>
      <c r="BAY284"/>
      <c r="BAZ284"/>
      <c r="BBA284"/>
      <c r="BBB284"/>
      <c r="BBC284"/>
      <c r="BBD284"/>
      <c r="BBE284"/>
      <c r="BBF284"/>
      <c r="BBG284"/>
      <c r="BBH284"/>
      <c r="BBI284"/>
      <c r="BBJ284"/>
      <c r="BBK284"/>
      <c r="BBL284"/>
      <c r="BBM284"/>
      <c r="BBN284"/>
      <c r="BBO284"/>
      <c r="BBP284"/>
      <c r="BBQ284"/>
      <c r="BBR284"/>
      <c r="BBS284"/>
      <c r="BBT284"/>
      <c r="BBU284"/>
      <c r="BBV284"/>
      <c r="BBW284"/>
      <c r="BBX284"/>
      <c r="BBY284"/>
      <c r="BBZ284"/>
      <c r="BCA284"/>
      <c r="BCB284"/>
      <c r="BCC284"/>
      <c r="BCD284"/>
      <c r="BCE284"/>
      <c r="BCF284"/>
      <c r="BCG284"/>
      <c r="BCH284"/>
      <c r="BCI284"/>
      <c r="BCJ284"/>
      <c r="BCK284"/>
      <c r="BCL284"/>
      <c r="BCM284"/>
      <c r="BCN284"/>
      <c r="BCO284"/>
      <c r="BCP284"/>
      <c r="BCQ284"/>
      <c r="BCR284"/>
      <c r="BCS284"/>
      <c r="BCT284"/>
      <c r="BCU284"/>
      <c r="BCV284"/>
      <c r="BCW284"/>
      <c r="BCX284"/>
      <c r="BCY284"/>
      <c r="BCZ284"/>
      <c r="BDA284"/>
      <c r="BDB284"/>
      <c r="BDC284"/>
      <c r="BDD284"/>
      <c r="BDE284"/>
      <c r="BDF284"/>
      <c r="BDG284"/>
      <c r="BDH284"/>
      <c r="BDI284"/>
      <c r="BDJ284"/>
      <c r="BDK284"/>
      <c r="BDL284"/>
      <c r="BDM284"/>
      <c r="BDN284"/>
      <c r="BDO284"/>
      <c r="BDP284"/>
      <c r="BDQ284"/>
      <c r="BDR284"/>
      <c r="BDS284"/>
      <c r="BDT284"/>
      <c r="BDU284"/>
    </row>
    <row r="285" spans="1:1477" s="69" customFormat="1">
      <c r="B285" s="67" t="s">
        <v>5</v>
      </c>
      <c r="C285" s="67" t="s">
        <v>655</v>
      </c>
      <c r="D285" s="67" t="s">
        <v>656</v>
      </c>
      <c r="E285" s="68">
        <v>44882</v>
      </c>
      <c r="F285" s="67" t="s">
        <v>1007</v>
      </c>
      <c r="G285" s="158" t="s">
        <v>1009</v>
      </c>
      <c r="H285" s="187">
        <v>1</v>
      </c>
      <c r="I285" s="69">
        <v>0</v>
      </c>
      <c r="J285" s="69">
        <v>380</v>
      </c>
      <c r="K285" s="69">
        <v>414</v>
      </c>
      <c r="L285" s="69">
        <v>307</v>
      </c>
      <c r="M285" s="186">
        <f t="shared" si="89"/>
        <v>0.71842105263157896</v>
      </c>
      <c r="N285" s="69">
        <f t="shared" si="90"/>
        <v>1</v>
      </c>
      <c r="O285" s="69">
        <v>107</v>
      </c>
      <c r="P285" s="69">
        <v>0</v>
      </c>
      <c r="Q285" s="69">
        <v>0</v>
      </c>
      <c r="R285" s="69">
        <v>34</v>
      </c>
      <c r="S285" s="69">
        <v>0</v>
      </c>
      <c r="T285" s="190">
        <v>1446162</v>
      </c>
      <c r="U285" s="190">
        <v>50000</v>
      </c>
      <c r="V285" s="190">
        <v>1396162</v>
      </c>
      <c r="W285" s="190">
        <v>1446162</v>
      </c>
      <c r="X285" s="190">
        <v>1381923</v>
      </c>
      <c r="Y285" s="190">
        <v>0</v>
      </c>
      <c r="Z285" s="190">
        <v>0</v>
      </c>
      <c r="AA285" s="190">
        <v>0</v>
      </c>
      <c r="AB285" s="190">
        <v>1381923</v>
      </c>
      <c r="AC285" s="190">
        <v>1381923</v>
      </c>
      <c r="AD285" s="186">
        <f t="shared" si="91"/>
        <v>0.98980132678013011</v>
      </c>
      <c r="AE285" s="69">
        <f t="shared" si="92"/>
        <v>1</v>
      </c>
      <c r="AF285" s="190">
        <v>0</v>
      </c>
      <c r="AG285" s="190">
        <v>0</v>
      </c>
      <c r="AH285" s="69">
        <v>9</v>
      </c>
      <c r="AI285" s="69">
        <v>25</v>
      </c>
      <c r="AJ285" s="69">
        <v>0</v>
      </c>
      <c r="AK285" s="69">
        <v>0</v>
      </c>
      <c r="AL285" s="80">
        <v>0</v>
      </c>
      <c r="AM285" s="80">
        <v>0</v>
      </c>
      <c r="AN285" s="69">
        <v>0</v>
      </c>
      <c r="AO285" s="69">
        <v>0</v>
      </c>
      <c r="AP285" s="80">
        <v>0</v>
      </c>
      <c r="AQ285" s="80">
        <v>0</v>
      </c>
      <c r="AR285" s="69">
        <v>0</v>
      </c>
      <c r="AS285" s="69">
        <v>0</v>
      </c>
      <c r="AT285" s="80">
        <v>0</v>
      </c>
      <c r="AU285" s="80">
        <v>0</v>
      </c>
      <c r="AV285" s="69">
        <v>0</v>
      </c>
      <c r="AW285" s="69">
        <v>0</v>
      </c>
      <c r="AX285" s="80">
        <v>0</v>
      </c>
      <c r="AY285" s="80">
        <v>0</v>
      </c>
      <c r="AZ285" s="69">
        <v>0</v>
      </c>
      <c r="BA285" s="69">
        <v>0</v>
      </c>
      <c r="BB285" s="80">
        <v>0</v>
      </c>
      <c r="BC285" s="80">
        <v>0</v>
      </c>
      <c r="BD285" s="69">
        <v>0</v>
      </c>
      <c r="BE285" s="69">
        <v>0</v>
      </c>
      <c r="BF285" s="80">
        <v>41448</v>
      </c>
      <c r="BG285" s="80">
        <v>0</v>
      </c>
      <c r="BH285" s="69">
        <v>0</v>
      </c>
      <c r="BI285" s="69">
        <v>0</v>
      </c>
      <c r="BJ285" s="80">
        <v>0</v>
      </c>
      <c r="BK285" s="80">
        <v>0</v>
      </c>
      <c r="BL285" s="69">
        <v>0</v>
      </c>
      <c r="BM285" s="69">
        <v>0</v>
      </c>
      <c r="BN285" s="80">
        <v>0</v>
      </c>
      <c r="BO285" s="80">
        <v>0</v>
      </c>
      <c r="BP285" s="69">
        <v>0</v>
      </c>
      <c r="BQ285" s="69">
        <v>0</v>
      </c>
      <c r="BR285" s="80">
        <v>0</v>
      </c>
      <c r="BS285" s="80">
        <v>0</v>
      </c>
      <c r="BT285" s="69">
        <v>0</v>
      </c>
      <c r="BU285" s="69">
        <v>0</v>
      </c>
      <c r="BV285" s="80">
        <v>0</v>
      </c>
      <c r="BW285" s="80">
        <v>0</v>
      </c>
      <c r="BX285" s="69">
        <v>0</v>
      </c>
      <c r="BY285" s="69">
        <v>0</v>
      </c>
      <c r="BZ285" s="80">
        <v>0</v>
      </c>
      <c r="CA285" s="80">
        <v>0</v>
      </c>
      <c r="CB285" s="69">
        <v>0</v>
      </c>
      <c r="CC285" s="69">
        <v>0</v>
      </c>
      <c r="CD285" s="80">
        <v>0</v>
      </c>
      <c r="CE285" s="80">
        <v>0</v>
      </c>
      <c r="CF285" s="69">
        <v>0</v>
      </c>
      <c r="CG285" s="69">
        <v>0</v>
      </c>
      <c r="CH285" s="80">
        <v>0</v>
      </c>
      <c r="CI285" s="80">
        <v>0</v>
      </c>
      <c r="CJ285" s="69">
        <v>0</v>
      </c>
      <c r="CK285" s="69">
        <v>0</v>
      </c>
      <c r="CL285" s="80">
        <v>41448</v>
      </c>
      <c r="CM285" s="80">
        <v>0</v>
      </c>
      <c r="CN285" s="67" t="s">
        <v>731</v>
      </c>
      <c r="CO285" s="67" t="s">
        <v>732</v>
      </c>
      <c r="CP285" s="67" t="s">
        <v>701</v>
      </c>
      <c r="CQ285" s="67" t="s">
        <v>701</v>
      </c>
      <c r="CR285" s="67" t="s">
        <v>701</v>
      </c>
      <c r="CS285" s="67" t="s">
        <v>701</v>
      </c>
      <c r="CT285" s="68">
        <v>45366</v>
      </c>
      <c r="CU285" s="67" t="s">
        <v>1003</v>
      </c>
      <c r="CV285" s="67" t="s">
        <v>1004</v>
      </c>
      <c r="CW285" s="68" t="s">
        <v>168</v>
      </c>
      <c r="CX285" s="68">
        <v>45330</v>
      </c>
      <c r="CY285" s="67" t="s">
        <v>1003</v>
      </c>
      <c r="CZ285" s="67" t="s">
        <v>1004</v>
      </c>
      <c r="DA285" s="67" t="s">
        <v>1073</v>
      </c>
      <c r="DB285" s="81">
        <v>2588372.7999999998</v>
      </c>
      <c r="DC285" s="67"/>
      <c r="DD285" s="67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  <c r="AML285"/>
      <c r="AMM285"/>
      <c r="AMN285"/>
      <c r="AMO285"/>
      <c r="AMP285"/>
      <c r="AMQ285"/>
      <c r="AMR285"/>
      <c r="AMS285"/>
      <c r="AMT285"/>
      <c r="AMU285"/>
      <c r="AMV285"/>
      <c r="AMW285"/>
      <c r="AMX285"/>
      <c r="AMY285"/>
      <c r="AMZ285"/>
      <c r="ANA285"/>
      <c r="ANB285"/>
      <c r="ANC285"/>
      <c r="AND285"/>
      <c r="ANE285"/>
      <c r="ANF285"/>
      <c r="ANG285"/>
      <c r="ANH285"/>
      <c r="ANI285"/>
      <c r="ANJ285"/>
      <c r="ANK285"/>
      <c r="ANL285"/>
      <c r="ANM285"/>
      <c r="ANN285"/>
      <c r="ANO285"/>
      <c r="ANP285"/>
      <c r="ANQ285"/>
      <c r="ANR285"/>
      <c r="ANS285"/>
      <c r="ANT285"/>
      <c r="ANU285"/>
      <c r="ANV285"/>
      <c r="ANW285"/>
      <c r="ANX285"/>
      <c r="ANY285"/>
      <c r="ANZ285"/>
      <c r="AOA285"/>
      <c r="AOB285"/>
      <c r="AOC285"/>
      <c r="AOD285"/>
      <c r="AOE285"/>
      <c r="AOF285"/>
      <c r="AOG285"/>
      <c r="AOH285"/>
      <c r="AOI285"/>
      <c r="AOJ285"/>
      <c r="AOK285"/>
      <c r="AOL285"/>
      <c r="AOM285"/>
      <c r="AON285"/>
      <c r="AOO285"/>
      <c r="AOP285"/>
      <c r="AOQ285"/>
      <c r="AOR285"/>
      <c r="AOS285"/>
      <c r="AOT285"/>
      <c r="AOU285"/>
      <c r="AOV285"/>
      <c r="AOW285"/>
      <c r="AOX285"/>
      <c r="AOY285"/>
      <c r="AOZ285"/>
      <c r="APA285"/>
      <c r="APB285"/>
      <c r="APC285"/>
      <c r="APD285"/>
      <c r="APE285"/>
      <c r="APF285"/>
      <c r="APG285"/>
      <c r="APH285"/>
      <c r="API285"/>
      <c r="APJ285"/>
      <c r="APK285"/>
      <c r="APL285"/>
      <c r="APM285"/>
      <c r="APN285"/>
      <c r="APO285"/>
      <c r="APP285"/>
      <c r="APQ285"/>
      <c r="APR285"/>
      <c r="APS285"/>
      <c r="APT285"/>
      <c r="APU285"/>
      <c r="APV285"/>
      <c r="APW285"/>
      <c r="APX285"/>
      <c r="APY285"/>
      <c r="APZ285"/>
      <c r="AQA285"/>
      <c r="AQB285"/>
      <c r="AQC285"/>
      <c r="AQD285"/>
      <c r="AQE285"/>
      <c r="AQF285"/>
      <c r="AQG285"/>
      <c r="AQH285"/>
      <c r="AQI285"/>
      <c r="AQJ285"/>
      <c r="AQK285"/>
      <c r="AQL285"/>
      <c r="AQM285"/>
      <c r="AQN285"/>
      <c r="AQO285"/>
      <c r="AQP285"/>
      <c r="AQQ285"/>
      <c r="AQR285"/>
      <c r="AQS285"/>
      <c r="AQT285"/>
      <c r="AQU285"/>
      <c r="AQV285"/>
      <c r="AQW285"/>
      <c r="AQX285"/>
      <c r="AQY285"/>
      <c r="AQZ285"/>
      <c r="ARA285"/>
      <c r="ARB285"/>
      <c r="ARC285"/>
      <c r="ARD285"/>
      <c r="ARE285"/>
      <c r="ARF285"/>
      <c r="ARG285"/>
      <c r="ARH285"/>
      <c r="ARI285"/>
      <c r="ARJ285"/>
      <c r="ARK285"/>
      <c r="ARL285"/>
      <c r="ARM285"/>
      <c r="ARN285"/>
      <c r="ARO285"/>
      <c r="ARP285"/>
      <c r="ARQ285"/>
      <c r="ARR285"/>
      <c r="ARS285"/>
      <c r="ART285"/>
      <c r="ARU285"/>
      <c r="ARV285"/>
      <c r="ARW285"/>
      <c r="ARX285"/>
      <c r="ARY285"/>
      <c r="ARZ285"/>
      <c r="ASA285"/>
      <c r="ASB285"/>
      <c r="ASC285"/>
      <c r="ASD285"/>
      <c r="ASE285"/>
      <c r="ASF285"/>
      <c r="ASG285"/>
      <c r="ASH285"/>
      <c r="ASI285"/>
      <c r="ASJ285"/>
      <c r="ASK285"/>
      <c r="ASL285"/>
      <c r="ASM285"/>
      <c r="ASN285"/>
      <c r="ASO285"/>
      <c r="ASP285"/>
      <c r="ASQ285"/>
      <c r="ASR285"/>
      <c r="ASS285"/>
      <c r="AST285"/>
      <c r="ASU285"/>
      <c r="ASV285"/>
      <c r="ASW285"/>
      <c r="ASX285"/>
      <c r="ASY285"/>
      <c r="ASZ285"/>
      <c r="ATA285"/>
      <c r="ATB285"/>
      <c r="ATC285"/>
      <c r="ATD285"/>
      <c r="ATE285"/>
      <c r="ATF285"/>
      <c r="ATG285"/>
      <c r="ATH285"/>
      <c r="ATI285"/>
      <c r="ATJ285"/>
      <c r="ATK285"/>
      <c r="ATL285"/>
      <c r="ATM285"/>
      <c r="ATN285"/>
      <c r="ATO285"/>
      <c r="ATP285"/>
      <c r="ATQ285"/>
      <c r="ATR285"/>
      <c r="ATS285"/>
      <c r="ATT285"/>
      <c r="ATU285"/>
      <c r="ATV285"/>
      <c r="ATW285"/>
      <c r="ATX285"/>
      <c r="ATY285"/>
      <c r="ATZ285"/>
      <c r="AUA285"/>
      <c r="AUB285"/>
      <c r="AUC285"/>
      <c r="AUD285"/>
      <c r="AUE285"/>
      <c r="AUF285"/>
      <c r="AUG285"/>
      <c r="AUH285"/>
      <c r="AUI285"/>
      <c r="AUJ285"/>
      <c r="AUK285"/>
      <c r="AUL285"/>
      <c r="AUM285"/>
      <c r="AUN285"/>
      <c r="AUO285"/>
      <c r="AUP285"/>
      <c r="AUQ285"/>
      <c r="AUR285"/>
      <c r="AUS285"/>
      <c r="AUT285"/>
      <c r="AUU285"/>
      <c r="AUV285"/>
      <c r="AUW285"/>
      <c r="AUX285"/>
      <c r="AUY285"/>
      <c r="AUZ285"/>
      <c r="AVA285"/>
      <c r="AVB285"/>
      <c r="AVC285"/>
      <c r="AVD285"/>
      <c r="AVE285"/>
      <c r="AVF285"/>
      <c r="AVG285"/>
      <c r="AVH285"/>
      <c r="AVI285"/>
      <c r="AVJ285"/>
      <c r="AVK285"/>
      <c r="AVL285"/>
      <c r="AVM285"/>
      <c r="AVN285"/>
      <c r="AVO285"/>
      <c r="AVP285"/>
      <c r="AVQ285"/>
      <c r="AVR285"/>
      <c r="AVS285"/>
      <c r="AVT285"/>
      <c r="AVU285"/>
      <c r="AVV285"/>
      <c r="AVW285"/>
      <c r="AVX285"/>
      <c r="AVY285"/>
      <c r="AVZ285"/>
      <c r="AWA285"/>
      <c r="AWB285"/>
      <c r="AWC285"/>
      <c r="AWD285"/>
      <c r="AWE285"/>
      <c r="AWF285"/>
      <c r="AWG285"/>
      <c r="AWH285"/>
      <c r="AWI285"/>
      <c r="AWJ285"/>
      <c r="AWK285"/>
      <c r="AWL285"/>
      <c r="AWM285"/>
      <c r="AWN285"/>
      <c r="AWO285"/>
      <c r="AWP285"/>
      <c r="AWQ285"/>
      <c r="AWR285"/>
      <c r="AWS285"/>
      <c r="AWT285"/>
      <c r="AWU285"/>
      <c r="AWV285"/>
      <c r="AWW285"/>
      <c r="AWX285"/>
      <c r="AWY285"/>
      <c r="AWZ285"/>
      <c r="AXA285"/>
      <c r="AXB285"/>
      <c r="AXC285"/>
      <c r="AXD285"/>
      <c r="AXE285"/>
      <c r="AXF285"/>
      <c r="AXG285"/>
      <c r="AXH285"/>
      <c r="AXI285"/>
      <c r="AXJ285"/>
      <c r="AXK285"/>
      <c r="AXL285"/>
      <c r="AXM285"/>
      <c r="AXN285"/>
      <c r="AXO285"/>
      <c r="AXP285"/>
      <c r="AXQ285"/>
      <c r="AXR285"/>
      <c r="AXS285"/>
      <c r="AXT285"/>
      <c r="AXU285"/>
      <c r="AXV285"/>
      <c r="AXW285"/>
      <c r="AXX285"/>
      <c r="AXY285"/>
      <c r="AXZ285"/>
      <c r="AYA285"/>
      <c r="AYB285"/>
      <c r="AYC285"/>
      <c r="AYD285"/>
      <c r="AYE285"/>
      <c r="AYF285"/>
      <c r="AYG285"/>
      <c r="AYH285"/>
      <c r="AYI285"/>
      <c r="AYJ285"/>
      <c r="AYK285"/>
      <c r="AYL285"/>
      <c r="AYM285"/>
      <c r="AYN285"/>
      <c r="AYO285"/>
      <c r="AYP285"/>
      <c r="AYQ285"/>
      <c r="AYR285"/>
      <c r="AYS285"/>
      <c r="AYT285"/>
      <c r="AYU285"/>
      <c r="AYV285"/>
      <c r="AYW285"/>
      <c r="AYX285"/>
      <c r="AYY285"/>
      <c r="AYZ285"/>
      <c r="AZA285"/>
      <c r="AZB285"/>
      <c r="AZC285"/>
      <c r="AZD285"/>
      <c r="AZE285"/>
      <c r="AZF285"/>
      <c r="AZG285"/>
      <c r="AZH285"/>
      <c r="AZI285"/>
      <c r="AZJ285"/>
      <c r="AZK285"/>
      <c r="AZL285"/>
      <c r="AZM285"/>
      <c r="AZN285"/>
      <c r="AZO285"/>
      <c r="AZP285"/>
      <c r="AZQ285"/>
      <c r="AZR285"/>
      <c r="AZS285"/>
      <c r="AZT285"/>
      <c r="AZU285"/>
      <c r="AZV285"/>
      <c r="AZW285"/>
      <c r="AZX285"/>
      <c r="AZY285"/>
      <c r="AZZ285"/>
      <c r="BAA285"/>
      <c r="BAB285"/>
      <c r="BAC285"/>
      <c r="BAD285"/>
      <c r="BAE285"/>
      <c r="BAF285"/>
      <c r="BAG285"/>
      <c r="BAH285"/>
      <c r="BAI285"/>
      <c r="BAJ285"/>
      <c r="BAK285"/>
      <c r="BAL285"/>
      <c r="BAM285"/>
      <c r="BAN285"/>
      <c r="BAO285"/>
      <c r="BAP285"/>
      <c r="BAQ285"/>
      <c r="BAR285"/>
      <c r="BAS285"/>
      <c r="BAT285"/>
      <c r="BAU285"/>
      <c r="BAV285"/>
      <c r="BAW285"/>
      <c r="BAX285"/>
      <c r="BAY285"/>
      <c r="BAZ285"/>
      <c r="BBA285"/>
      <c r="BBB285"/>
      <c r="BBC285"/>
      <c r="BBD285"/>
      <c r="BBE285"/>
      <c r="BBF285"/>
      <c r="BBG285"/>
      <c r="BBH285"/>
      <c r="BBI285"/>
      <c r="BBJ285"/>
      <c r="BBK285"/>
      <c r="BBL285"/>
      <c r="BBM285"/>
      <c r="BBN285"/>
      <c r="BBO285"/>
      <c r="BBP285"/>
      <c r="BBQ285"/>
      <c r="BBR285"/>
      <c r="BBS285"/>
      <c r="BBT285"/>
      <c r="BBU285"/>
      <c r="BBV285"/>
      <c r="BBW285"/>
      <c r="BBX285"/>
      <c r="BBY285"/>
      <c r="BBZ285"/>
      <c r="BCA285"/>
      <c r="BCB285"/>
      <c r="BCC285"/>
      <c r="BCD285"/>
      <c r="BCE285"/>
      <c r="BCF285"/>
      <c r="BCG285"/>
      <c r="BCH285"/>
      <c r="BCI285"/>
      <c r="BCJ285"/>
      <c r="BCK285"/>
      <c r="BCL285"/>
      <c r="BCM285"/>
      <c r="BCN285"/>
      <c r="BCO285"/>
      <c r="BCP285"/>
      <c r="BCQ285"/>
      <c r="BCR285"/>
      <c r="BCS285"/>
      <c r="BCT285"/>
      <c r="BCU285"/>
      <c r="BCV285"/>
      <c r="BCW285"/>
      <c r="BCX285"/>
      <c r="BCY285"/>
      <c r="BCZ285"/>
      <c r="BDA285"/>
      <c r="BDB285"/>
      <c r="BDC285"/>
      <c r="BDD285"/>
      <c r="BDE285"/>
      <c r="BDF285"/>
      <c r="BDG285"/>
      <c r="BDH285"/>
      <c r="BDI285"/>
      <c r="BDJ285"/>
      <c r="BDK285"/>
      <c r="BDL285"/>
      <c r="BDM285"/>
      <c r="BDN285"/>
      <c r="BDO285"/>
      <c r="BDP285"/>
      <c r="BDQ285"/>
      <c r="BDR285"/>
      <c r="BDS285"/>
      <c r="BDT285"/>
      <c r="BDU285"/>
    </row>
    <row r="286" spans="1:1477" s="98" customFormat="1" ht="12.75" thickBot="1">
      <c r="A286" s="134"/>
      <c r="B286" s="99"/>
      <c r="C286" s="99"/>
      <c r="D286" s="99"/>
      <c r="E286" s="197"/>
      <c r="F286" s="99"/>
      <c r="G286" s="99"/>
      <c r="H286" s="198"/>
      <c r="T286" s="100"/>
      <c r="U286" s="100"/>
      <c r="V286" s="100"/>
      <c r="W286" s="100"/>
      <c r="X286" s="100"/>
      <c r="Y286" s="193"/>
      <c r="Z286" s="193"/>
      <c r="AA286" s="193"/>
      <c r="AB286" s="193"/>
      <c r="AC286" s="193"/>
      <c r="AF286" s="193"/>
      <c r="AG286" s="193"/>
      <c r="AL286" s="100"/>
      <c r="AM286" s="100"/>
      <c r="AP286" s="100"/>
      <c r="AQ286" s="100"/>
      <c r="AT286" s="100"/>
      <c r="AU286" s="100"/>
      <c r="AX286" s="100"/>
      <c r="AY286" s="100"/>
      <c r="BB286" s="100"/>
      <c r="BC286" s="100"/>
      <c r="BF286" s="100"/>
      <c r="BG286" s="100"/>
      <c r="BJ286" s="100"/>
      <c r="BK286" s="100"/>
      <c r="BN286" s="100"/>
      <c r="BO286" s="100"/>
      <c r="BR286" s="100"/>
      <c r="BS286" s="100"/>
      <c r="BV286" s="100"/>
      <c r="BW286" s="100"/>
      <c r="BZ286" s="100"/>
      <c r="CA286" s="100"/>
      <c r="CD286" s="100"/>
      <c r="CE286" s="100"/>
      <c r="CH286" s="100"/>
      <c r="CI286" s="100"/>
      <c r="CL286" s="100"/>
      <c r="CM286" s="100"/>
      <c r="CN286" s="99"/>
      <c r="CO286" s="99"/>
      <c r="CP286" s="99"/>
      <c r="CQ286" s="99"/>
      <c r="CR286" s="99"/>
      <c r="CS286" s="99"/>
      <c r="CT286" s="197"/>
      <c r="CU286" s="99"/>
      <c r="CV286" s="99"/>
      <c r="CW286" s="197"/>
      <c r="CX286" s="197"/>
      <c r="CY286" s="99"/>
      <c r="CZ286" s="99"/>
      <c r="DB286" s="101"/>
      <c r="DC286" s="99"/>
      <c r="DD286" s="212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  <c r="AML286"/>
      <c r="AMM286"/>
      <c r="AMN286"/>
      <c r="AMO286"/>
      <c r="AMP286"/>
      <c r="AMQ286"/>
      <c r="AMR286"/>
      <c r="AMS286"/>
      <c r="AMT286"/>
      <c r="AMU286"/>
      <c r="AMV286"/>
      <c r="AMW286"/>
      <c r="AMX286"/>
      <c r="AMY286"/>
      <c r="AMZ286"/>
      <c r="ANA286"/>
      <c r="ANB286"/>
      <c r="ANC286"/>
      <c r="AND286"/>
      <c r="ANE286"/>
      <c r="ANF286"/>
      <c r="ANG286"/>
      <c r="ANH286"/>
      <c r="ANI286"/>
      <c r="ANJ286"/>
      <c r="ANK286"/>
      <c r="ANL286"/>
      <c r="ANM286"/>
      <c r="ANN286"/>
      <c r="ANO286"/>
      <c r="ANP286"/>
      <c r="ANQ286"/>
      <c r="ANR286"/>
      <c r="ANS286"/>
      <c r="ANT286"/>
      <c r="ANU286"/>
      <c r="ANV286"/>
      <c r="ANW286"/>
      <c r="ANX286"/>
      <c r="ANY286"/>
      <c r="ANZ286"/>
      <c r="AOA286"/>
      <c r="AOB286"/>
      <c r="AOC286"/>
      <c r="AOD286"/>
      <c r="AOE286"/>
      <c r="AOF286"/>
      <c r="AOG286"/>
      <c r="AOH286"/>
      <c r="AOI286"/>
      <c r="AOJ286"/>
      <c r="AOK286"/>
      <c r="AOL286"/>
      <c r="AOM286"/>
      <c r="AON286"/>
      <c r="AOO286"/>
      <c r="AOP286"/>
      <c r="AOQ286"/>
      <c r="AOR286"/>
      <c r="AOS286"/>
      <c r="AOT286"/>
      <c r="AOU286"/>
      <c r="AOV286"/>
      <c r="AOW286"/>
      <c r="AOX286"/>
      <c r="AOY286"/>
      <c r="AOZ286"/>
      <c r="APA286"/>
      <c r="APB286"/>
      <c r="APC286"/>
      <c r="APD286"/>
      <c r="APE286"/>
      <c r="APF286"/>
      <c r="APG286"/>
      <c r="APH286"/>
      <c r="API286"/>
      <c r="APJ286"/>
      <c r="APK286"/>
      <c r="APL286"/>
      <c r="APM286"/>
      <c r="APN286"/>
      <c r="APO286"/>
      <c r="APP286"/>
      <c r="APQ286"/>
      <c r="APR286"/>
      <c r="APS286"/>
      <c r="APT286"/>
      <c r="APU286"/>
      <c r="APV286"/>
      <c r="APW286"/>
      <c r="APX286"/>
      <c r="APY286"/>
      <c r="APZ286"/>
      <c r="AQA286"/>
      <c r="AQB286"/>
      <c r="AQC286"/>
      <c r="AQD286"/>
      <c r="AQE286"/>
      <c r="AQF286"/>
      <c r="AQG286"/>
      <c r="AQH286"/>
      <c r="AQI286"/>
      <c r="AQJ286"/>
      <c r="AQK286"/>
      <c r="AQL286"/>
      <c r="AQM286"/>
      <c r="AQN286"/>
      <c r="AQO286"/>
      <c r="AQP286"/>
      <c r="AQQ286"/>
      <c r="AQR286"/>
      <c r="AQS286"/>
      <c r="AQT286"/>
      <c r="AQU286"/>
      <c r="AQV286"/>
      <c r="AQW286"/>
      <c r="AQX286"/>
      <c r="AQY286"/>
      <c r="AQZ286"/>
      <c r="ARA286"/>
      <c r="ARB286"/>
      <c r="ARC286"/>
      <c r="ARD286"/>
      <c r="ARE286"/>
      <c r="ARF286"/>
      <c r="ARG286"/>
      <c r="ARH286"/>
      <c r="ARI286"/>
      <c r="ARJ286"/>
      <c r="ARK286"/>
      <c r="ARL286"/>
      <c r="ARM286"/>
      <c r="ARN286"/>
      <c r="ARO286"/>
      <c r="ARP286"/>
      <c r="ARQ286"/>
      <c r="ARR286"/>
      <c r="ARS286"/>
      <c r="ART286"/>
      <c r="ARU286"/>
      <c r="ARV286"/>
      <c r="ARW286"/>
      <c r="ARX286"/>
      <c r="ARY286"/>
      <c r="ARZ286"/>
      <c r="ASA286"/>
      <c r="ASB286"/>
      <c r="ASC286"/>
      <c r="ASD286"/>
      <c r="ASE286"/>
      <c r="ASF286"/>
      <c r="ASG286"/>
      <c r="ASH286"/>
      <c r="ASI286"/>
      <c r="ASJ286"/>
      <c r="ASK286"/>
      <c r="ASL286"/>
      <c r="ASM286"/>
      <c r="ASN286"/>
      <c r="ASO286"/>
      <c r="ASP286"/>
      <c r="ASQ286"/>
      <c r="ASR286"/>
      <c r="ASS286"/>
      <c r="AST286"/>
      <c r="ASU286"/>
      <c r="ASV286"/>
      <c r="ASW286"/>
      <c r="ASX286"/>
      <c r="ASY286"/>
      <c r="ASZ286"/>
      <c r="ATA286"/>
      <c r="ATB286"/>
      <c r="ATC286"/>
      <c r="ATD286"/>
      <c r="ATE286"/>
      <c r="ATF286"/>
      <c r="ATG286"/>
      <c r="ATH286"/>
      <c r="ATI286"/>
      <c r="ATJ286"/>
      <c r="ATK286"/>
      <c r="ATL286"/>
      <c r="ATM286"/>
      <c r="ATN286"/>
      <c r="ATO286"/>
      <c r="ATP286"/>
      <c r="ATQ286"/>
      <c r="ATR286"/>
      <c r="ATS286"/>
      <c r="ATT286"/>
      <c r="ATU286"/>
      <c r="ATV286"/>
      <c r="ATW286"/>
      <c r="ATX286"/>
      <c r="ATY286"/>
      <c r="ATZ286"/>
      <c r="AUA286"/>
      <c r="AUB286"/>
      <c r="AUC286"/>
      <c r="AUD286"/>
      <c r="AUE286"/>
      <c r="AUF286"/>
      <c r="AUG286"/>
      <c r="AUH286"/>
      <c r="AUI286"/>
      <c r="AUJ286"/>
      <c r="AUK286"/>
      <c r="AUL286"/>
      <c r="AUM286"/>
      <c r="AUN286"/>
      <c r="AUO286"/>
      <c r="AUP286"/>
      <c r="AUQ286"/>
      <c r="AUR286"/>
      <c r="AUS286"/>
      <c r="AUT286"/>
      <c r="AUU286"/>
      <c r="AUV286"/>
      <c r="AUW286"/>
      <c r="AUX286"/>
      <c r="AUY286"/>
      <c r="AUZ286"/>
      <c r="AVA286"/>
      <c r="AVB286"/>
      <c r="AVC286"/>
      <c r="AVD286"/>
      <c r="AVE286"/>
      <c r="AVF286"/>
      <c r="AVG286"/>
      <c r="AVH286"/>
      <c r="AVI286"/>
      <c r="AVJ286"/>
      <c r="AVK286"/>
      <c r="AVL286"/>
      <c r="AVM286"/>
      <c r="AVN286"/>
      <c r="AVO286"/>
      <c r="AVP286"/>
      <c r="AVQ286"/>
      <c r="AVR286"/>
      <c r="AVS286"/>
      <c r="AVT286"/>
      <c r="AVU286"/>
      <c r="AVV286"/>
      <c r="AVW286"/>
      <c r="AVX286"/>
      <c r="AVY286"/>
      <c r="AVZ286"/>
      <c r="AWA286"/>
      <c r="AWB286"/>
      <c r="AWC286"/>
      <c r="AWD286"/>
      <c r="AWE286"/>
      <c r="AWF286"/>
      <c r="AWG286"/>
      <c r="AWH286"/>
      <c r="AWI286"/>
      <c r="AWJ286"/>
      <c r="AWK286"/>
      <c r="AWL286"/>
      <c r="AWM286"/>
      <c r="AWN286"/>
      <c r="AWO286"/>
      <c r="AWP286"/>
      <c r="AWQ286"/>
      <c r="AWR286"/>
      <c r="AWS286"/>
      <c r="AWT286"/>
      <c r="AWU286"/>
      <c r="AWV286"/>
      <c r="AWW286"/>
      <c r="AWX286"/>
      <c r="AWY286"/>
      <c r="AWZ286"/>
      <c r="AXA286"/>
      <c r="AXB286"/>
      <c r="AXC286"/>
      <c r="AXD286"/>
      <c r="AXE286"/>
      <c r="AXF286"/>
      <c r="AXG286"/>
      <c r="AXH286"/>
      <c r="AXI286"/>
      <c r="AXJ286"/>
      <c r="AXK286"/>
      <c r="AXL286"/>
      <c r="AXM286"/>
      <c r="AXN286"/>
      <c r="AXO286"/>
      <c r="AXP286"/>
      <c r="AXQ286"/>
      <c r="AXR286"/>
      <c r="AXS286"/>
      <c r="AXT286"/>
      <c r="AXU286"/>
      <c r="AXV286"/>
      <c r="AXW286"/>
      <c r="AXX286"/>
      <c r="AXY286"/>
      <c r="AXZ286"/>
      <c r="AYA286"/>
      <c r="AYB286"/>
      <c r="AYC286"/>
      <c r="AYD286"/>
      <c r="AYE286"/>
      <c r="AYF286"/>
      <c r="AYG286"/>
      <c r="AYH286"/>
      <c r="AYI286"/>
      <c r="AYJ286"/>
      <c r="AYK286"/>
      <c r="AYL286"/>
      <c r="AYM286"/>
      <c r="AYN286"/>
      <c r="AYO286"/>
      <c r="AYP286"/>
      <c r="AYQ286"/>
      <c r="AYR286"/>
      <c r="AYS286"/>
      <c r="AYT286"/>
      <c r="AYU286"/>
      <c r="AYV286"/>
      <c r="AYW286"/>
      <c r="AYX286"/>
      <c r="AYY286"/>
      <c r="AYZ286"/>
      <c r="AZA286"/>
      <c r="AZB286"/>
      <c r="AZC286"/>
      <c r="AZD286"/>
      <c r="AZE286"/>
      <c r="AZF286"/>
      <c r="AZG286"/>
      <c r="AZH286"/>
      <c r="AZI286"/>
      <c r="AZJ286"/>
      <c r="AZK286"/>
      <c r="AZL286"/>
      <c r="AZM286"/>
      <c r="AZN286"/>
      <c r="AZO286"/>
      <c r="AZP286"/>
      <c r="AZQ286"/>
      <c r="AZR286"/>
      <c r="AZS286"/>
      <c r="AZT286"/>
      <c r="AZU286"/>
      <c r="AZV286"/>
      <c r="AZW286"/>
      <c r="AZX286"/>
      <c r="AZY286"/>
      <c r="AZZ286"/>
      <c r="BAA286"/>
      <c r="BAB286"/>
      <c r="BAC286"/>
      <c r="BAD286"/>
      <c r="BAE286"/>
      <c r="BAF286"/>
      <c r="BAG286"/>
      <c r="BAH286"/>
      <c r="BAI286"/>
      <c r="BAJ286"/>
      <c r="BAK286"/>
      <c r="BAL286"/>
      <c r="BAM286"/>
      <c r="BAN286"/>
      <c r="BAO286"/>
      <c r="BAP286"/>
      <c r="BAQ286"/>
      <c r="BAR286"/>
      <c r="BAS286"/>
      <c r="BAT286"/>
      <c r="BAU286"/>
      <c r="BAV286"/>
      <c r="BAW286"/>
      <c r="BAX286"/>
      <c r="BAY286"/>
      <c r="BAZ286"/>
      <c r="BBA286"/>
      <c r="BBB286"/>
      <c r="BBC286"/>
      <c r="BBD286"/>
      <c r="BBE286"/>
      <c r="BBF286"/>
      <c r="BBG286"/>
      <c r="BBH286"/>
      <c r="BBI286"/>
      <c r="BBJ286"/>
      <c r="BBK286"/>
      <c r="BBL286"/>
      <c r="BBM286"/>
      <c r="BBN286"/>
      <c r="BBO286"/>
      <c r="BBP286"/>
      <c r="BBQ286"/>
      <c r="BBR286"/>
      <c r="BBS286"/>
      <c r="BBT286"/>
      <c r="BBU286"/>
      <c r="BBV286"/>
      <c r="BBW286"/>
      <c r="BBX286"/>
      <c r="BBY286"/>
      <c r="BBZ286"/>
      <c r="BCA286"/>
      <c r="BCB286"/>
      <c r="BCC286"/>
      <c r="BCD286"/>
      <c r="BCE286"/>
      <c r="BCF286"/>
      <c r="BCG286"/>
      <c r="BCH286"/>
      <c r="BCI286"/>
      <c r="BCJ286"/>
      <c r="BCK286"/>
      <c r="BCL286"/>
      <c r="BCM286"/>
      <c r="BCN286"/>
      <c r="BCO286"/>
      <c r="BCP286"/>
      <c r="BCQ286"/>
      <c r="BCR286"/>
      <c r="BCS286"/>
      <c r="BCT286"/>
      <c r="BCU286"/>
      <c r="BCV286"/>
      <c r="BCW286"/>
      <c r="BCX286"/>
      <c r="BCY286"/>
      <c r="BCZ286"/>
      <c r="BDA286"/>
      <c r="BDB286"/>
      <c r="BDC286"/>
      <c r="BDD286"/>
      <c r="BDE286"/>
      <c r="BDF286"/>
      <c r="BDG286"/>
      <c r="BDH286"/>
      <c r="BDI286"/>
      <c r="BDJ286"/>
      <c r="BDK286"/>
      <c r="BDL286"/>
      <c r="BDM286"/>
      <c r="BDN286"/>
      <c r="BDO286"/>
      <c r="BDP286"/>
      <c r="BDQ286"/>
      <c r="BDR286"/>
      <c r="BDS286"/>
      <c r="BDT286"/>
      <c r="BDU286"/>
    </row>
    <row r="287" spans="1:1477" s="6" customFormat="1" ht="24" customHeight="1" thickTop="1" thickBot="1">
      <c r="A287" s="135"/>
      <c r="B287" s="284" t="s">
        <v>1100</v>
      </c>
      <c r="C287" s="285"/>
      <c r="D287" s="286"/>
      <c r="E287" s="91"/>
      <c r="F287" s="92"/>
      <c r="G287" s="159">
        <f>IF(B278="","",ROWS(B278:B286)-1)</f>
        <v>8</v>
      </c>
      <c r="H287" s="93">
        <f>SUM(H278:H286)</f>
        <v>13</v>
      </c>
      <c r="I287" s="93">
        <f>SUM(I278:I286)</f>
        <v>18</v>
      </c>
      <c r="J287" s="93">
        <f>SUM(J278:J286)</f>
        <v>2560</v>
      </c>
      <c r="K287" s="93">
        <f>SUM(K278:K286)</f>
        <v>3188</v>
      </c>
      <c r="L287" s="93">
        <f>SUM(L278:L286)</f>
        <v>2818</v>
      </c>
      <c r="M287" s="237">
        <f>IF(G287="",0,N287/G287)</f>
        <v>1</v>
      </c>
      <c r="N287" s="93">
        <f t="shared" ref="N287:AC287" si="93">SUM(N278:N286)</f>
        <v>8</v>
      </c>
      <c r="O287" s="93">
        <f t="shared" si="93"/>
        <v>370</v>
      </c>
      <c r="P287" s="94">
        <f t="shared" si="93"/>
        <v>0</v>
      </c>
      <c r="Q287" s="94">
        <f t="shared" si="93"/>
        <v>0</v>
      </c>
      <c r="R287" s="93">
        <f t="shared" si="93"/>
        <v>618</v>
      </c>
      <c r="S287" s="93">
        <f t="shared" si="93"/>
        <v>10</v>
      </c>
      <c r="T287" s="95">
        <f t="shared" si="93"/>
        <v>21006163</v>
      </c>
      <c r="U287" s="95">
        <f t="shared" si="93"/>
        <v>434833</v>
      </c>
      <c r="V287" s="95">
        <f t="shared" si="93"/>
        <v>20571330</v>
      </c>
      <c r="W287" s="95">
        <f t="shared" si="93"/>
        <v>21249066</v>
      </c>
      <c r="X287" s="95">
        <f t="shared" si="93"/>
        <v>21310921</v>
      </c>
      <c r="Y287" s="95">
        <f t="shared" si="93"/>
        <v>0</v>
      </c>
      <c r="Z287" s="95">
        <f t="shared" si="93"/>
        <v>180000</v>
      </c>
      <c r="AA287" s="95">
        <f t="shared" si="93"/>
        <v>180000</v>
      </c>
      <c r="AB287" s="95">
        <f t="shared" si="93"/>
        <v>21490921</v>
      </c>
      <c r="AC287" s="95">
        <f t="shared" si="93"/>
        <v>21358911</v>
      </c>
      <c r="AD287" s="142">
        <f>IF(G287="",0,AE287/G287)</f>
        <v>0.875</v>
      </c>
      <c r="AE287" s="243">
        <f t="shared" ref="AE287:CM287" si="94">SUM(AE278:AE286)</f>
        <v>7</v>
      </c>
      <c r="AF287" s="95">
        <f t="shared" si="94"/>
        <v>-5529</v>
      </c>
      <c r="AG287" s="95">
        <f t="shared" si="94"/>
        <v>242902</v>
      </c>
      <c r="AH287" s="96">
        <f t="shared" si="94"/>
        <v>395</v>
      </c>
      <c r="AI287" s="96">
        <f t="shared" si="94"/>
        <v>164</v>
      </c>
      <c r="AJ287" s="96">
        <f t="shared" si="94"/>
        <v>0</v>
      </c>
      <c r="AK287" s="96">
        <f t="shared" si="94"/>
        <v>10</v>
      </c>
      <c r="AL287" s="95">
        <f t="shared" si="94"/>
        <v>97658</v>
      </c>
      <c r="AM287" s="95">
        <f t="shared" si="94"/>
        <v>0</v>
      </c>
      <c r="AN287" s="96">
        <f t="shared" si="94"/>
        <v>0</v>
      </c>
      <c r="AO287" s="96">
        <f t="shared" si="94"/>
        <v>0</v>
      </c>
      <c r="AP287" s="95">
        <f t="shared" si="94"/>
        <v>90375</v>
      </c>
      <c r="AQ287" s="95">
        <f t="shared" si="94"/>
        <v>0</v>
      </c>
      <c r="AR287" s="96">
        <f t="shared" si="94"/>
        <v>0</v>
      </c>
      <c r="AS287" s="96">
        <f t="shared" si="94"/>
        <v>0</v>
      </c>
      <c r="AT287" s="95">
        <f t="shared" si="94"/>
        <v>0</v>
      </c>
      <c r="AU287" s="95">
        <f t="shared" si="94"/>
        <v>0</v>
      </c>
      <c r="AV287" s="96">
        <f t="shared" si="94"/>
        <v>0</v>
      </c>
      <c r="AW287" s="96">
        <f t="shared" si="94"/>
        <v>0</v>
      </c>
      <c r="AX287" s="95">
        <f t="shared" si="94"/>
        <v>0</v>
      </c>
      <c r="AY287" s="95">
        <f t="shared" si="94"/>
        <v>0</v>
      </c>
      <c r="AZ287" s="96">
        <f t="shared" si="94"/>
        <v>0</v>
      </c>
      <c r="BA287" s="96">
        <f t="shared" si="94"/>
        <v>0</v>
      </c>
      <c r="BB287" s="95">
        <f t="shared" si="94"/>
        <v>0</v>
      </c>
      <c r="BC287" s="95">
        <f t="shared" si="94"/>
        <v>0</v>
      </c>
      <c r="BD287" s="96">
        <f t="shared" si="94"/>
        <v>4</v>
      </c>
      <c r="BE287" s="96">
        <f t="shared" si="94"/>
        <v>0</v>
      </c>
      <c r="BF287" s="95">
        <f t="shared" si="94"/>
        <v>468860</v>
      </c>
      <c r="BG287" s="95">
        <f t="shared" si="94"/>
        <v>0</v>
      </c>
      <c r="BH287" s="96">
        <f t="shared" si="94"/>
        <v>55</v>
      </c>
      <c r="BI287" s="96">
        <f t="shared" si="94"/>
        <v>0</v>
      </c>
      <c r="BJ287" s="95">
        <f t="shared" si="94"/>
        <v>3654</v>
      </c>
      <c r="BK287" s="95">
        <f t="shared" si="94"/>
        <v>0</v>
      </c>
      <c r="BL287" s="96">
        <f t="shared" si="94"/>
        <v>0</v>
      </c>
      <c r="BM287" s="96">
        <f t="shared" si="94"/>
        <v>0</v>
      </c>
      <c r="BN287" s="95">
        <f t="shared" si="94"/>
        <v>0</v>
      </c>
      <c r="BO287" s="95">
        <f t="shared" si="94"/>
        <v>0</v>
      </c>
      <c r="BP287" s="96">
        <f t="shared" si="94"/>
        <v>0</v>
      </c>
      <c r="BQ287" s="96">
        <f t="shared" si="94"/>
        <v>0</v>
      </c>
      <c r="BR287" s="95">
        <f t="shared" si="94"/>
        <v>24258</v>
      </c>
      <c r="BS287" s="95">
        <f t="shared" si="94"/>
        <v>0</v>
      </c>
      <c r="BT287" s="96">
        <f t="shared" si="94"/>
        <v>0</v>
      </c>
      <c r="BU287" s="96">
        <f t="shared" si="94"/>
        <v>0</v>
      </c>
      <c r="BV287" s="95">
        <f t="shared" si="94"/>
        <v>0</v>
      </c>
      <c r="BW287" s="95">
        <f t="shared" si="94"/>
        <v>0</v>
      </c>
      <c r="BX287" s="96">
        <f t="shared" si="94"/>
        <v>0</v>
      </c>
      <c r="BY287" s="96">
        <f t="shared" si="94"/>
        <v>0</v>
      </c>
      <c r="BZ287" s="95">
        <f t="shared" si="94"/>
        <v>0</v>
      </c>
      <c r="CA287" s="95">
        <f t="shared" si="94"/>
        <v>0</v>
      </c>
      <c r="CB287" s="96">
        <f t="shared" si="94"/>
        <v>0</v>
      </c>
      <c r="CC287" s="96">
        <f t="shared" si="94"/>
        <v>0</v>
      </c>
      <c r="CD287" s="95">
        <f t="shared" si="94"/>
        <v>0</v>
      </c>
      <c r="CE287" s="95">
        <f t="shared" si="94"/>
        <v>0</v>
      </c>
      <c r="CF287" s="96">
        <f t="shared" si="94"/>
        <v>0</v>
      </c>
      <c r="CG287" s="96">
        <f t="shared" si="94"/>
        <v>0</v>
      </c>
      <c r="CH287" s="95">
        <f t="shared" si="94"/>
        <v>-272957</v>
      </c>
      <c r="CI287" s="95">
        <f t="shared" si="94"/>
        <v>0</v>
      </c>
      <c r="CJ287" s="96">
        <f t="shared" si="94"/>
        <v>59</v>
      </c>
      <c r="CK287" s="96">
        <f t="shared" si="94"/>
        <v>10</v>
      </c>
      <c r="CL287" s="95">
        <f t="shared" si="94"/>
        <v>411849</v>
      </c>
      <c r="CM287" s="95">
        <f t="shared" si="94"/>
        <v>0</v>
      </c>
      <c r="CN287" s="97"/>
      <c r="CO287" s="97"/>
      <c r="CP287" s="97"/>
      <c r="CQ287" s="97"/>
      <c r="CR287" s="97"/>
      <c r="CS287" s="97"/>
      <c r="CT287" s="91"/>
      <c r="CU287" s="92"/>
      <c r="CV287" s="92"/>
      <c r="CW287" s="91"/>
      <c r="CX287" s="91"/>
      <c r="CY287" s="92"/>
      <c r="CZ287" s="92"/>
      <c r="DA287" s="92"/>
      <c r="DB287" s="95"/>
      <c r="DC287" s="97"/>
      <c r="DD287" s="15"/>
    </row>
    <row r="288" spans="1:1477" s="6" customFormat="1" ht="24" customHeight="1" thickTop="1">
      <c r="B288" s="272" t="s">
        <v>37</v>
      </c>
      <c r="C288" s="273"/>
      <c r="D288" s="274"/>
      <c r="E288" s="110"/>
      <c r="F288" s="111"/>
      <c r="G288" s="112">
        <f t="shared" ref="G288:L288" si="95">SUM(G287,G277)</f>
        <v>23</v>
      </c>
      <c r="H288" s="112">
        <f t="shared" si="95"/>
        <v>49</v>
      </c>
      <c r="I288" s="112">
        <f t="shared" si="95"/>
        <v>43</v>
      </c>
      <c r="J288" s="112">
        <f t="shared" si="95"/>
        <v>7039</v>
      </c>
      <c r="K288" s="112">
        <f t="shared" si="95"/>
        <v>8429</v>
      </c>
      <c r="L288" s="112">
        <f t="shared" si="95"/>
        <v>7328</v>
      </c>
      <c r="M288" s="237">
        <f>IF(G288=0,0,N288/G288)</f>
        <v>1</v>
      </c>
      <c r="N288" s="112">
        <f t="shared" ref="N288:AC288" si="96">SUM(N287,N277)</f>
        <v>23</v>
      </c>
      <c r="O288" s="112">
        <f t="shared" si="96"/>
        <v>1101</v>
      </c>
      <c r="P288" s="113">
        <f t="shared" si="96"/>
        <v>0</v>
      </c>
      <c r="Q288" s="113">
        <f t="shared" si="96"/>
        <v>0</v>
      </c>
      <c r="R288" s="112">
        <f t="shared" si="96"/>
        <v>1380</v>
      </c>
      <c r="S288" s="112">
        <f t="shared" si="96"/>
        <v>10</v>
      </c>
      <c r="T288" s="114">
        <f t="shared" si="96"/>
        <v>103680551</v>
      </c>
      <c r="U288" s="114">
        <f t="shared" si="96"/>
        <v>1241361</v>
      </c>
      <c r="V288" s="114">
        <f t="shared" si="96"/>
        <v>102439190</v>
      </c>
      <c r="W288" s="114">
        <f t="shared" si="96"/>
        <v>104916125</v>
      </c>
      <c r="X288" s="114">
        <f t="shared" si="96"/>
        <v>103884962</v>
      </c>
      <c r="Y288" s="114">
        <f t="shared" si="96"/>
        <v>-1</v>
      </c>
      <c r="Z288" s="114">
        <f t="shared" si="96"/>
        <v>6029010</v>
      </c>
      <c r="AA288" s="114">
        <f t="shared" si="96"/>
        <v>6029009</v>
      </c>
      <c r="AB288" s="114">
        <f t="shared" si="96"/>
        <v>109913971</v>
      </c>
      <c r="AC288" s="114">
        <f t="shared" si="96"/>
        <v>104377641</v>
      </c>
      <c r="AD288" s="142">
        <f>IF(G288=0,0,AE288/G288)</f>
        <v>0.95652173913043481</v>
      </c>
      <c r="AE288" s="240">
        <f t="shared" ref="AE288:CM288" si="97">SUM(AE287,AE277)</f>
        <v>22</v>
      </c>
      <c r="AF288" s="114">
        <f t="shared" si="97"/>
        <v>-4158666</v>
      </c>
      <c r="AG288" s="114">
        <f t="shared" si="97"/>
        <v>1235572</v>
      </c>
      <c r="AH288" s="115">
        <f t="shared" si="97"/>
        <v>857</v>
      </c>
      <c r="AI288" s="115">
        <f t="shared" si="97"/>
        <v>449</v>
      </c>
      <c r="AJ288" s="115">
        <f t="shared" si="97"/>
        <v>15</v>
      </c>
      <c r="AK288" s="115">
        <f t="shared" si="97"/>
        <v>10</v>
      </c>
      <c r="AL288" s="114">
        <f t="shared" si="97"/>
        <v>591023</v>
      </c>
      <c r="AM288" s="114">
        <f t="shared" si="97"/>
        <v>10153</v>
      </c>
      <c r="AN288" s="115">
        <f t="shared" si="97"/>
        <v>0</v>
      </c>
      <c r="AO288" s="115">
        <f t="shared" si="97"/>
        <v>0</v>
      </c>
      <c r="AP288" s="114">
        <f t="shared" si="97"/>
        <v>412380</v>
      </c>
      <c r="AQ288" s="114">
        <f t="shared" si="97"/>
        <v>7982</v>
      </c>
      <c r="AR288" s="115">
        <f t="shared" si="97"/>
        <v>0</v>
      </c>
      <c r="AS288" s="115">
        <f t="shared" si="97"/>
        <v>0</v>
      </c>
      <c r="AT288" s="114">
        <f t="shared" si="97"/>
        <v>0</v>
      </c>
      <c r="AU288" s="114">
        <f t="shared" si="97"/>
        <v>0</v>
      </c>
      <c r="AV288" s="115">
        <f t="shared" si="97"/>
        <v>0</v>
      </c>
      <c r="AW288" s="115">
        <f t="shared" si="97"/>
        <v>0</v>
      </c>
      <c r="AX288" s="114">
        <f t="shared" si="97"/>
        <v>0</v>
      </c>
      <c r="AY288" s="114">
        <f t="shared" si="97"/>
        <v>0</v>
      </c>
      <c r="AZ288" s="115">
        <f t="shared" si="97"/>
        <v>0</v>
      </c>
      <c r="BA288" s="115">
        <f t="shared" si="97"/>
        <v>0</v>
      </c>
      <c r="BB288" s="114">
        <f t="shared" si="97"/>
        <v>0</v>
      </c>
      <c r="BC288" s="114">
        <f t="shared" si="97"/>
        <v>0</v>
      </c>
      <c r="BD288" s="115">
        <f t="shared" si="97"/>
        <v>4</v>
      </c>
      <c r="BE288" s="115">
        <f t="shared" si="97"/>
        <v>0</v>
      </c>
      <c r="BF288" s="114">
        <f t="shared" si="97"/>
        <v>638004</v>
      </c>
      <c r="BG288" s="114">
        <f t="shared" si="97"/>
        <v>0</v>
      </c>
      <c r="BH288" s="115">
        <f t="shared" si="97"/>
        <v>55</v>
      </c>
      <c r="BI288" s="115">
        <f t="shared" si="97"/>
        <v>0</v>
      </c>
      <c r="BJ288" s="114">
        <f t="shared" si="97"/>
        <v>118488</v>
      </c>
      <c r="BK288" s="114">
        <f t="shared" si="97"/>
        <v>0</v>
      </c>
      <c r="BL288" s="115">
        <f t="shared" si="97"/>
        <v>0</v>
      </c>
      <c r="BM288" s="115">
        <f t="shared" si="97"/>
        <v>0</v>
      </c>
      <c r="BN288" s="114">
        <f t="shared" si="97"/>
        <v>0</v>
      </c>
      <c r="BO288" s="114">
        <f t="shared" si="97"/>
        <v>0</v>
      </c>
      <c r="BP288" s="115">
        <f t="shared" si="97"/>
        <v>0</v>
      </c>
      <c r="BQ288" s="115">
        <f t="shared" si="97"/>
        <v>0</v>
      </c>
      <c r="BR288" s="114">
        <f t="shared" si="97"/>
        <v>114476</v>
      </c>
      <c r="BS288" s="114">
        <f t="shared" si="97"/>
        <v>0</v>
      </c>
      <c r="BT288" s="115">
        <f t="shared" si="97"/>
        <v>0</v>
      </c>
      <c r="BU288" s="115">
        <f t="shared" si="97"/>
        <v>0</v>
      </c>
      <c r="BV288" s="114">
        <f t="shared" si="97"/>
        <v>0</v>
      </c>
      <c r="BW288" s="114">
        <f t="shared" si="97"/>
        <v>0</v>
      </c>
      <c r="BX288" s="115">
        <f t="shared" si="97"/>
        <v>0</v>
      </c>
      <c r="BY288" s="115">
        <f t="shared" si="97"/>
        <v>0</v>
      </c>
      <c r="BZ288" s="114">
        <f t="shared" si="97"/>
        <v>0</v>
      </c>
      <c r="CA288" s="114">
        <f t="shared" si="97"/>
        <v>0</v>
      </c>
      <c r="CB288" s="115">
        <f t="shared" si="97"/>
        <v>0</v>
      </c>
      <c r="CC288" s="115">
        <f t="shared" si="97"/>
        <v>0</v>
      </c>
      <c r="CD288" s="114">
        <f t="shared" si="97"/>
        <v>0</v>
      </c>
      <c r="CE288" s="114">
        <f t="shared" si="97"/>
        <v>0</v>
      </c>
      <c r="CF288" s="115">
        <f t="shared" si="97"/>
        <v>0</v>
      </c>
      <c r="CG288" s="115">
        <f t="shared" si="97"/>
        <v>0</v>
      </c>
      <c r="CH288" s="114">
        <f t="shared" si="97"/>
        <v>-272957</v>
      </c>
      <c r="CI288" s="114">
        <f t="shared" si="97"/>
        <v>0</v>
      </c>
      <c r="CJ288" s="115">
        <f t="shared" si="97"/>
        <v>74</v>
      </c>
      <c r="CK288" s="115">
        <f t="shared" si="97"/>
        <v>10</v>
      </c>
      <c r="CL288" s="114">
        <f t="shared" si="97"/>
        <v>1601416</v>
      </c>
      <c r="CM288" s="114">
        <f t="shared" si="97"/>
        <v>18135</v>
      </c>
      <c r="CN288" s="116"/>
      <c r="CO288" s="116"/>
      <c r="CP288" s="116"/>
      <c r="CQ288" s="116"/>
      <c r="CR288" s="116"/>
      <c r="CS288" s="116"/>
      <c r="CT288" s="110"/>
      <c r="CU288" s="111"/>
      <c r="CV288" s="111"/>
      <c r="CW288" s="110"/>
      <c r="CX288" s="110"/>
      <c r="CY288" s="111"/>
      <c r="CZ288" s="111"/>
      <c r="DA288" s="111"/>
      <c r="DB288" s="114"/>
      <c r="DC288" s="116"/>
      <c r="DD288" s="116"/>
    </row>
    <row r="289" spans="1:1477" s="69" customFormat="1">
      <c r="B289" s="67" t="s">
        <v>6</v>
      </c>
      <c r="C289" s="67" t="s">
        <v>492</v>
      </c>
      <c r="D289" s="67" t="s">
        <v>493</v>
      </c>
      <c r="E289" s="68">
        <v>42541</v>
      </c>
      <c r="F289" s="67" t="s">
        <v>1001</v>
      </c>
      <c r="G289" s="67" t="s">
        <v>1057</v>
      </c>
      <c r="H289" s="187">
        <v>3</v>
      </c>
      <c r="I289" s="69">
        <v>23</v>
      </c>
      <c r="J289" s="69">
        <v>730</v>
      </c>
      <c r="K289" s="69">
        <v>1366</v>
      </c>
      <c r="L289" s="69">
        <v>2427</v>
      </c>
      <c r="M289" s="186">
        <f>IF(J289 = 0,0,(L289-AH289-AI289)/J289)</f>
        <v>3.0178082191780824</v>
      </c>
      <c r="N289" s="69">
        <f>IF(G289&lt;&gt;"",IF(M289&lt;=1.2,1,0),0)</f>
        <v>0</v>
      </c>
      <c r="O289" s="69">
        <v>-1061</v>
      </c>
      <c r="P289" s="69">
        <v>1061</v>
      </c>
      <c r="Q289" s="69">
        <v>0</v>
      </c>
      <c r="R289" s="69">
        <v>224</v>
      </c>
      <c r="S289" s="69">
        <v>412</v>
      </c>
      <c r="T289" s="190">
        <v>27868889</v>
      </c>
      <c r="U289" s="190">
        <v>150000</v>
      </c>
      <c r="V289" s="190">
        <v>27718889</v>
      </c>
      <c r="W289" s="190">
        <v>32682171</v>
      </c>
      <c r="X289" s="190">
        <v>33265156</v>
      </c>
      <c r="Y289" s="190">
        <v>-3418119</v>
      </c>
      <c r="Z289" s="190">
        <v>0</v>
      </c>
      <c r="AA289" s="190">
        <v>-3418119</v>
      </c>
      <c r="AB289" s="190">
        <v>29847037</v>
      </c>
      <c r="AC289" s="190">
        <v>30298655</v>
      </c>
      <c r="AD289" s="186">
        <f>IF(V289=0,0,AC289/V289)</f>
        <v>1.093068881656837</v>
      </c>
      <c r="AE289" s="69">
        <f>IF(AD289 &lt;=1.1,1,0)</f>
        <v>1</v>
      </c>
      <c r="AF289" s="190">
        <v>563653</v>
      </c>
      <c r="AG289" s="190">
        <v>4813282</v>
      </c>
      <c r="AH289" s="69">
        <v>103</v>
      </c>
      <c r="AI289" s="69">
        <v>121</v>
      </c>
      <c r="AJ289" s="69">
        <v>0</v>
      </c>
      <c r="AK289" s="69">
        <v>69</v>
      </c>
      <c r="AL289" s="80">
        <v>1450267</v>
      </c>
      <c r="AM289" s="80">
        <v>210761</v>
      </c>
      <c r="AN289" s="69">
        <v>0</v>
      </c>
      <c r="AO289" s="69">
        <v>101</v>
      </c>
      <c r="AP289" s="80">
        <v>1642245</v>
      </c>
      <c r="AQ289" s="80">
        <v>76915</v>
      </c>
      <c r="AR289" s="69">
        <v>0</v>
      </c>
      <c r="AS289" s="69">
        <v>0</v>
      </c>
      <c r="AT289" s="80">
        <v>0</v>
      </c>
      <c r="AU289" s="80">
        <v>0</v>
      </c>
      <c r="AV289" s="69">
        <v>0</v>
      </c>
      <c r="AW289" s="69">
        <v>0</v>
      </c>
      <c r="AX289" s="80">
        <v>0</v>
      </c>
      <c r="AY289" s="80">
        <v>0</v>
      </c>
      <c r="AZ289" s="69">
        <v>0</v>
      </c>
      <c r="BA289" s="69">
        <v>0</v>
      </c>
      <c r="BB289" s="80">
        <v>0</v>
      </c>
      <c r="BC289" s="80">
        <v>0</v>
      </c>
      <c r="BD289" s="69">
        <v>0</v>
      </c>
      <c r="BE289" s="69">
        <v>0</v>
      </c>
      <c r="BF289" s="80">
        <v>0</v>
      </c>
      <c r="BG289" s="80">
        <v>0</v>
      </c>
      <c r="BH289" s="69">
        <v>0</v>
      </c>
      <c r="BI289" s="69">
        <v>0</v>
      </c>
      <c r="BJ289" s="80">
        <v>27403</v>
      </c>
      <c r="BK289" s="80">
        <v>25562</v>
      </c>
      <c r="BL289" s="69">
        <v>0</v>
      </c>
      <c r="BM289" s="69">
        <v>0</v>
      </c>
      <c r="BN289" s="80">
        <v>0</v>
      </c>
      <c r="BO289" s="80">
        <v>0</v>
      </c>
      <c r="BP289" s="69">
        <v>0</v>
      </c>
      <c r="BQ289" s="69">
        <v>0</v>
      </c>
      <c r="BR289" s="80">
        <v>135727</v>
      </c>
      <c r="BS289" s="80">
        <v>74502</v>
      </c>
      <c r="BT289" s="69">
        <v>0</v>
      </c>
      <c r="BU289" s="69">
        <v>0</v>
      </c>
      <c r="BV289" s="80">
        <v>0</v>
      </c>
      <c r="BW289" s="80">
        <v>0</v>
      </c>
      <c r="BX289" s="69">
        <v>0</v>
      </c>
      <c r="BY289" s="69">
        <v>242</v>
      </c>
      <c r="BZ289" s="80">
        <v>1356044</v>
      </c>
      <c r="CA289" s="80">
        <v>1356044</v>
      </c>
      <c r="CB289" s="69">
        <v>0</v>
      </c>
      <c r="CC289" s="69">
        <v>0</v>
      </c>
      <c r="CD289" s="80">
        <v>0</v>
      </c>
      <c r="CE289" s="80">
        <v>0</v>
      </c>
      <c r="CF289" s="69">
        <v>0</v>
      </c>
      <c r="CG289" s="69">
        <v>0</v>
      </c>
      <c r="CH289" s="80">
        <v>0</v>
      </c>
      <c r="CI289" s="80">
        <v>0</v>
      </c>
      <c r="CJ289" s="69">
        <v>0</v>
      </c>
      <c r="CK289" s="69">
        <v>412</v>
      </c>
      <c r="CL289" s="80">
        <v>4611687</v>
      </c>
      <c r="CM289" s="80">
        <v>1743784</v>
      </c>
      <c r="CN289" s="67" t="s">
        <v>748</v>
      </c>
      <c r="CO289" s="67" t="s">
        <v>749</v>
      </c>
      <c r="CP289" s="67" t="s">
        <v>701</v>
      </c>
      <c r="CQ289" s="67" t="s">
        <v>701</v>
      </c>
      <c r="CR289" s="67" t="s">
        <v>701</v>
      </c>
      <c r="CS289" s="67" t="s">
        <v>701</v>
      </c>
      <c r="CT289" s="68">
        <v>45446</v>
      </c>
      <c r="CU289" s="67" t="s">
        <v>1001</v>
      </c>
      <c r="CV289" s="67" t="s">
        <v>1004</v>
      </c>
      <c r="CW289" s="68" t="s">
        <v>168</v>
      </c>
      <c r="CX289" s="68">
        <v>45107</v>
      </c>
      <c r="CY289" s="67" t="s">
        <v>1001</v>
      </c>
      <c r="CZ289" s="67" t="s">
        <v>1009</v>
      </c>
      <c r="DA289" s="67" t="s">
        <v>1075</v>
      </c>
      <c r="DB289" s="81">
        <v>32874961.989999998</v>
      </c>
      <c r="DC289" s="69" t="s">
        <v>810</v>
      </c>
      <c r="DD289" s="67" t="s">
        <v>811</v>
      </c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  <c r="AML289"/>
      <c r="AMM289"/>
      <c r="AMN289"/>
      <c r="AMO289"/>
      <c r="AMP289"/>
      <c r="AMQ289"/>
      <c r="AMR289"/>
      <c r="AMS289"/>
      <c r="AMT289"/>
      <c r="AMU289"/>
      <c r="AMV289"/>
      <c r="AMW289"/>
      <c r="AMX289"/>
      <c r="AMY289"/>
      <c r="AMZ289"/>
      <c r="ANA289"/>
      <c r="ANB289"/>
      <c r="ANC289"/>
      <c r="AND289"/>
      <c r="ANE289"/>
      <c r="ANF289"/>
      <c r="ANG289"/>
      <c r="ANH289"/>
      <c r="ANI289"/>
      <c r="ANJ289"/>
      <c r="ANK289"/>
      <c r="ANL289"/>
      <c r="ANM289"/>
      <c r="ANN289"/>
      <c r="ANO289"/>
      <c r="ANP289"/>
      <c r="ANQ289"/>
      <c r="ANR289"/>
      <c r="ANS289"/>
      <c r="ANT289"/>
      <c r="ANU289"/>
      <c r="ANV289"/>
      <c r="ANW289"/>
      <c r="ANX289"/>
      <c r="ANY289"/>
      <c r="ANZ289"/>
      <c r="AOA289"/>
      <c r="AOB289"/>
      <c r="AOC289"/>
      <c r="AOD289"/>
      <c r="AOE289"/>
      <c r="AOF289"/>
      <c r="AOG289"/>
      <c r="AOH289"/>
      <c r="AOI289"/>
      <c r="AOJ289"/>
      <c r="AOK289"/>
      <c r="AOL289"/>
      <c r="AOM289"/>
      <c r="AON289"/>
      <c r="AOO289"/>
      <c r="AOP289"/>
      <c r="AOQ289"/>
      <c r="AOR289"/>
      <c r="AOS289"/>
      <c r="AOT289"/>
      <c r="AOU289"/>
      <c r="AOV289"/>
      <c r="AOW289"/>
      <c r="AOX289"/>
      <c r="AOY289"/>
      <c r="AOZ289"/>
      <c r="APA289"/>
      <c r="APB289"/>
      <c r="APC289"/>
      <c r="APD289"/>
      <c r="APE289"/>
      <c r="APF289"/>
      <c r="APG289"/>
      <c r="APH289"/>
      <c r="API289"/>
      <c r="APJ289"/>
      <c r="APK289"/>
      <c r="APL289"/>
      <c r="APM289"/>
      <c r="APN289"/>
      <c r="APO289"/>
      <c r="APP289"/>
      <c r="APQ289"/>
      <c r="APR289"/>
      <c r="APS289"/>
      <c r="APT289"/>
      <c r="APU289"/>
      <c r="APV289"/>
      <c r="APW289"/>
      <c r="APX289"/>
      <c r="APY289"/>
      <c r="APZ289"/>
      <c r="AQA289"/>
      <c r="AQB289"/>
      <c r="AQC289"/>
      <c r="AQD289"/>
      <c r="AQE289"/>
      <c r="AQF289"/>
      <c r="AQG289"/>
      <c r="AQH289"/>
      <c r="AQI289"/>
      <c r="AQJ289"/>
      <c r="AQK289"/>
      <c r="AQL289"/>
      <c r="AQM289"/>
      <c r="AQN289"/>
      <c r="AQO289"/>
      <c r="AQP289"/>
      <c r="AQQ289"/>
      <c r="AQR289"/>
      <c r="AQS289"/>
      <c r="AQT289"/>
      <c r="AQU289"/>
      <c r="AQV289"/>
      <c r="AQW289"/>
      <c r="AQX289"/>
      <c r="AQY289"/>
      <c r="AQZ289"/>
      <c r="ARA289"/>
      <c r="ARB289"/>
      <c r="ARC289"/>
      <c r="ARD289"/>
      <c r="ARE289"/>
      <c r="ARF289"/>
      <c r="ARG289"/>
      <c r="ARH289"/>
      <c r="ARI289"/>
      <c r="ARJ289"/>
      <c r="ARK289"/>
      <c r="ARL289"/>
      <c r="ARM289"/>
      <c r="ARN289"/>
      <c r="ARO289"/>
      <c r="ARP289"/>
      <c r="ARQ289"/>
      <c r="ARR289"/>
      <c r="ARS289"/>
      <c r="ART289"/>
      <c r="ARU289"/>
      <c r="ARV289"/>
      <c r="ARW289"/>
      <c r="ARX289"/>
      <c r="ARY289"/>
      <c r="ARZ289"/>
      <c r="ASA289"/>
      <c r="ASB289"/>
      <c r="ASC289"/>
      <c r="ASD289"/>
      <c r="ASE289"/>
      <c r="ASF289"/>
      <c r="ASG289"/>
      <c r="ASH289"/>
      <c r="ASI289"/>
      <c r="ASJ289"/>
      <c r="ASK289"/>
      <c r="ASL289"/>
      <c r="ASM289"/>
      <c r="ASN289"/>
      <c r="ASO289"/>
      <c r="ASP289"/>
      <c r="ASQ289"/>
      <c r="ASR289"/>
      <c r="ASS289"/>
      <c r="AST289"/>
      <c r="ASU289"/>
      <c r="ASV289"/>
      <c r="ASW289"/>
      <c r="ASX289"/>
      <c r="ASY289"/>
      <c r="ASZ289"/>
      <c r="ATA289"/>
      <c r="ATB289"/>
      <c r="ATC289"/>
      <c r="ATD289"/>
      <c r="ATE289"/>
      <c r="ATF289"/>
      <c r="ATG289"/>
      <c r="ATH289"/>
      <c r="ATI289"/>
      <c r="ATJ289"/>
      <c r="ATK289"/>
      <c r="ATL289"/>
      <c r="ATM289"/>
      <c r="ATN289"/>
      <c r="ATO289"/>
      <c r="ATP289"/>
      <c r="ATQ289"/>
      <c r="ATR289"/>
      <c r="ATS289"/>
      <c r="ATT289"/>
      <c r="ATU289"/>
      <c r="ATV289"/>
      <c r="ATW289"/>
      <c r="ATX289"/>
      <c r="ATY289"/>
      <c r="ATZ289"/>
      <c r="AUA289"/>
      <c r="AUB289"/>
      <c r="AUC289"/>
      <c r="AUD289"/>
      <c r="AUE289"/>
      <c r="AUF289"/>
      <c r="AUG289"/>
      <c r="AUH289"/>
      <c r="AUI289"/>
      <c r="AUJ289"/>
      <c r="AUK289"/>
      <c r="AUL289"/>
      <c r="AUM289"/>
      <c r="AUN289"/>
      <c r="AUO289"/>
      <c r="AUP289"/>
      <c r="AUQ289"/>
      <c r="AUR289"/>
      <c r="AUS289"/>
      <c r="AUT289"/>
      <c r="AUU289"/>
      <c r="AUV289"/>
      <c r="AUW289"/>
      <c r="AUX289"/>
      <c r="AUY289"/>
      <c r="AUZ289"/>
      <c r="AVA289"/>
      <c r="AVB289"/>
      <c r="AVC289"/>
      <c r="AVD289"/>
      <c r="AVE289"/>
      <c r="AVF289"/>
      <c r="AVG289"/>
      <c r="AVH289"/>
      <c r="AVI289"/>
      <c r="AVJ289"/>
      <c r="AVK289"/>
      <c r="AVL289"/>
      <c r="AVM289"/>
      <c r="AVN289"/>
      <c r="AVO289"/>
      <c r="AVP289"/>
      <c r="AVQ289"/>
      <c r="AVR289"/>
      <c r="AVS289"/>
      <c r="AVT289"/>
      <c r="AVU289"/>
      <c r="AVV289"/>
      <c r="AVW289"/>
      <c r="AVX289"/>
      <c r="AVY289"/>
      <c r="AVZ289"/>
      <c r="AWA289"/>
      <c r="AWB289"/>
      <c r="AWC289"/>
      <c r="AWD289"/>
      <c r="AWE289"/>
      <c r="AWF289"/>
      <c r="AWG289"/>
      <c r="AWH289"/>
      <c r="AWI289"/>
      <c r="AWJ289"/>
      <c r="AWK289"/>
      <c r="AWL289"/>
      <c r="AWM289"/>
      <c r="AWN289"/>
      <c r="AWO289"/>
      <c r="AWP289"/>
      <c r="AWQ289"/>
      <c r="AWR289"/>
      <c r="AWS289"/>
      <c r="AWT289"/>
      <c r="AWU289"/>
      <c r="AWV289"/>
      <c r="AWW289"/>
      <c r="AWX289"/>
      <c r="AWY289"/>
      <c r="AWZ289"/>
      <c r="AXA289"/>
      <c r="AXB289"/>
      <c r="AXC289"/>
      <c r="AXD289"/>
      <c r="AXE289"/>
      <c r="AXF289"/>
      <c r="AXG289"/>
      <c r="AXH289"/>
      <c r="AXI289"/>
      <c r="AXJ289"/>
      <c r="AXK289"/>
      <c r="AXL289"/>
      <c r="AXM289"/>
      <c r="AXN289"/>
      <c r="AXO289"/>
      <c r="AXP289"/>
      <c r="AXQ289"/>
      <c r="AXR289"/>
      <c r="AXS289"/>
      <c r="AXT289"/>
      <c r="AXU289"/>
      <c r="AXV289"/>
      <c r="AXW289"/>
      <c r="AXX289"/>
      <c r="AXY289"/>
      <c r="AXZ289"/>
      <c r="AYA289"/>
      <c r="AYB289"/>
      <c r="AYC289"/>
      <c r="AYD289"/>
      <c r="AYE289"/>
      <c r="AYF289"/>
      <c r="AYG289"/>
      <c r="AYH289"/>
      <c r="AYI289"/>
      <c r="AYJ289"/>
      <c r="AYK289"/>
      <c r="AYL289"/>
      <c r="AYM289"/>
      <c r="AYN289"/>
      <c r="AYO289"/>
      <c r="AYP289"/>
      <c r="AYQ289"/>
      <c r="AYR289"/>
      <c r="AYS289"/>
      <c r="AYT289"/>
      <c r="AYU289"/>
      <c r="AYV289"/>
      <c r="AYW289"/>
      <c r="AYX289"/>
      <c r="AYY289"/>
      <c r="AYZ289"/>
      <c r="AZA289"/>
      <c r="AZB289"/>
      <c r="AZC289"/>
      <c r="AZD289"/>
      <c r="AZE289"/>
      <c r="AZF289"/>
      <c r="AZG289"/>
      <c r="AZH289"/>
      <c r="AZI289"/>
      <c r="AZJ289"/>
      <c r="AZK289"/>
      <c r="AZL289"/>
      <c r="AZM289"/>
      <c r="AZN289"/>
      <c r="AZO289"/>
      <c r="AZP289"/>
      <c r="AZQ289"/>
      <c r="AZR289"/>
      <c r="AZS289"/>
      <c r="AZT289"/>
      <c r="AZU289"/>
      <c r="AZV289"/>
      <c r="AZW289"/>
      <c r="AZX289"/>
      <c r="AZY289"/>
      <c r="AZZ289"/>
      <c r="BAA289"/>
      <c r="BAB289"/>
      <c r="BAC289"/>
      <c r="BAD289"/>
      <c r="BAE289"/>
      <c r="BAF289"/>
      <c r="BAG289"/>
      <c r="BAH289"/>
      <c r="BAI289"/>
      <c r="BAJ289"/>
      <c r="BAK289"/>
      <c r="BAL289"/>
      <c r="BAM289"/>
      <c r="BAN289"/>
      <c r="BAO289"/>
      <c r="BAP289"/>
      <c r="BAQ289"/>
      <c r="BAR289"/>
      <c r="BAS289"/>
      <c r="BAT289"/>
      <c r="BAU289"/>
      <c r="BAV289"/>
      <c r="BAW289"/>
      <c r="BAX289"/>
      <c r="BAY289"/>
      <c r="BAZ289"/>
      <c r="BBA289"/>
      <c r="BBB289"/>
      <c r="BBC289"/>
      <c r="BBD289"/>
      <c r="BBE289"/>
      <c r="BBF289"/>
      <c r="BBG289"/>
      <c r="BBH289"/>
      <c r="BBI289"/>
      <c r="BBJ289"/>
      <c r="BBK289"/>
      <c r="BBL289"/>
      <c r="BBM289"/>
      <c r="BBN289"/>
      <c r="BBO289"/>
      <c r="BBP289"/>
      <c r="BBQ289"/>
      <c r="BBR289"/>
      <c r="BBS289"/>
      <c r="BBT289"/>
      <c r="BBU289"/>
      <c r="BBV289"/>
      <c r="BBW289"/>
      <c r="BBX289"/>
      <c r="BBY289"/>
      <c r="BBZ289"/>
      <c r="BCA289"/>
      <c r="BCB289"/>
      <c r="BCC289"/>
      <c r="BCD289"/>
      <c r="BCE289"/>
      <c r="BCF289"/>
      <c r="BCG289"/>
      <c r="BCH289"/>
      <c r="BCI289"/>
      <c r="BCJ289"/>
      <c r="BCK289"/>
      <c r="BCL289"/>
      <c r="BCM289"/>
      <c r="BCN289"/>
      <c r="BCO289"/>
      <c r="BCP289"/>
      <c r="BCQ289"/>
      <c r="BCR289"/>
      <c r="BCS289"/>
      <c r="BCT289"/>
      <c r="BCU289"/>
      <c r="BCV289"/>
      <c r="BCW289"/>
      <c r="BCX289"/>
      <c r="BCY289"/>
      <c r="BCZ289"/>
      <c r="BDA289"/>
      <c r="BDB289"/>
      <c r="BDC289"/>
      <c r="BDD289"/>
      <c r="BDE289"/>
      <c r="BDF289"/>
      <c r="BDG289"/>
      <c r="BDH289"/>
      <c r="BDI289"/>
      <c r="BDJ289"/>
      <c r="BDK289"/>
      <c r="BDL289"/>
      <c r="BDM289"/>
      <c r="BDN289"/>
      <c r="BDO289"/>
      <c r="BDP289"/>
      <c r="BDQ289"/>
      <c r="BDR289"/>
      <c r="BDS289"/>
      <c r="BDT289"/>
      <c r="BDU289"/>
    </row>
    <row r="290" spans="1:1477" s="69" customFormat="1">
      <c r="B290" s="67" t="s">
        <v>6</v>
      </c>
      <c r="C290" s="67" t="s">
        <v>494</v>
      </c>
      <c r="D290" s="67" t="s">
        <v>495</v>
      </c>
      <c r="E290" s="68">
        <v>43551</v>
      </c>
      <c r="F290" s="67" t="s">
        <v>1003</v>
      </c>
      <c r="G290" s="67" t="s">
        <v>1016</v>
      </c>
      <c r="H290" s="187">
        <v>3</v>
      </c>
      <c r="I290" s="69">
        <v>4</v>
      </c>
      <c r="J290" s="69">
        <v>860</v>
      </c>
      <c r="K290" s="69">
        <v>964</v>
      </c>
      <c r="L290" s="69">
        <v>931</v>
      </c>
      <c r="M290" s="186">
        <f t="shared" ref="M290:M301" si="98">IF(J290 = 0,0,(L290-AH290-AI290)/J290)</f>
        <v>0.96162790697674416</v>
      </c>
      <c r="N290" s="69">
        <f t="shared" ref="N290:N301" si="99">IF(G290&lt;&gt;"",IF(M290&lt;=1.2,1,0),0)</f>
        <v>1</v>
      </c>
      <c r="O290" s="69">
        <v>33</v>
      </c>
      <c r="P290" s="69">
        <v>0</v>
      </c>
      <c r="Q290" s="69">
        <v>0</v>
      </c>
      <c r="R290" s="69">
        <v>104</v>
      </c>
      <c r="S290" s="69">
        <v>0</v>
      </c>
      <c r="T290" s="190">
        <v>20155312</v>
      </c>
      <c r="U290" s="190">
        <v>406894</v>
      </c>
      <c r="V290" s="190">
        <v>19748419</v>
      </c>
      <c r="W290" s="190">
        <v>20804212</v>
      </c>
      <c r="X290" s="190">
        <v>20013184</v>
      </c>
      <c r="Y290" s="190">
        <v>0</v>
      </c>
      <c r="Z290" s="190">
        <v>0</v>
      </c>
      <c r="AA290" s="190">
        <v>0</v>
      </c>
      <c r="AB290" s="190">
        <v>20013184</v>
      </c>
      <c r="AC290" s="190">
        <v>19790050</v>
      </c>
      <c r="AD290" s="186">
        <f t="shared" ref="AD290:AD301" si="100">IF(V290=0,0,AC290/V290)</f>
        <v>1.0021080674863136</v>
      </c>
      <c r="AE290" s="69">
        <f t="shared" ref="AE290:AE301" si="101">IF(AD290 &lt;=1.1,1,0)</f>
        <v>1</v>
      </c>
      <c r="AF290" s="190">
        <v>-223135</v>
      </c>
      <c r="AG290" s="190">
        <v>648900</v>
      </c>
      <c r="AH290" s="69">
        <v>54</v>
      </c>
      <c r="AI290" s="69">
        <v>50</v>
      </c>
      <c r="AJ290" s="69">
        <v>0</v>
      </c>
      <c r="AK290" s="69">
        <v>0</v>
      </c>
      <c r="AL290" s="80">
        <v>350213</v>
      </c>
      <c r="AM290" s="80">
        <v>0</v>
      </c>
      <c r="AN290" s="69">
        <v>0</v>
      </c>
      <c r="AO290" s="69">
        <v>0</v>
      </c>
      <c r="AP290" s="80">
        <v>262060</v>
      </c>
      <c r="AQ290" s="80">
        <v>6325</v>
      </c>
      <c r="AR290" s="69">
        <v>0</v>
      </c>
      <c r="AS290" s="69">
        <v>0</v>
      </c>
      <c r="AT290" s="80">
        <v>0</v>
      </c>
      <c r="AU290" s="80">
        <v>0</v>
      </c>
      <c r="AV290" s="69">
        <v>0</v>
      </c>
      <c r="AW290" s="69">
        <v>0</v>
      </c>
      <c r="AX290" s="80">
        <v>0</v>
      </c>
      <c r="AY290" s="80">
        <v>0</v>
      </c>
      <c r="AZ290" s="69">
        <v>0</v>
      </c>
      <c r="BA290" s="69">
        <v>0</v>
      </c>
      <c r="BB290" s="80">
        <v>0</v>
      </c>
      <c r="BC290" s="80">
        <v>0</v>
      </c>
      <c r="BD290" s="69">
        <v>0</v>
      </c>
      <c r="BE290" s="69">
        <v>0</v>
      </c>
      <c r="BF290" s="80">
        <v>0</v>
      </c>
      <c r="BG290" s="80">
        <v>0</v>
      </c>
      <c r="BH290" s="69">
        <v>0</v>
      </c>
      <c r="BI290" s="69">
        <v>0</v>
      </c>
      <c r="BJ290" s="80">
        <v>0</v>
      </c>
      <c r="BK290" s="80">
        <v>0</v>
      </c>
      <c r="BL290" s="69">
        <v>0</v>
      </c>
      <c r="BM290" s="69">
        <v>0</v>
      </c>
      <c r="BN290" s="80">
        <v>0</v>
      </c>
      <c r="BO290" s="80">
        <v>0</v>
      </c>
      <c r="BP290" s="69">
        <v>0</v>
      </c>
      <c r="BQ290" s="69">
        <v>0</v>
      </c>
      <c r="BR290" s="80">
        <v>25706</v>
      </c>
      <c r="BS290" s="80">
        <v>0</v>
      </c>
      <c r="BT290" s="69">
        <v>0</v>
      </c>
      <c r="BU290" s="69">
        <v>0</v>
      </c>
      <c r="BV290" s="80">
        <v>0</v>
      </c>
      <c r="BW290" s="80">
        <v>0</v>
      </c>
      <c r="BX290" s="69">
        <v>0</v>
      </c>
      <c r="BY290" s="69">
        <v>0</v>
      </c>
      <c r="BZ290" s="80">
        <v>0</v>
      </c>
      <c r="CA290" s="80">
        <v>0</v>
      </c>
      <c r="CB290" s="69">
        <v>0</v>
      </c>
      <c r="CC290" s="69">
        <v>0</v>
      </c>
      <c r="CD290" s="80">
        <v>0</v>
      </c>
      <c r="CE290" s="80">
        <v>0</v>
      </c>
      <c r="CF290" s="69">
        <v>0</v>
      </c>
      <c r="CG290" s="69">
        <v>0</v>
      </c>
      <c r="CH290" s="80">
        <v>0</v>
      </c>
      <c r="CI290" s="80">
        <v>0</v>
      </c>
      <c r="CJ290" s="69">
        <v>0</v>
      </c>
      <c r="CK290" s="69">
        <v>0</v>
      </c>
      <c r="CL290" s="80">
        <v>637979</v>
      </c>
      <c r="CM290" s="80">
        <v>6325</v>
      </c>
      <c r="CN290" s="67" t="s">
        <v>785</v>
      </c>
      <c r="CO290" s="67" t="s">
        <v>786</v>
      </c>
      <c r="CP290" s="67" t="s">
        <v>701</v>
      </c>
      <c r="CQ290" s="67" t="s">
        <v>701</v>
      </c>
      <c r="CR290" s="67" t="s">
        <v>701</v>
      </c>
      <c r="CS290" s="67" t="s">
        <v>701</v>
      </c>
      <c r="CT290" s="68">
        <v>45233</v>
      </c>
      <c r="CU290" s="67" t="s">
        <v>1007</v>
      </c>
      <c r="CV290" s="67" t="s">
        <v>1004</v>
      </c>
      <c r="CW290" s="68" t="s">
        <v>168</v>
      </c>
      <c r="CX290" s="68">
        <v>44663</v>
      </c>
      <c r="CY290" s="67" t="s">
        <v>1001</v>
      </c>
      <c r="CZ290" s="67" t="s">
        <v>1010</v>
      </c>
      <c r="DA290" s="67" t="s">
        <v>1076</v>
      </c>
      <c r="DB290" s="81">
        <v>29301814.469999999</v>
      </c>
      <c r="DD290" s="67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  <c r="AML290"/>
      <c r="AMM290"/>
      <c r="AMN290"/>
      <c r="AMO290"/>
      <c r="AMP290"/>
      <c r="AMQ290"/>
      <c r="AMR290"/>
      <c r="AMS290"/>
      <c r="AMT290"/>
      <c r="AMU290"/>
      <c r="AMV290"/>
      <c r="AMW290"/>
      <c r="AMX290"/>
      <c r="AMY290"/>
      <c r="AMZ290"/>
      <c r="ANA290"/>
      <c r="ANB290"/>
      <c r="ANC290"/>
      <c r="AND290"/>
      <c r="ANE290"/>
      <c r="ANF290"/>
      <c r="ANG290"/>
      <c r="ANH290"/>
      <c r="ANI290"/>
      <c r="ANJ290"/>
      <c r="ANK290"/>
      <c r="ANL290"/>
      <c r="ANM290"/>
      <c r="ANN290"/>
      <c r="ANO290"/>
      <c r="ANP290"/>
      <c r="ANQ290"/>
      <c r="ANR290"/>
      <c r="ANS290"/>
      <c r="ANT290"/>
      <c r="ANU290"/>
      <c r="ANV290"/>
      <c r="ANW290"/>
      <c r="ANX290"/>
      <c r="ANY290"/>
      <c r="ANZ290"/>
      <c r="AOA290"/>
      <c r="AOB290"/>
      <c r="AOC290"/>
      <c r="AOD290"/>
      <c r="AOE290"/>
      <c r="AOF290"/>
      <c r="AOG290"/>
      <c r="AOH290"/>
      <c r="AOI290"/>
      <c r="AOJ290"/>
      <c r="AOK290"/>
      <c r="AOL290"/>
      <c r="AOM290"/>
      <c r="AON290"/>
      <c r="AOO290"/>
      <c r="AOP290"/>
      <c r="AOQ290"/>
      <c r="AOR290"/>
      <c r="AOS290"/>
      <c r="AOT290"/>
      <c r="AOU290"/>
      <c r="AOV290"/>
      <c r="AOW290"/>
      <c r="AOX290"/>
      <c r="AOY290"/>
      <c r="AOZ290"/>
      <c r="APA290"/>
      <c r="APB290"/>
      <c r="APC290"/>
      <c r="APD290"/>
      <c r="APE290"/>
      <c r="APF290"/>
      <c r="APG290"/>
      <c r="APH290"/>
      <c r="API290"/>
      <c r="APJ290"/>
      <c r="APK290"/>
      <c r="APL290"/>
      <c r="APM290"/>
      <c r="APN290"/>
      <c r="APO290"/>
      <c r="APP290"/>
      <c r="APQ290"/>
      <c r="APR290"/>
      <c r="APS290"/>
      <c r="APT290"/>
      <c r="APU290"/>
      <c r="APV290"/>
      <c r="APW290"/>
      <c r="APX290"/>
      <c r="APY290"/>
      <c r="APZ290"/>
      <c r="AQA290"/>
      <c r="AQB290"/>
      <c r="AQC290"/>
      <c r="AQD290"/>
      <c r="AQE290"/>
      <c r="AQF290"/>
      <c r="AQG290"/>
      <c r="AQH290"/>
      <c r="AQI290"/>
      <c r="AQJ290"/>
      <c r="AQK290"/>
      <c r="AQL290"/>
      <c r="AQM290"/>
      <c r="AQN290"/>
      <c r="AQO290"/>
      <c r="AQP290"/>
      <c r="AQQ290"/>
      <c r="AQR290"/>
      <c r="AQS290"/>
      <c r="AQT290"/>
      <c r="AQU290"/>
      <c r="AQV290"/>
      <c r="AQW290"/>
      <c r="AQX290"/>
      <c r="AQY290"/>
      <c r="AQZ290"/>
      <c r="ARA290"/>
      <c r="ARB290"/>
      <c r="ARC290"/>
      <c r="ARD290"/>
      <c r="ARE290"/>
      <c r="ARF290"/>
      <c r="ARG290"/>
      <c r="ARH290"/>
      <c r="ARI290"/>
      <c r="ARJ290"/>
      <c r="ARK290"/>
      <c r="ARL290"/>
      <c r="ARM290"/>
      <c r="ARN290"/>
      <c r="ARO290"/>
      <c r="ARP290"/>
      <c r="ARQ290"/>
      <c r="ARR290"/>
      <c r="ARS290"/>
      <c r="ART290"/>
      <c r="ARU290"/>
      <c r="ARV290"/>
      <c r="ARW290"/>
      <c r="ARX290"/>
      <c r="ARY290"/>
      <c r="ARZ290"/>
      <c r="ASA290"/>
      <c r="ASB290"/>
      <c r="ASC290"/>
      <c r="ASD290"/>
      <c r="ASE290"/>
      <c r="ASF290"/>
      <c r="ASG290"/>
      <c r="ASH290"/>
      <c r="ASI290"/>
      <c r="ASJ290"/>
      <c r="ASK290"/>
      <c r="ASL290"/>
      <c r="ASM290"/>
      <c r="ASN290"/>
      <c r="ASO290"/>
      <c r="ASP290"/>
      <c r="ASQ290"/>
      <c r="ASR290"/>
      <c r="ASS290"/>
      <c r="AST290"/>
      <c r="ASU290"/>
      <c r="ASV290"/>
      <c r="ASW290"/>
      <c r="ASX290"/>
      <c r="ASY290"/>
      <c r="ASZ290"/>
      <c r="ATA290"/>
      <c r="ATB290"/>
      <c r="ATC290"/>
      <c r="ATD290"/>
      <c r="ATE290"/>
      <c r="ATF290"/>
      <c r="ATG290"/>
      <c r="ATH290"/>
      <c r="ATI290"/>
      <c r="ATJ290"/>
      <c r="ATK290"/>
      <c r="ATL290"/>
      <c r="ATM290"/>
      <c r="ATN290"/>
      <c r="ATO290"/>
      <c r="ATP290"/>
      <c r="ATQ290"/>
      <c r="ATR290"/>
      <c r="ATS290"/>
      <c r="ATT290"/>
      <c r="ATU290"/>
      <c r="ATV290"/>
      <c r="ATW290"/>
      <c r="ATX290"/>
      <c r="ATY290"/>
      <c r="ATZ290"/>
      <c r="AUA290"/>
      <c r="AUB290"/>
      <c r="AUC290"/>
      <c r="AUD290"/>
      <c r="AUE290"/>
      <c r="AUF290"/>
      <c r="AUG290"/>
      <c r="AUH290"/>
      <c r="AUI290"/>
      <c r="AUJ290"/>
      <c r="AUK290"/>
      <c r="AUL290"/>
      <c r="AUM290"/>
      <c r="AUN290"/>
      <c r="AUO290"/>
      <c r="AUP290"/>
      <c r="AUQ290"/>
      <c r="AUR290"/>
      <c r="AUS290"/>
      <c r="AUT290"/>
      <c r="AUU290"/>
      <c r="AUV290"/>
      <c r="AUW290"/>
      <c r="AUX290"/>
      <c r="AUY290"/>
      <c r="AUZ290"/>
      <c r="AVA290"/>
      <c r="AVB290"/>
      <c r="AVC290"/>
      <c r="AVD290"/>
      <c r="AVE290"/>
      <c r="AVF290"/>
      <c r="AVG290"/>
      <c r="AVH290"/>
      <c r="AVI290"/>
      <c r="AVJ290"/>
      <c r="AVK290"/>
      <c r="AVL290"/>
      <c r="AVM290"/>
      <c r="AVN290"/>
      <c r="AVO290"/>
      <c r="AVP290"/>
      <c r="AVQ290"/>
      <c r="AVR290"/>
      <c r="AVS290"/>
      <c r="AVT290"/>
      <c r="AVU290"/>
      <c r="AVV290"/>
      <c r="AVW290"/>
      <c r="AVX290"/>
      <c r="AVY290"/>
      <c r="AVZ290"/>
      <c r="AWA290"/>
      <c r="AWB290"/>
      <c r="AWC290"/>
      <c r="AWD290"/>
      <c r="AWE290"/>
      <c r="AWF290"/>
      <c r="AWG290"/>
      <c r="AWH290"/>
      <c r="AWI290"/>
      <c r="AWJ290"/>
      <c r="AWK290"/>
      <c r="AWL290"/>
      <c r="AWM290"/>
      <c r="AWN290"/>
      <c r="AWO290"/>
      <c r="AWP290"/>
      <c r="AWQ290"/>
      <c r="AWR290"/>
      <c r="AWS290"/>
      <c r="AWT290"/>
      <c r="AWU290"/>
      <c r="AWV290"/>
      <c r="AWW290"/>
      <c r="AWX290"/>
      <c r="AWY290"/>
      <c r="AWZ290"/>
      <c r="AXA290"/>
      <c r="AXB290"/>
      <c r="AXC290"/>
      <c r="AXD290"/>
      <c r="AXE290"/>
      <c r="AXF290"/>
      <c r="AXG290"/>
      <c r="AXH290"/>
      <c r="AXI290"/>
      <c r="AXJ290"/>
      <c r="AXK290"/>
      <c r="AXL290"/>
      <c r="AXM290"/>
      <c r="AXN290"/>
      <c r="AXO290"/>
      <c r="AXP290"/>
      <c r="AXQ290"/>
      <c r="AXR290"/>
      <c r="AXS290"/>
      <c r="AXT290"/>
      <c r="AXU290"/>
      <c r="AXV290"/>
      <c r="AXW290"/>
      <c r="AXX290"/>
      <c r="AXY290"/>
      <c r="AXZ290"/>
      <c r="AYA290"/>
      <c r="AYB290"/>
      <c r="AYC290"/>
      <c r="AYD290"/>
      <c r="AYE290"/>
      <c r="AYF290"/>
      <c r="AYG290"/>
      <c r="AYH290"/>
      <c r="AYI290"/>
      <c r="AYJ290"/>
      <c r="AYK290"/>
      <c r="AYL290"/>
      <c r="AYM290"/>
      <c r="AYN290"/>
      <c r="AYO290"/>
      <c r="AYP290"/>
      <c r="AYQ290"/>
      <c r="AYR290"/>
      <c r="AYS290"/>
      <c r="AYT290"/>
      <c r="AYU290"/>
      <c r="AYV290"/>
      <c r="AYW290"/>
      <c r="AYX290"/>
      <c r="AYY290"/>
      <c r="AYZ290"/>
      <c r="AZA290"/>
      <c r="AZB290"/>
      <c r="AZC290"/>
      <c r="AZD290"/>
      <c r="AZE290"/>
      <c r="AZF290"/>
      <c r="AZG290"/>
      <c r="AZH290"/>
      <c r="AZI290"/>
      <c r="AZJ290"/>
      <c r="AZK290"/>
      <c r="AZL290"/>
      <c r="AZM290"/>
      <c r="AZN290"/>
      <c r="AZO290"/>
      <c r="AZP290"/>
      <c r="AZQ290"/>
      <c r="AZR290"/>
      <c r="AZS290"/>
      <c r="AZT290"/>
      <c r="AZU290"/>
      <c r="AZV290"/>
      <c r="AZW290"/>
      <c r="AZX290"/>
      <c r="AZY290"/>
      <c r="AZZ290"/>
      <c r="BAA290"/>
      <c r="BAB290"/>
      <c r="BAC290"/>
      <c r="BAD290"/>
      <c r="BAE290"/>
      <c r="BAF290"/>
      <c r="BAG290"/>
      <c r="BAH290"/>
      <c r="BAI290"/>
      <c r="BAJ290"/>
      <c r="BAK290"/>
      <c r="BAL290"/>
      <c r="BAM290"/>
      <c r="BAN290"/>
      <c r="BAO290"/>
      <c r="BAP290"/>
      <c r="BAQ290"/>
      <c r="BAR290"/>
      <c r="BAS290"/>
      <c r="BAT290"/>
      <c r="BAU290"/>
      <c r="BAV290"/>
      <c r="BAW290"/>
      <c r="BAX290"/>
      <c r="BAY290"/>
      <c r="BAZ290"/>
      <c r="BBA290"/>
      <c r="BBB290"/>
      <c r="BBC290"/>
      <c r="BBD290"/>
      <c r="BBE290"/>
      <c r="BBF290"/>
      <c r="BBG290"/>
      <c r="BBH290"/>
      <c r="BBI290"/>
      <c r="BBJ290"/>
      <c r="BBK290"/>
      <c r="BBL290"/>
      <c r="BBM290"/>
      <c r="BBN290"/>
      <c r="BBO290"/>
      <c r="BBP290"/>
      <c r="BBQ290"/>
      <c r="BBR290"/>
      <c r="BBS290"/>
      <c r="BBT290"/>
      <c r="BBU290"/>
      <c r="BBV290"/>
      <c r="BBW290"/>
      <c r="BBX290"/>
      <c r="BBY290"/>
      <c r="BBZ290"/>
      <c r="BCA290"/>
      <c r="BCB290"/>
      <c r="BCC290"/>
      <c r="BCD290"/>
      <c r="BCE290"/>
      <c r="BCF290"/>
      <c r="BCG290"/>
      <c r="BCH290"/>
      <c r="BCI290"/>
      <c r="BCJ290"/>
      <c r="BCK290"/>
      <c r="BCL290"/>
      <c r="BCM290"/>
      <c r="BCN290"/>
      <c r="BCO290"/>
      <c r="BCP290"/>
      <c r="BCQ290"/>
      <c r="BCR290"/>
      <c r="BCS290"/>
      <c r="BCT290"/>
      <c r="BCU290"/>
      <c r="BCV290"/>
      <c r="BCW290"/>
      <c r="BCX290"/>
      <c r="BCY290"/>
      <c r="BCZ290"/>
      <c r="BDA290"/>
      <c r="BDB290"/>
      <c r="BDC290"/>
      <c r="BDD290"/>
      <c r="BDE290"/>
      <c r="BDF290"/>
      <c r="BDG290"/>
      <c r="BDH290"/>
      <c r="BDI290"/>
      <c r="BDJ290"/>
      <c r="BDK290"/>
      <c r="BDL290"/>
      <c r="BDM290"/>
      <c r="BDN290"/>
      <c r="BDO290"/>
      <c r="BDP290"/>
      <c r="BDQ290"/>
      <c r="BDR290"/>
      <c r="BDS290"/>
      <c r="BDT290"/>
      <c r="BDU290"/>
    </row>
    <row r="291" spans="1:1477" s="69" customFormat="1">
      <c r="B291" s="67" t="s">
        <v>6</v>
      </c>
      <c r="C291" s="67" t="s">
        <v>496</v>
      </c>
      <c r="D291" s="67" t="s">
        <v>497</v>
      </c>
      <c r="E291" s="68">
        <v>43523</v>
      </c>
      <c r="F291" s="67" t="s">
        <v>1003</v>
      </c>
      <c r="G291" s="67" t="s">
        <v>1016</v>
      </c>
      <c r="H291" s="187">
        <v>3</v>
      </c>
      <c r="I291" s="69">
        <v>6</v>
      </c>
      <c r="J291" s="69">
        <v>445</v>
      </c>
      <c r="K291" s="69">
        <v>671</v>
      </c>
      <c r="L291" s="69">
        <v>685</v>
      </c>
      <c r="M291" s="186">
        <f t="shared" si="98"/>
        <v>1.2831460674157302</v>
      </c>
      <c r="N291" s="69">
        <f t="shared" si="99"/>
        <v>0</v>
      </c>
      <c r="O291" s="69">
        <v>-14</v>
      </c>
      <c r="P291" s="69">
        <v>14</v>
      </c>
      <c r="Q291" s="69">
        <v>0</v>
      </c>
      <c r="R291" s="69">
        <v>114</v>
      </c>
      <c r="S291" s="69">
        <v>112</v>
      </c>
      <c r="T291" s="190">
        <v>9277781</v>
      </c>
      <c r="U291" s="190">
        <v>90000</v>
      </c>
      <c r="V291" s="190">
        <v>9187781</v>
      </c>
      <c r="W291" s="190">
        <v>9481539</v>
      </c>
      <c r="X291" s="190">
        <v>10184938</v>
      </c>
      <c r="Y291" s="190">
        <v>-48258</v>
      </c>
      <c r="Z291" s="190">
        <v>300000</v>
      </c>
      <c r="AA291" s="190">
        <v>251742</v>
      </c>
      <c r="AB291" s="190">
        <v>10436680</v>
      </c>
      <c r="AC291" s="190">
        <v>10081240</v>
      </c>
      <c r="AD291" s="186">
        <f t="shared" si="100"/>
        <v>1.0972442638761197</v>
      </c>
      <c r="AE291" s="69">
        <f t="shared" si="101"/>
        <v>1</v>
      </c>
      <c r="AF291" s="190">
        <v>-350246</v>
      </c>
      <c r="AG291" s="190">
        <v>203759</v>
      </c>
      <c r="AH291" s="69">
        <v>58</v>
      </c>
      <c r="AI291" s="69">
        <v>56</v>
      </c>
      <c r="AJ291" s="69">
        <v>0</v>
      </c>
      <c r="AK291" s="69">
        <v>21</v>
      </c>
      <c r="AL291" s="80">
        <v>283799</v>
      </c>
      <c r="AM291" s="80">
        <v>0</v>
      </c>
      <c r="AN291" s="69">
        <v>0</v>
      </c>
      <c r="AO291" s="69">
        <v>0</v>
      </c>
      <c r="AP291" s="80">
        <v>16679</v>
      </c>
      <c r="AQ291" s="80">
        <v>10786</v>
      </c>
      <c r="AR291" s="69">
        <v>0</v>
      </c>
      <c r="AS291" s="69">
        <v>0</v>
      </c>
      <c r="AT291" s="80">
        <v>0</v>
      </c>
      <c r="AU291" s="80">
        <v>0</v>
      </c>
      <c r="AV291" s="69">
        <v>0</v>
      </c>
      <c r="AW291" s="69">
        <v>0</v>
      </c>
      <c r="AX291" s="80">
        <v>0</v>
      </c>
      <c r="AY291" s="80">
        <v>0</v>
      </c>
      <c r="AZ291" s="69">
        <v>0</v>
      </c>
      <c r="BA291" s="69">
        <v>0</v>
      </c>
      <c r="BB291" s="80">
        <v>0</v>
      </c>
      <c r="BC291" s="80">
        <v>0</v>
      </c>
      <c r="BD291" s="69">
        <v>0</v>
      </c>
      <c r="BE291" s="69">
        <v>91</v>
      </c>
      <c r="BF291" s="80">
        <v>-96529</v>
      </c>
      <c r="BG291" s="80">
        <v>0</v>
      </c>
      <c r="BH291" s="69">
        <v>0</v>
      </c>
      <c r="BI291" s="69">
        <v>0</v>
      </c>
      <c r="BJ291" s="80">
        <v>12534</v>
      </c>
      <c r="BK291" s="80">
        <v>0</v>
      </c>
      <c r="BL291" s="69">
        <v>0</v>
      </c>
      <c r="BM291" s="69">
        <v>0</v>
      </c>
      <c r="BN291" s="80">
        <v>0</v>
      </c>
      <c r="BO291" s="80">
        <v>0</v>
      </c>
      <c r="BP291" s="69">
        <v>0</v>
      </c>
      <c r="BQ291" s="69">
        <v>0</v>
      </c>
      <c r="BR291" s="80">
        <v>0</v>
      </c>
      <c r="BS291" s="80">
        <v>0</v>
      </c>
      <c r="BT291" s="69">
        <v>0</v>
      </c>
      <c r="BU291" s="69">
        <v>0</v>
      </c>
      <c r="BV291" s="80">
        <v>0</v>
      </c>
      <c r="BW291" s="80">
        <v>0</v>
      </c>
      <c r="BX291" s="69">
        <v>0</v>
      </c>
      <c r="BY291" s="69">
        <v>0</v>
      </c>
      <c r="BZ291" s="80">
        <v>0</v>
      </c>
      <c r="CA291" s="80">
        <v>0</v>
      </c>
      <c r="CB291" s="69">
        <v>0</v>
      </c>
      <c r="CC291" s="69">
        <v>0</v>
      </c>
      <c r="CD291" s="80">
        <v>0</v>
      </c>
      <c r="CE291" s="80">
        <v>0</v>
      </c>
      <c r="CF291" s="69">
        <v>0</v>
      </c>
      <c r="CG291" s="69">
        <v>0</v>
      </c>
      <c r="CH291" s="80">
        <v>0</v>
      </c>
      <c r="CI291" s="80">
        <v>0</v>
      </c>
      <c r="CJ291" s="69">
        <v>0</v>
      </c>
      <c r="CK291" s="69">
        <v>112</v>
      </c>
      <c r="CL291" s="80">
        <v>216484</v>
      </c>
      <c r="CM291" s="80">
        <v>10786</v>
      </c>
      <c r="CN291" s="67" t="s">
        <v>981</v>
      </c>
      <c r="CO291" s="67" t="s">
        <v>982</v>
      </c>
      <c r="CP291" s="67" t="s">
        <v>701</v>
      </c>
      <c r="CQ291" s="67" t="s">
        <v>701</v>
      </c>
      <c r="CR291" s="67" t="s">
        <v>701</v>
      </c>
      <c r="CS291" s="67" t="s">
        <v>701</v>
      </c>
      <c r="CT291" s="68">
        <v>45166</v>
      </c>
      <c r="CU291" s="67" t="s">
        <v>1005</v>
      </c>
      <c r="CV291" s="67" t="s">
        <v>1004</v>
      </c>
      <c r="CW291" s="68" t="s">
        <v>168</v>
      </c>
      <c r="CX291" s="68">
        <v>44372</v>
      </c>
      <c r="CY291" s="67" t="s">
        <v>1001</v>
      </c>
      <c r="CZ291" s="67" t="s">
        <v>1002</v>
      </c>
      <c r="DA291" s="67" t="s">
        <v>1077</v>
      </c>
      <c r="DB291" s="81">
        <v>9500000</v>
      </c>
      <c r="DC291" s="69" t="s">
        <v>810</v>
      </c>
      <c r="DD291" s="67" t="s">
        <v>811</v>
      </c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  <c r="AML291"/>
      <c r="AMM291"/>
      <c r="AMN291"/>
      <c r="AMO291"/>
      <c r="AMP291"/>
      <c r="AMQ291"/>
      <c r="AMR291"/>
      <c r="AMS291"/>
      <c r="AMT291"/>
      <c r="AMU291"/>
      <c r="AMV291"/>
      <c r="AMW291"/>
      <c r="AMX291"/>
      <c r="AMY291"/>
      <c r="AMZ291"/>
      <c r="ANA291"/>
      <c r="ANB291"/>
      <c r="ANC291"/>
      <c r="AND291"/>
      <c r="ANE291"/>
      <c r="ANF291"/>
      <c r="ANG291"/>
      <c r="ANH291"/>
      <c r="ANI291"/>
      <c r="ANJ291"/>
      <c r="ANK291"/>
      <c r="ANL291"/>
      <c r="ANM291"/>
      <c r="ANN291"/>
      <c r="ANO291"/>
      <c r="ANP291"/>
      <c r="ANQ291"/>
      <c r="ANR291"/>
      <c r="ANS291"/>
      <c r="ANT291"/>
      <c r="ANU291"/>
      <c r="ANV291"/>
      <c r="ANW291"/>
      <c r="ANX291"/>
      <c r="ANY291"/>
      <c r="ANZ291"/>
      <c r="AOA291"/>
      <c r="AOB291"/>
      <c r="AOC291"/>
      <c r="AOD291"/>
      <c r="AOE291"/>
      <c r="AOF291"/>
      <c r="AOG291"/>
      <c r="AOH291"/>
      <c r="AOI291"/>
      <c r="AOJ291"/>
      <c r="AOK291"/>
      <c r="AOL291"/>
      <c r="AOM291"/>
      <c r="AON291"/>
      <c r="AOO291"/>
      <c r="AOP291"/>
      <c r="AOQ291"/>
      <c r="AOR291"/>
      <c r="AOS291"/>
      <c r="AOT291"/>
      <c r="AOU291"/>
      <c r="AOV291"/>
      <c r="AOW291"/>
      <c r="AOX291"/>
      <c r="AOY291"/>
      <c r="AOZ291"/>
      <c r="APA291"/>
      <c r="APB291"/>
      <c r="APC291"/>
      <c r="APD291"/>
      <c r="APE291"/>
      <c r="APF291"/>
      <c r="APG291"/>
      <c r="APH291"/>
      <c r="API291"/>
      <c r="APJ291"/>
      <c r="APK291"/>
      <c r="APL291"/>
      <c r="APM291"/>
      <c r="APN291"/>
      <c r="APO291"/>
      <c r="APP291"/>
      <c r="APQ291"/>
      <c r="APR291"/>
      <c r="APS291"/>
      <c r="APT291"/>
      <c r="APU291"/>
      <c r="APV291"/>
      <c r="APW291"/>
      <c r="APX291"/>
      <c r="APY291"/>
      <c r="APZ291"/>
      <c r="AQA291"/>
      <c r="AQB291"/>
      <c r="AQC291"/>
      <c r="AQD291"/>
      <c r="AQE291"/>
      <c r="AQF291"/>
      <c r="AQG291"/>
      <c r="AQH291"/>
      <c r="AQI291"/>
      <c r="AQJ291"/>
      <c r="AQK291"/>
      <c r="AQL291"/>
      <c r="AQM291"/>
      <c r="AQN291"/>
      <c r="AQO291"/>
      <c r="AQP291"/>
      <c r="AQQ291"/>
      <c r="AQR291"/>
      <c r="AQS291"/>
      <c r="AQT291"/>
      <c r="AQU291"/>
      <c r="AQV291"/>
      <c r="AQW291"/>
      <c r="AQX291"/>
      <c r="AQY291"/>
      <c r="AQZ291"/>
      <c r="ARA291"/>
      <c r="ARB291"/>
      <c r="ARC291"/>
      <c r="ARD291"/>
      <c r="ARE291"/>
      <c r="ARF291"/>
      <c r="ARG291"/>
      <c r="ARH291"/>
      <c r="ARI291"/>
      <c r="ARJ291"/>
      <c r="ARK291"/>
      <c r="ARL291"/>
      <c r="ARM291"/>
      <c r="ARN291"/>
      <c r="ARO291"/>
      <c r="ARP291"/>
      <c r="ARQ291"/>
      <c r="ARR291"/>
      <c r="ARS291"/>
      <c r="ART291"/>
      <c r="ARU291"/>
      <c r="ARV291"/>
      <c r="ARW291"/>
      <c r="ARX291"/>
      <c r="ARY291"/>
      <c r="ARZ291"/>
      <c r="ASA291"/>
      <c r="ASB291"/>
      <c r="ASC291"/>
      <c r="ASD291"/>
      <c r="ASE291"/>
      <c r="ASF291"/>
      <c r="ASG291"/>
      <c r="ASH291"/>
      <c r="ASI291"/>
      <c r="ASJ291"/>
      <c r="ASK291"/>
      <c r="ASL291"/>
      <c r="ASM291"/>
      <c r="ASN291"/>
      <c r="ASO291"/>
      <c r="ASP291"/>
      <c r="ASQ291"/>
      <c r="ASR291"/>
      <c r="ASS291"/>
      <c r="AST291"/>
      <c r="ASU291"/>
      <c r="ASV291"/>
      <c r="ASW291"/>
      <c r="ASX291"/>
      <c r="ASY291"/>
      <c r="ASZ291"/>
      <c r="ATA291"/>
      <c r="ATB291"/>
      <c r="ATC291"/>
      <c r="ATD291"/>
      <c r="ATE291"/>
      <c r="ATF291"/>
      <c r="ATG291"/>
      <c r="ATH291"/>
      <c r="ATI291"/>
      <c r="ATJ291"/>
      <c r="ATK291"/>
      <c r="ATL291"/>
      <c r="ATM291"/>
      <c r="ATN291"/>
      <c r="ATO291"/>
      <c r="ATP291"/>
      <c r="ATQ291"/>
      <c r="ATR291"/>
      <c r="ATS291"/>
      <c r="ATT291"/>
      <c r="ATU291"/>
      <c r="ATV291"/>
      <c r="ATW291"/>
      <c r="ATX291"/>
      <c r="ATY291"/>
      <c r="ATZ291"/>
      <c r="AUA291"/>
      <c r="AUB291"/>
      <c r="AUC291"/>
      <c r="AUD291"/>
      <c r="AUE291"/>
      <c r="AUF291"/>
      <c r="AUG291"/>
      <c r="AUH291"/>
      <c r="AUI291"/>
      <c r="AUJ291"/>
      <c r="AUK291"/>
      <c r="AUL291"/>
      <c r="AUM291"/>
      <c r="AUN291"/>
      <c r="AUO291"/>
      <c r="AUP291"/>
      <c r="AUQ291"/>
      <c r="AUR291"/>
      <c r="AUS291"/>
      <c r="AUT291"/>
      <c r="AUU291"/>
      <c r="AUV291"/>
      <c r="AUW291"/>
      <c r="AUX291"/>
      <c r="AUY291"/>
      <c r="AUZ291"/>
      <c r="AVA291"/>
      <c r="AVB291"/>
      <c r="AVC291"/>
      <c r="AVD291"/>
      <c r="AVE291"/>
      <c r="AVF291"/>
      <c r="AVG291"/>
      <c r="AVH291"/>
      <c r="AVI291"/>
      <c r="AVJ291"/>
      <c r="AVK291"/>
      <c r="AVL291"/>
      <c r="AVM291"/>
      <c r="AVN291"/>
      <c r="AVO291"/>
      <c r="AVP291"/>
      <c r="AVQ291"/>
      <c r="AVR291"/>
      <c r="AVS291"/>
      <c r="AVT291"/>
      <c r="AVU291"/>
      <c r="AVV291"/>
      <c r="AVW291"/>
      <c r="AVX291"/>
      <c r="AVY291"/>
      <c r="AVZ291"/>
      <c r="AWA291"/>
      <c r="AWB291"/>
      <c r="AWC291"/>
      <c r="AWD291"/>
      <c r="AWE291"/>
      <c r="AWF291"/>
      <c r="AWG291"/>
      <c r="AWH291"/>
      <c r="AWI291"/>
      <c r="AWJ291"/>
      <c r="AWK291"/>
      <c r="AWL291"/>
      <c r="AWM291"/>
      <c r="AWN291"/>
      <c r="AWO291"/>
      <c r="AWP291"/>
      <c r="AWQ291"/>
      <c r="AWR291"/>
      <c r="AWS291"/>
      <c r="AWT291"/>
      <c r="AWU291"/>
      <c r="AWV291"/>
      <c r="AWW291"/>
      <c r="AWX291"/>
      <c r="AWY291"/>
      <c r="AWZ291"/>
      <c r="AXA291"/>
      <c r="AXB291"/>
      <c r="AXC291"/>
      <c r="AXD291"/>
      <c r="AXE291"/>
      <c r="AXF291"/>
      <c r="AXG291"/>
      <c r="AXH291"/>
      <c r="AXI291"/>
      <c r="AXJ291"/>
      <c r="AXK291"/>
      <c r="AXL291"/>
      <c r="AXM291"/>
      <c r="AXN291"/>
      <c r="AXO291"/>
      <c r="AXP291"/>
      <c r="AXQ291"/>
      <c r="AXR291"/>
      <c r="AXS291"/>
      <c r="AXT291"/>
      <c r="AXU291"/>
      <c r="AXV291"/>
      <c r="AXW291"/>
      <c r="AXX291"/>
      <c r="AXY291"/>
      <c r="AXZ291"/>
      <c r="AYA291"/>
      <c r="AYB291"/>
      <c r="AYC291"/>
      <c r="AYD291"/>
      <c r="AYE291"/>
      <c r="AYF291"/>
      <c r="AYG291"/>
      <c r="AYH291"/>
      <c r="AYI291"/>
      <c r="AYJ291"/>
      <c r="AYK291"/>
      <c r="AYL291"/>
      <c r="AYM291"/>
      <c r="AYN291"/>
      <c r="AYO291"/>
      <c r="AYP291"/>
      <c r="AYQ291"/>
      <c r="AYR291"/>
      <c r="AYS291"/>
      <c r="AYT291"/>
      <c r="AYU291"/>
      <c r="AYV291"/>
      <c r="AYW291"/>
      <c r="AYX291"/>
      <c r="AYY291"/>
      <c r="AYZ291"/>
      <c r="AZA291"/>
      <c r="AZB291"/>
      <c r="AZC291"/>
      <c r="AZD291"/>
      <c r="AZE291"/>
      <c r="AZF291"/>
      <c r="AZG291"/>
      <c r="AZH291"/>
      <c r="AZI291"/>
      <c r="AZJ291"/>
      <c r="AZK291"/>
      <c r="AZL291"/>
      <c r="AZM291"/>
      <c r="AZN291"/>
      <c r="AZO291"/>
      <c r="AZP291"/>
      <c r="AZQ291"/>
      <c r="AZR291"/>
      <c r="AZS291"/>
      <c r="AZT291"/>
      <c r="AZU291"/>
      <c r="AZV291"/>
      <c r="AZW291"/>
      <c r="AZX291"/>
      <c r="AZY291"/>
      <c r="AZZ291"/>
      <c r="BAA291"/>
      <c r="BAB291"/>
      <c r="BAC291"/>
      <c r="BAD291"/>
      <c r="BAE291"/>
      <c r="BAF291"/>
      <c r="BAG291"/>
      <c r="BAH291"/>
      <c r="BAI291"/>
      <c r="BAJ291"/>
      <c r="BAK291"/>
      <c r="BAL291"/>
      <c r="BAM291"/>
      <c r="BAN291"/>
      <c r="BAO291"/>
      <c r="BAP291"/>
      <c r="BAQ291"/>
      <c r="BAR291"/>
      <c r="BAS291"/>
      <c r="BAT291"/>
      <c r="BAU291"/>
      <c r="BAV291"/>
      <c r="BAW291"/>
      <c r="BAX291"/>
      <c r="BAY291"/>
      <c r="BAZ291"/>
      <c r="BBA291"/>
      <c r="BBB291"/>
      <c r="BBC291"/>
      <c r="BBD291"/>
      <c r="BBE291"/>
      <c r="BBF291"/>
      <c r="BBG291"/>
      <c r="BBH291"/>
      <c r="BBI291"/>
      <c r="BBJ291"/>
      <c r="BBK291"/>
      <c r="BBL291"/>
      <c r="BBM291"/>
      <c r="BBN291"/>
      <c r="BBO291"/>
      <c r="BBP291"/>
      <c r="BBQ291"/>
      <c r="BBR291"/>
      <c r="BBS291"/>
      <c r="BBT291"/>
      <c r="BBU291"/>
      <c r="BBV291"/>
      <c r="BBW291"/>
      <c r="BBX291"/>
      <c r="BBY291"/>
      <c r="BBZ291"/>
      <c r="BCA291"/>
      <c r="BCB291"/>
      <c r="BCC291"/>
      <c r="BCD291"/>
      <c r="BCE291"/>
      <c r="BCF291"/>
      <c r="BCG291"/>
      <c r="BCH291"/>
      <c r="BCI291"/>
      <c r="BCJ291"/>
      <c r="BCK291"/>
      <c r="BCL291"/>
      <c r="BCM291"/>
      <c r="BCN291"/>
      <c r="BCO291"/>
      <c r="BCP291"/>
      <c r="BCQ291"/>
      <c r="BCR291"/>
      <c r="BCS291"/>
      <c r="BCT291"/>
      <c r="BCU291"/>
      <c r="BCV291"/>
      <c r="BCW291"/>
      <c r="BCX291"/>
      <c r="BCY291"/>
      <c r="BCZ291"/>
      <c r="BDA291"/>
      <c r="BDB291"/>
      <c r="BDC291"/>
      <c r="BDD291"/>
      <c r="BDE291"/>
      <c r="BDF291"/>
      <c r="BDG291"/>
      <c r="BDH291"/>
      <c r="BDI291"/>
      <c r="BDJ291"/>
      <c r="BDK291"/>
      <c r="BDL291"/>
      <c r="BDM291"/>
      <c r="BDN291"/>
      <c r="BDO291"/>
      <c r="BDP291"/>
      <c r="BDQ291"/>
      <c r="BDR291"/>
      <c r="BDS291"/>
      <c r="BDT291"/>
      <c r="BDU291"/>
    </row>
    <row r="292" spans="1:1477" s="69" customFormat="1">
      <c r="B292" s="67" t="s">
        <v>6</v>
      </c>
      <c r="C292" s="67" t="s">
        <v>673</v>
      </c>
      <c r="D292" s="67" t="s">
        <v>674</v>
      </c>
      <c r="E292" s="68">
        <v>43950</v>
      </c>
      <c r="F292" s="67" t="s">
        <v>1001</v>
      </c>
      <c r="G292" s="67" t="s">
        <v>1008</v>
      </c>
      <c r="H292" s="187">
        <v>1</v>
      </c>
      <c r="I292" s="69">
        <v>1</v>
      </c>
      <c r="J292" s="69">
        <v>170</v>
      </c>
      <c r="K292" s="69">
        <v>178</v>
      </c>
      <c r="L292" s="69">
        <v>550</v>
      </c>
      <c r="M292" s="186">
        <f t="shared" si="98"/>
        <v>3.1882352941176473</v>
      </c>
      <c r="N292" s="69">
        <f t="shared" si="99"/>
        <v>0</v>
      </c>
      <c r="O292" s="69">
        <v>-372</v>
      </c>
      <c r="P292" s="69">
        <v>372</v>
      </c>
      <c r="Q292" s="69">
        <v>0</v>
      </c>
      <c r="R292" s="69">
        <v>8</v>
      </c>
      <c r="S292" s="69">
        <v>0</v>
      </c>
      <c r="T292" s="190">
        <v>698558</v>
      </c>
      <c r="U292" s="190">
        <v>34000</v>
      </c>
      <c r="V292" s="190">
        <v>664558</v>
      </c>
      <c r="W292" s="190">
        <v>698558</v>
      </c>
      <c r="X292" s="190">
        <v>557380</v>
      </c>
      <c r="Y292" s="190">
        <v>-158860</v>
      </c>
      <c r="Z292" s="190">
        <v>0</v>
      </c>
      <c r="AA292" s="190">
        <v>-158860</v>
      </c>
      <c r="AB292" s="190">
        <v>398520</v>
      </c>
      <c r="AC292" s="190">
        <v>531562</v>
      </c>
      <c r="AD292" s="186">
        <f t="shared" si="100"/>
        <v>0.7998729982936027</v>
      </c>
      <c r="AE292" s="69">
        <f t="shared" si="101"/>
        <v>1</v>
      </c>
      <c r="AF292" s="190">
        <v>133042</v>
      </c>
      <c r="AG292" s="190">
        <v>0</v>
      </c>
      <c r="AH292" s="69">
        <v>1</v>
      </c>
      <c r="AI292" s="69">
        <v>7</v>
      </c>
      <c r="AJ292" s="69">
        <v>0</v>
      </c>
      <c r="AK292" s="69">
        <v>0</v>
      </c>
      <c r="AL292" s="80">
        <v>0</v>
      </c>
      <c r="AM292" s="80">
        <v>0</v>
      </c>
      <c r="AN292" s="69">
        <v>0</v>
      </c>
      <c r="AO292" s="69">
        <v>0</v>
      </c>
      <c r="AP292" s="80">
        <v>0</v>
      </c>
      <c r="AQ292" s="80">
        <v>0</v>
      </c>
      <c r="AR292" s="69">
        <v>0</v>
      </c>
      <c r="AS292" s="69">
        <v>0</v>
      </c>
      <c r="AT292" s="80">
        <v>0</v>
      </c>
      <c r="AU292" s="80">
        <v>0</v>
      </c>
      <c r="AV292" s="69">
        <v>0</v>
      </c>
      <c r="AW292" s="69">
        <v>0</v>
      </c>
      <c r="AX292" s="80">
        <v>0</v>
      </c>
      <c r="AY292" s="80">
        <v>0</v>
      </c>
      <c r="AZ292" s="69">
        <v>0</v>
      </c>
      <c r="BA292" s="69">
        <v>0</v>
      </c>
      <c r="BB292" s="80">
        <v>0</v>
      </c>
      <c r="BC292" s="80">
        <v>0</v>
      </c>
      <c r="BD292" s="69">
        <v>0</v>
      </c>
      <c r="BE292" s="69">
        <v>0</v>
      </c>
      <c r="BF292" s="80">
        <v>12642</v>
      </c>
      <c r="BG292" s="80">
        <v>0</v>
      </c>
      <c r="BH292" s="69">
        <v>0</v>
      </c>
      <c r="BI292" s="69">
        <v>0</v>
      </c>
      <c r="BJ292" s="80">
        <v>0</v>
      </c>
      <c r="BK292" s="80">
        <v>0</v>
      </c>
      <c r="BL292" s="69">
        <v>0</v>
      </c>
      <c r="BM292" s="69">
        <v>0</v>
      </c>
      <c r="BN292" s="80">
        <v>0</v>
      </c>
      <c r="BO292" s="80">
        <v>0</v>
      </c>
      <c r="BP292" s="69">
        <v>0</v>
      </c>
      <c r="BQ292" s="69">
        <v>0</v>
      </c>
      <c r="BR292" s="80">
        <v>0</v>
      </c>
      <c r="BS292" s="80">
        <v>0</v>
      </c>
      <c r="BT292" s="69">
        <v>0</v>
      </c>
      <c r="BU292" s="69">
        <v>0</v>
      </c>
      <c r="BV292" s="80">
        <v>0</v>
      </c>
      <c r="BW292" s="80">
        <v>0</v>
      </c>
      <c r="BX292" s="69">
        <v>0</v>
      </c>
      <c r="BY292" s="69">
        <v>0</v>
      </c>
      <c r="BZ292" s="80">
        <v>0</v>
      </c>
      <c r="CA292" s="80">
        <v>0</v>
      </c>
      <c r="CB292" s="69">
        <v>0</v>
      </c>
      <c r="CC292" s="69">
        <v>0</v>
      </c>
      <c r="CD292" s="80">
        <v>0</v>
      </c>
      <c r="CE292" s="80">
        <v>0</v>
      </c>
      <c r="CF292" s="69">
        <v>0</v>
      </c>
      <c r="CG292" s="69">
        <v>0</v>
      </c>
      <c r="CH292" s="80">
        <v>0</v>
      </c>
      <c r="CI292" s="80">
        <v>0</v>
      </c>
      <c r="CJ292" s="69">
        <v>0</v>
      </c>
      <c r="CK292" s="69">
        <v>0</v>
      </c>
      <c r="CL292" s="80">
        <v>12642</v>
      </c>
      <c r="CM292" s="80">
        <v>0</v>
      </c>
      <c r="CN292" s="67" t="s">
        <v>748</v>
      </c>
      <c r="CO292" s="67" t="s">
        <v>749</v>
      </c>
      <c r="CP292" s="67" t="s">
        <v>701</v>
      </c>
      <c r="CQ292" s="67" t="s">
        <v>701</v>
      </c>
      <c r="CR292" s="67" t="s">
        <v>701</v>
      </c>
      <c r="CS292" s="67" t="s">
        <v>701</v>
      </c>
      <c r="CT292" s="68">
        <v>45138</v>
      </c>
      <c r="CU292" s="67" t="s">
        <v>1005</v>
      </c>
      <c r="CV292" s="67" t="s">
        <v>1004</v>
      </c>
      <c r="CW292" s="68" t="s">
        <v>168</v>
      </c>
      <c r="CX292" s="68">
        <v>44749</v>
      </c>
      <c r="CY292" s="67" t="s">
        <v>1005</v>
      </c>
      <c r="CZ292" s="67" t="s">
        <v>1009</v>
      </c>
      <c r="DA292" s="67" t="s">
        <v>1078</v>
      </c>
      <c r="DB292" s="81">
        <v>691075.3</v>
      </c>
      <c r="DD292" s="67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  <c r="AMK292"/>
      <c r="AML292"/>
      <c r="AMM292"/>
      <c r="AMN292"/>
      <c r="AMO292"/>
      <c r="AMP292"/>
      <c r="AMQ292"/>
      <c r="AMR292"/>
      <c r="AMS292"/>
      <c r="AMT292"/>
      <c r="AMU292"/>
      <c r="AMV292"/>
      <c r="AMW292"/>
      <c r="AMX292"/>
      <c r="AMY292"/>
      <c r="AMZ292"/>
      <c r="ANA292"/>
      <c r="ANB292"/>
      <c r="ANC292"/>
      <c r="AND292"/>
      <c r="ANE292"/>
      <c r="ANF292"/>
      <c r="ANG292"/>
      <c r="ANH292"/>
      <c r="ANI292"/>
      <c r="ANJ292"/>
      <c r="ANK292"/>
      <c r="ANL292"/>
      <c r="ANM292"/>
      <c r="ANN292"/>
      <c r="ANO292"/>
      <c r="ANP292"/>
      <c r="ANQ292"/>
      <c r="ANR292"/>
      <c r="ANS292"/>
      <c r="ANT292"/>
      <c r="ANU292"/>
      <c r="ANV292"/>
      <c r="ANW292"/>
      <c r="ANX292"/>
      <c r="ANY292"/>
      <c r="ANZ292"/>
      <c r="AOA292"/>
      <c r="AOB292"/>
      <c r="AOC292"/>
      <c r="AOD292"/>
      <c r="AOE292"/>
      <c r="AOF292"/>
      <c r="AOG292"/>
      <c r="AOH292"/>
      <c r="AOI292"/>
      <c r="AOJ292"/>
      <c r="AOK292"/>
      <c r="AOL292"/>
      <c r="AOM292"/>
      <c r="AON292"/>
      <c r="AOO292"/>
      <c r="AOP292"/>
      <c r="AOQ292"/>
      <c r="AOR292"/>
      <c r="AOS292"/>
      <c r="AOT292"/>
      <c r="AOU292"/>
      <c r="AOV292"/>
      <c r="AOW292"/>
      <c r="AOX292"/>
      <c r="AOY292"/>
      <c r="AOZ292"/>
      <c r="APA292"/>
      <c r="APB292"/>
      <c r="APC292"/>
      <c r="APD292"/>
      <c r="APE292"/>
      <c r="APF292"/>
      <c r="APG292"/>
      <c r="APH292"/>
      <c r="API292"/>
      <c r="APJ292"/>
      <c r="APK292"/>
      <c r="APL292"/>
      <c r="APM292"/>
      <c r="APN292"/>
      <c r="APO292"/>
      <c r="APP292"/>
      <c r="APQ292"/>
      <c r="APR292"/>
      <c r="APS292"/>
      <c r="APT292"/>
      <c r="APU292"/>
      <c r="APV292"/>
      <c r="APW292"/>
      <c r="APX292"/>
      <c r="APY292"/>
      <c r="APZ292"/>
      <c r="AQA292"/>
      <c r="AQB292"/>
      <c r="AQC292"/>
      <c r="AQD292"/>
      <c r="AQE292"/>
      <c r="AQF292"/>
      <c r="AQG292"/>
      <c r="AQH292"/>
      <c r="AQI292"/>
      <c r="AQJ292"/>
      <c r="AQK292"/>
      <c r="AQL292"/>
      <c r="AQM292"/>
      <c r="AQN292"/>
      <c r="AQO292"/>
      <c r="AQP292"/>
      <c r="AQQ292"/>
      <c r="AQR292"/>
      <c r="AQS292"/>
      <c r="AQT292"/>
      <c r="AQU292"/>
      <c r="AQV292"/>
      <c r="AQW292"/>
      <c r="AQX292"/>
      <c r="AQY292"/>
      <c r="AQZ292"/>
      <c r="ARA292"/>
      <c r="ARB292"/>
      <c r="ARC292"/>
      <c r="ARD292"/>
      <c r="ARE292"/>
      <c r="ARF292"/>
      <c r="ARG292"/>
      <c r="ARH292"/>
      <c r="ARI292"/>
      <c r="ARJ292"/>
      <c r="ARK292"/>
      <c r="ARL292"/>
      <c r="ARM292"/>
      <c r="ARN292"/>
      <c r="ARO292"/>
      <c r="ARP292"/>
      <c r="ARQ292"/>
      <c r="ARR292"/>
      <c r="ARS292"/>
      <c r="ART292"/>
      <c r="ARU292"/>
      <c r="ARV292"/>
      <c r="ARW292"/>
      <c r="ARX292"/>
      <c r="ARY292"/>
      <c r="ARZ292"/>
      <c r="ASA292"/>
      <c r="ASB292"/>
      <c r="ASC292"/>
      <c r="ASD292"/>
      <c r="ASE292"/>
      <c r="ASF292"/>
      <c r="ASG292"/>
      <c r="ASH292"/>
      <c r="ASI292"/>
      <c r="ASJ292"/>
      <c r="ASK292"/>
      <c r="ASL292"/>
      <c r="ASM292"/>
      <c r="ASN292"/>
      <c r="ASO292"/>
      <c r="ASP292"/>
      <c r="ASQ292"/>
      <c r="ASR292"/>
      <c r="ASS292"/>
      <c r="AST292"/>
      <c r="ASU292"/>
      <c r="ASV292"/>
      <c r="ASW292"/>
      <c r="ASX292"/>
      <c r="ASY292"/>
      <c r="ASZ292"/>
      <c r="ATA292"/>
      <c r="ATB292"/>
      <c r="ATC292"/>
      <c r="ATD292"/>
      <c r="ATE292"/>
      <c r="ATF292"/>
      <c r="ATG292"/>
      <c r="ATH292"/>
      <c r="ATI292"/>
      <c r="ATJ292"/>
      <c r="ATK292"/>
      <c r="ATL292"/>
      <c r="ATM292"/>
      <c r="ATN292"/>
      <c r="ATO292"/>
      <c r="ATP292"/>
      <c r="ATQ292"/>
      <c r="ATR292"/>
      <c r="ATS292"/>
      <c r="ATT292"/>
      <c r="ATU292"/>
      <c r="ATV292"/>
      <c r="ATW292"/>
      <c r="ATX292"/>
      <c r="ATY292"/>
      <c r="ATZ292"/>
      <c r="AUA292"/>
      <c r="AUB292"/>
      <c r="AUC292"/>
      <c r="AUD292"/>
      <c r="AUE292"/>
      <c r="AUF292"/>
      <c r="AUG292"/>
      <c r="AUH292"/>
      <c r="AUI292"/>
      <c r="AUJ292"/>
      <c r="AUK292"/>
      <c r="AUL292"/>
      <c r="AUM292"/>
      <c r="AUN292"/>
      <c r="AUO292"/>
      <c r="AUP292"/>
      <c r="AUQ292"/>
      <c r="AUR292"/>
      <c r="AUS292"/>
      <c r="AUT292"/>
      <c r="AUU292"/>
      <c r="AUV292"/>
      <c r="AUW292"/>
      <c r="AUX292"/>
      <c r="AUY292"/>
      <c r="AUZ292"/>
      <c r="AVA292"/>
      <c r="AVB292"/>
      <c r="AVC292"/>
      <c r="AVD292"/>
      <c r="AVE292"/>
      <c r="AVF292"/>
      <c r="AVG292"/>
      <c r="AVH292"/>
      <c r="AVI292"/>
      <c r="AVJ292"/>
      <c r="AVK292"/>
      <c r="AVL292"/>
      <c r="AVM292"/>
      <c r="AVN292"/>
      <c r="AVO292"/>
      <c r="AVP292"/>
      <c r="AVQ292"/>
      <c r="AVR292"/>
      <c r="AVS292"/>
      <c r="AVT292"/>
      <c r="AVU292"/>
      <c r="AVV292"/>
      <c r="AVW292"/>
      <c r="AVX292"/>
      <c r="AVY292"/>
      <c r="AVZ292"/>
      <c r="AWA292"/>
      <c r="AWB292"/>
      <c r="AWC292"/>
      <c r="AWD292"/>
      <c r="AWE292"/>
      <c r="AWF292"/>
      <c r="AWG292"/>
      <c r="AWH292"/>
      <c r="AWI292"/>
      <c r="AWJ292"/>
      <c r="AWK292"/>
      <c r="AWL292"/>
      <c r="AWM292"/>
      <c r="AWN292"/>
      <c r="AWO292"/>
      <c r="AWP292"/>
      <c r="AWQ292"/>
      <c r="AWR292"/>
      <c r="AWS292"/>
      <c r="AWT292"/>
      <c r="AWU292"/>
      <c r="AWV292"/>
      <c r="AWW292"/>
      <c r="AWX292"/>
      <c r="AWY292"/>
      <c r="AWZ292"/>
      <c r="AXA292"/>
      <c r="AXB292"/>
      <c r="AXC292"/>
      <c r="AXD292"/>
      <c r="AXE292"/>
      <c r="AXF292"/>
      <c r="AXG292"/>
      <c r="AXH292"/>
      <c r="AXI292"/>
      <c r="AXJ292"/>
      <c r="AXK292"/>
      <c r="AXL292"/>
      <c r="AXM292"/>
      <c r="AXN292"/>
      <c r="AXO292"/>
      <c r="AXP292"/>
      <c r="AXQ292"/>
      <c r="AXR292"/>
      <c r="AXS292"/>
      <c r="AXT292"/>
      <c r="AXU292"/>
      <c r="AXV292"/>
      <c r="AXW292"/>
      <c r="AXX292"/>
      <c r="AXY292"/>
      <c r="AXZ292"/>
      <c r="AYA292"/>
      <c r="AYB292"/>
      <c r="AYC292"/>
      <c r="AYD292"/>
      <c r="AYE292"/>
      <c r="AYF292"/>
      <c r="AYG292"/>
      <c r="AYH292"/>
      <c r="AYI292"/>
      <c r="AYJ292"/>
      <c r="AYK292"/>
      <c r="AYL292"/>
      <c r="AYM292"/>
      <c r="AYN292"/>
      <c r="AYO292"/>
      <c r="AYP292"/>
      <c r="AYQ292"/>
      <c r="AYR292"/>
      <c r="AYS292"/>
      <c r="AYT292"/>
      <c r="AYU292"/>
      <c r="AYV292"/>
      <c r="AYW292"/>
      <c r="AYX292"/>
      <c r="AYY292"/>
      <c r="AYZ292"/>
      <c r="AZA292"/>
      <c r="AZB292"/>
      <c r="AZC292"/>
      <c r="AZD292"/>
      <c r="AZE292"/>
      <c r="AZF292"/>
      <c r="AZG292"/>
      <c r="AZH292"/>
      <c r="AZI292"/>
      <c r="AZJ292"/>
      <c r="AZK292"/>
      <c r="AZL292"/>
      <c r="AZM292"/>
      <c r="AZN292"/>
      <c r="AZO292"/>
      <c r="AZP292"/>
      <c r="AZQ292"/>
      <c r="AZR292"/>
      <c r="AZS292"/>
      <c r="AZT292"/>
      <c r="AZU292"/>
      <c r="AZV292"/>
      <c r="AZW292"/>
      <c r="AZX292"/>
      <c r="AZY292"/>
      <c r="AZZ292"/>
      <c r="BAA292"/>
      <c r="BAB292"/>
      <c r="BAC292"/>
      <c r="BAD292"/>
      <c r="BAE292"/>
      <c r="BAF292"/>
      <c r="BAG292"/>
      <c r="BAH292"/>
      <c r="BAI292"/>
      <c r="BAJ292"/>
      <c r="BAK292"/>
      <c r="BAL292"/>
      <c r="BAM292"/>
      <c r="BAN292"/>
      <c r="BAO292"/>
      <c r="BAP292"/>
      <c r="BAQ292"/>
      <c r="BAR292"/>
      <c r="BAS292"/>
      <c r="BAT292"/>
      <c r="BAU292"/>
      <c r="BAV292"/>
      <c r="BAW292"/>
      <c r="BAX292"/>
      <c r="BAY292"/>
      <c r="BAZ292"/>
      <c r="BBA292"/>
      <c r="BBB292"/>
      <c r="BBC292"/>
      <c r="BBD292"/>
      <c r="BBE292"/>
      <c r="BBF292"/>
      <c r="BBG292"/>
      <c r="BBH292"/>
      <c r="BBI292"/>
      <c r="BBJ292"/>
      <c r="BBK292"/>
      <c r="BBL292"/>
      <c r="BBM292"/>
      <c r="BBN292"/>
      <c r="BBO292"/>
      <c r="BBP292"/>
      <c r="BBQ292"/>
      <c r="BBR292"/>
      <c r="BBS292"/>
      <c r="BBT292"/>
      <c r="BBU292"/>
      <c r="BBV292"/>
      <c r="BBW292"/>
      <c r="BBX292"/>
      <c r="BBY292"/>
      <c r="BBZ292"/>
      <c r="BCA292"/>
      <c r="BCB292"/>
      <c r="BCC292"/>
      <c r="BCD292"/>
      <c r="BCE292"/>
      <c r="BCF292"/>
      <c r="BCG292"/>
      <c r="BCH292"/>
      <c r="BCI292"/>
      <c r="BCJ292"/>
      <c r="BCK292"/>
      <c r="BCL292"/>
      <c r="BCM292"/>
      <c r="BCN292"/>
      <c r="BCO292"/>
      <c r="BCP292"/>
      <c r="BCQ292"/>
      <c r="BCR292"/>
      <c r="BCS292"/>
      <c r="BCT292"/>
      <c r="BCU292"/>
      <c r="BCV292"/>
      <c r="BCW292"/>
      <c r="BCX292"/>
      <c r="BCY292"/>
      <c r="BCZ292"/>
      <c r="BDA292"/>
      <c r="BDB292"/>
      <c r="BDC292"/>
      <c r="BDD292"/>
      <c r="BDE292"/>
      <c r="BDF292"/>
      <c r="BDG292"/>
      <c r="BDH292"/>
      <c r="BDI292"/>
      <c r="BDJ292"/>
      <c r="BDK292"/>
      <c r="BDL292"/>
      <c r="BDM292"/>
      <c r="BDN292"/>
      <c r="BDO292"/>
      <c r="BDP292"/>
      <c r="BDQ292"/>
      <c r="BDR292"/>
      <c r="BDS292"/>
      <c r="BDT292"/>
      <c r="BDU292"/>
    </row>
    <row r="293" spans="1:1477" s="69" customFormat="1">
      <c r="B293" s="67" t="s">
        <v>6</v>
      </c>
      <c r="C293" s="67" t="s">
        <v>498</v>
      </c>
      <c r="D293" s="67" t="s">
        <v>499</v>
      </c>
      <c r="E293" s="68">
        <v>44223</v>
      </c>
      <c r="F293" s="67" t="s">
        <v>1003</v>
      </c>
      <c r="G293" s="67" t="s">
        <v>1002</v>
      </c>
      <c r="H293" s="187">
        <v>1</v>
      </c>
      <c r="I293" s="69">
        <v>3</v>
      </c>
      <c r="J293" s="69">
        <v>498</v>
      </c>
      <c r="K293" s="69">
        <v>556</v>
      </c>
      <c r="L293" s="69">
        <v>514</v>
      </c>
      <c r="M293" s="186">
        <f t="shared" si="98"/>
        <v>0.8775100401606426</v>
      </c>
      <c r="N293" s="69">
        <f t="shared" si="99"/>
        <v>1</v>
      </c>
      <c r="O293" s="69">
        <v>42</v>
      </c>
      <c r="P293" s="69">
        <v>0</v>
      </c>
      <c r="Q293" s="69">
        <v>0</v>
      </c>
      <c r="R293" s="69">
        <v>77</v>
      </c>
      <c r="S293" s="69">
        <v>-19</v>
      </c>
      <c r="T293" s="190">
        <v>9161461</v>
      </c>
      <c r="U293" s="190">
        <v>85000</v>
      </c>
      <c r="V293" s="190">
        <v>9076461</v>
      </c>
      <c r="W293" s="190">
        <v>9416662</v>
      </c>
      <c r="X293" s="190">
        <v>9386983</v>
      </c>
      <c r="Y293" s="190">
        <v>0</v>
      </c>
      <c r="Z293" s="190">
        <v>0</v>
      </c>
      <c r="AA293" s="190">
        <v>0</v>
      </c>
      <c r="AB293" s="190">
        <v>9386983</v>
      </c>
      <c r="AC293" s="190">
        <v>9736387</v>
      </c>
      <c r="AD293" s="186">
        <f t="shared" si="100"/>
        <v>1.0727074131646686</v>
      </c>
      <c r="AE293" s="69">
        <f t="shared" si="101"/>
        <v>1</v>
      </c>
      <c r="AF293" s="190">
        <v>388067</v>
      </c>
      <c r="AG293" s="190">
        <v>255200</v>
      </c>
      <c r="AH293" s="69">
        <v>53</v>
      </c>
      <c r="AI293" s="69">
        <v>24</v>
      </c>
      <c r="AJ293" s="69">
        <v>0</v>
      </c>
      <c r="AK293" s="69">
        <v>0</v>
      </c>
      <c r="AL293" s="80">
        <v>337633</v>
      </c>
      <c r="AM293" s="80">
        <v>0</v>
      </c>
      <c r="AN293" s="69">
        <v>0</v>
      </c>
      <c r="AO293" s="69">
        <v>0</v>
      </c>
      <c r="AP293" s="80">
        <v>90042</v>
      </c>
      <c r="AQ293" s="80">
        <v>0</v>
      </c>
      <c r="AR293" s="69">
        <v>0</v>
      </c>
      <c r="AS293" s="69">
        <v>0</v>
      </c>
      <c r="AT293" s="80">
        <v>0</v>
      </c>
      <c r="AU293" s="80">
        <v>0</v>
      </c>
      <c r="AV293" s="69">
        <v>0</v>
      </c>
      <c r="AW293" s="69">
        <v>0</v>
      </c>
      <c r="AX293" s="80">
        <v>0</v>
      </c>
      <c r="AY293" s="80">
        <v>0</v>
      </c>
      <c r="AZ293" s="69">
        <v>0</v>
      </c>
      <c r="BA293" s="69">
        <v>0</v>
      </c>
      <c r="BB293" s="80">
        <v>0</v>
      </c>
      <c r="BC293" s="80">
        <v>0</v>
      </c>
      <c r="BD293" s="69">
        <v>0</v>
      </c>
      <c r="BE293" s="69">
        <v>0</v>
      </c>
      <c r="BF293" s="80">
        <v>0</v>
      </c>
      <c r="BG293" s="80">
        <v>0</v>
      </c>
      <c r="BH293" s="69">
        <v>0</v>
      </c>
      <c r="BI293" s="69">
        <v>0</v>
      </c>
      <c r="BJ293" s="80">
        <v>2119</v>
      </c>
      <c r="BK293" s="80">
        <v>0</v>
      </c>
      <c r="BL293" s="69">
        <v>0</v>
      </c>
      <c r="BM293" s="69">
        <v>0</v>
      </c>
      <c r="BN293" s="80">
        <v>0</v>
      </c>
      <c r="BO293" s="80">
        <v>0</v>
      </c>
      <c r="BP293" s="69">
        <v>0</v>
      </c>
      <c r="BQ293" s="69">
        <v>0</v>
      </c>
      <c r="BR293" s="80">
        <v>0</v>
      </c>
      <c r="BS293" s="80">
        <v>0</v>
      </c>
      <c r="BT293" s="69">
        <v>0</v>
      </c>
      <c r="BU293" s="69">
        <v>0</v>
      </c>
      <c r="BV293" s="80">
        <v>0</v>
      </c>
      <c r="BW293" s="80">
        <v>0</v>
      </c>
      <c r="BX293" s="69">
        <v>0</v>
      </c>
      <c r="BY293" s="69">
        <v>0</v>
      </c>
      <c r="BZ293" s="80">
        <v>0</v>
      </c>
      <c r="CA293" s="80">
        <v>0</v>
      </c>
      <c r="CB293" s="69">
        <v>0</v>
      </c>
      <c r="CC293" s="69">
        <v>0</v>
      </c>
      <c r="CD293" s="80">
        <v>0</v>
      </c>
      <c r="CE293" s="80">
        <v>0</v>
      </c>
      <c r="CF293" s="69">
        <v>0</v>
      </c>
      <c r="CG293" s="69">
        <v>-19</v>
      </c>
      <c r="CH293" s="80">
        <v>-105466</v>
      </c>
      <c r="CI293" s="80">
        <v>0</v>
      </c>
      <c r="CJ293" s="69">
        <v>0</v>
      </c>
      <c r="CK293" s="69">
        <v>-19</v>
      </c>
      <c r="CL293" s="80">
        <v>324328</v>
      </c>
      <c r="CM293" s="80">
        <v>0</v>
      </c>
      <c r="CN293" s="67" t="s">
        <v>704</v>
      </c>
      <c r="CO293" s="67" t="s">
        <v>705</v>
      </c>
      <c r="CP293" s="67" t="s">
        <v>701</v>
      </c>
      <c r="CQ293" s="67" t="s">
        <v>701</v>
      </c>
      <c r="CR293" s="67" t="s">
        <v>701</v>
      </c>
      <c r="CS293" s="67" t="s">
        <v>701</v>
      </c>
      <c r="CT293" s="68">
        <v>45120</v>
      </c>
      <c r="CU293" s="67" t="s">
        <v>1005</v>
      </c>
      <c r="CV293" s="67" t="s">
        <v>1004</v>
      </c>
      <c r="CW293" s="68" t="s">
        <v>168</v>
      </c>
      <c r="CX293" s="68">
        <v>44897</v>
      </c>
      <c r="CY293" s="67" t="s">
        <v>1007</v>
      </c>
      <c r="CZ293" s="67" t="s">
        <v>1009</v>
      </c>
      <c r="DA293" s="67" t="s">
        <v>1076</v>
      </c>
      <c r="DB293" s="81">
        <v>9040000</v>
      </c>
      <c r="DD293" s="67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  <c r="AMK293"/>
      <c r="AML293"/>
      <c r="AMM293"/>
      <c r="AMN293"/>
      <c r="AMO293"/>
      <c r="AMP293"/>
      <c r="AMQ293"/>
      <c r="AMR293"/>
      <c r="AMS293"/>
      <c r="AMT293"/>
      <c r="AMU293"/>
      <c r="AMV293"/>
      <c r="AMW293"/>
      <c r="AMX293"/>
      <c r="AMY293"/>
      <c r="AMZ293"/>
      <c r="ANA293"/>
      <c r="ANB293"/>
      <c r="ANC293"/>
      <c r="AND293"/>
      <c r="ANE293"/>
      <c r="ANF293"/>
      <c r="ANG293"/>
      <c r="ANH293"/>
      <c r="ANI293"/>
      <c r="ANJ293"/>
      <c r="ANK293"/>
      <c r="ANL293"/>
      <c r="ANM293"/>
      <c r="ANN293"/>
      <c r="ANO293"/>
      <c r="ANP293"/>
      <c r="ANQ293"/>
      <c r="ANR293"/>
      <c r="ANS293"/>
      <c r="ANT293"/>
      <c r="ANU293"/>
      <c r="ANV293"/>
      <c r="ANW293"/>
      <c r="ANX293"/>
      <c r="ANY293"/>
      <c r="ANZ293"/>
      <c r="AOA293"/>
      <c r="AOB293"/>
      <c r="AOC293"/>
      <c r="AOD293"/>
      <c r="AOE293"/>
      <c r="AOF293"/>
      <c r="AOG293"/>
      <c r="AOH293"/>
      <c r="AOI293"/>
      <c r="AOJ293"/>
      <c r="AOK293"/>
      <c r="AOL293"/>
      <c r="AOM293"/>
      <c r="AON293"/>
      <c r="AOO293"/>
      <c r="AOP293"/>
      <c r="AOQ293"/>
      <c r="AOR293"/>
      <c r="AOS293"/>
      <c r="AOT293"/>
      <c r="AOU293"/>
      <c r="AOV293"/>
      <c r="AOW293"/>
      <c r="AOX293"/>
      <c r="AOY293"/>
      <c r="AOZ293"/>
      <c r="APA293"/>
      <c r="APB293"/>
      <c r="APC293"/>
      <c r="APD293"/>
      <c r="APE293"/>
      <c r="APF293"/>
      <c r="APG293"/>
      <c r="APH293"/>
      <c r="API293"/>
      <c r="APJ293"/>
      <c r="APK293"/>
      <c r="APL293"/>
      <c r="APM293"/>
      <c r="APN293"/>
      <c r="APO293"/>
      <c r="APP293"/>
      <c r="APQ293"/>
      <c r="APR293"/>
      <c r="APS293"/>
      <c r="APT293"/>
      <c r="APU293"/>
      <c r="APV293"/>
      <c r="APW293"/>
      <c r="APX293"/>
      <c r="APY293"/>
      <c r="APZ293"/>
      <c r="AQA293"/>
      <c r="AQB293"/>
      <c r="AQC293"/>
      <c r="AQD293"/>
      <c r="AQE293"/>
      <c r="AQF293"/>
      <c r="AQG293"/>
      <c r="AQH293"/>
      <c r="AQI293"/>
      <c r="AQJ293"/>
      <c r="AQK293"/>
      <c r="AQL293"/>
      <c r="AQM293"/>
      <c r="AQN293"/>
      <c r="AQO293"/>
      <c r="AQP293"/>
      <c r="AQQ293"/>
      <c r="AQR293"/>
      <c r="AQS293"/>
      <c r="AQT293"/>
      <c r="AQU293"/>
      <c r="AQV293"/>
      <c r="AQW293"/>
      <c r="AQX293"/>
      <c r="AQY293"/>
      <c r="AQZ293"/>
      <c r="ARA293"/>
      <c r="ARB293"/>
      <c r="ARC293"/>
      <c r="ARD293"/>
      <c r="ARE293"/>
      <c r="ARF293"/>
      <c r="ARG293"/>
      <c r="ARH293"/>
      <c r="ARI293"/>
      <c r="ARJ293"/>
      <c r="ARK293"/>
      <c r="ARL293"/>
      <c r="ARM293"/>
      <c r="ARN293"/>
      <c r="ARO293"/>
      <c r="ARP293"/>
      <c r="ARQ293"/>
      <c r="ARR293"/>
      <c r="ARS293"/>
      <c r="ART293"/>
      <c r="ARU293"/>
      <c r="ARV293"/>
      <c r="ARW293"/>
      <c r="ARX293"/>
      <c r="ARY293"/>
      <c r="ARZ293"/>
      <c r="ASA293"/>
      <c r="ASB293"/>
      <c r="ASC293"/>
      <c r="ASD293"/>
      <c r="ASE293"/>
      <c r="ASF293"/>
      <c r="ASG293"/>
      <c r="ASH293"/>
      <c r="ASI293"/>
      <c r="ASJ293"/>
      <c r="ASK293"/>
      <c r="ASL293"/>
      <c r="ASM293"/>
      <c r="ASN293"/>
      <c r="ASO293"/>
      <c r="ASP293"/>
      <c r="ASQ293"/>
      <c r="ASR293"/>
      <c r="ASS293"/>
      <c r="AST293"/>
      <c r="ASU293"/>
      <c r="ASV293"/>
      <c r="ASW293"/>
      <c r="ASX293"/>
      <c r="ASY293"/>
      <c r="ASZ293"/>
      <c r="ATA293"/>
      <c r="ATB293"/>
      <c r="ATC293"/>
      <c r="ATD293"/>
      <c r="ATE293"/>
      <c r="ATF293"/>
      <c r="ATG293"/>
      <c r="ATH293"/>
      <c r="ATI293"/>
      <c r="ATJ293"/>
      <c r="ATK293"/>
      <c r="ATL293"/>
      <c r="ATM293"/>
      <c r="ATN293"/>
      <c r="ATO293"/>
      <c r="ATP293"/>
      <c r="ATQ293"/>
      <c r="ATR293"/>
      <c r="ATS293"/>
      <c r="ATT293"/>
      <c r="ATU293"/>
      <c r="ATV293"/>
      <c r="ATW293"/>
      <c r="ATX293"/>
      <c r="ATY293"/>
      <c r="ATZ293"/>
      <c r="AUA293"/>
      <c r="AUB293"/>
      <c r="AUC293"/>
      <c r="AUD293"/>
      <c r="AUE293"/>
      <c r="AUF293"/>
      <c r="AUG293"/>
      <c r="AUH293"/>
      <c r="AUI293"/>
      <c r="AUJ293"/>
      <c r="AUK293"/>
      <c r="AUL293"/>
      <c r="AUM293"/>
      <c r="AUN293"/>
      <c r="AUO293"/>
      <c r="AUP293"/>
      <c r="AUQ293"/>
      <c r="AUR293"/>
      <c r="AUS293"/>
      <c r="AUT293"/>
      <c r="AUU293"/>
      <c r="AUV293"/>
      <c r="AUW293"/>
      <c r="AUX293"/>
      <c r="AUY293"/>
      <c r="AUZ293"/>
      <c r="AVA293"/>
      <c r="AVB293"/>
      <c r="AVC293"/>
      <c r="AVD293"/>
      <c r="AVE293"/>
      <c r="AVF293"/>
      <c r="AVG293"/>
      <c r="AVH293"/>
      <c r="AVI293"/>
      <c r="AVJ293"/>
      <c r="AVK293"/>
      <c r="AVL293"/>
      <c r="AVM293"/>
      <c r="AVN293"/>
      <c r="AVO293"/>
      <c r="AVP293"/>
      <c r="AVQ293"/>
      <c r="AVR293"/>
      <c r="AVS293"/>
      <c r="AVT293"/>
      <c r="AVU293"/>
      <c r="AVV293"/>
      <c r="AVW293"/>
      <c r="AVX293"/>
      <c r="AVY293"/>
      <c r="AVZ293"/>
      <c r="AWA293"/>
      <c r="AWB293"/>
      <c r="AWC293"/>
      <c r="AWD293"/>
      <c r="AWE293"/>
      <c r="AWF293"/>
      <c r="AWG293"/>
      <c r="AWH293"/>
      <c r="AWI293"/>
      <c r="AWJ293"/>
      <c r="AWK293"/>
      <c r="AWL293"/>
      <c r="AWM293"/>
      <c r="AWN293"/>
      <c r="AWO293"/>
      <c r="AWP293"/>
      <c r="AWQ293"/>
      <c r="AWR293"/>
      <c r="AWS293"/>
      <c r="AWT293"/>
      <c r="AWU293"/>
      <c r="AWV293"/>
      <c r="AWW293"/>
      <c r="AWX293"/>
      <c r="AWY293"/>
      <c r="AWZ293"/>
      <c r="AXA293"/>
      <c r="AXB293"/>
      <c r="AXC293"/>
      <c r="AXD293"/>
      <c r="AXE293"/>
      <c r="AXF293"/>
      <c r="AXG293"/>
      <c r="AXH293"/>
      <c r="AXI293"/>
      <c r="AXJ293"/>
      <c r="AXK293"/>
      <c r="AXL293"/>
      <c r="AXM293"/>
      <c r="AXN293"/>
      <c r="AXO293"/>
      <c r="AXP293"/>
      <c r="AXQ293"/>
      <c r="AXR293"/>
      <c r="AXS293"/>
      <c r="AXT293"/>
      <c r="AXU293"/>
      <c r="AXV293"/>
      <c r="AXW293"/>
      <c r="AXX293"/>
      <c r="AXY293"/>
      <c r="AXZ293"/>
      <c r="AYA293"/>
      <c r="AYB293"/>
      <c r="AYC293"/>
      <c r="AYD293"/>
      <c r="AYE293"/>
      <c r="AYF293"/>
      <c r="AYG293"/>
      <c r="AYH293"/>
      <c r="AYI293"/>
      <c r="AYJ293"/>
      <c r="AYK293"/>
      <c r="AYL293"/>
      <c r="AYM293"/>
      <c r="AYN293"/>
      <c r="AYO293"/>
      <c r="AYP293"/>
      <c r="AYQ293"/>
      <c r="AYR293"/>
      <c r="AYS293"/>
      <c r="AYT293"/>
      <c r="AYU293"/>
      <c r="AYV293"/>
      <c r="AYW293"/>
      <c r="AYX293"/>
      <c r="AYY293"/>
      <c r="AYZ293"/>
      <c r="AZA293"/>
      <c r="AZB293"/>
      <c r="AZC293"/>
      <c r="AZD293"/>
      <c r="AZE293"/>
      <c r="AZF293"/>
      <c r="AZG293"/>
      <c r="AZH293"/>
      <c r="AZI293"/>
      <c r="AZJ293"/>
      <c r="AZK293"/>
      <c r="AZL293"/>
      <c r="AZM293"/>
      <c r="AZN293"/>
      <c r="AZO293"/>
      <c r="AZP293"/>
      <c r="AZQ293"/>
      <c r="AZR293"/>
      <c r="AZS293"/>
      <c r="AZT293"/>
      <c r="AZU293"/>
      <c r="AZV293"/>
      <c r="AZW293"/>
      <c r="AZX293"/>
      <c r="AZY293"/>
      <c r="AZZ293"/>
      <c r="BAA293"/>
      <c r="BAB293"/>
      <c r="BAC293"/>
      <c r="BAD293"/>
      <c r="BAE293"/>
      <c r="BAF293"/>
      <c r="BAG293"/>
      <c r="BAH293"/>
      <c r="BAI293"/>
      <c r="BAJ293"/>
      <c r="BAK293"/>
      <c r="BAL293"/>
      <c r="BAM293"/>
      <c r="BAN293"/>
      <c r="BAO293"/>
      <c r="BAP293"/>
      <c r="BAQ293"/>
      <c r="BAR293"/>
      <c r="BAS293"/>
      <c r="BAT293"/>
      <c r="BAU293"/>
      <c r="BAV293"/>
      <c r="BAW293"/>
      <c r="BAX293"/>
      <c r="BAY293"/>
      <c r="BAZ293"/>
      <c r="BBA293"/>
      <c r="BBB293"/>
      <c r="BBC293"/>
      <c r="BBD293"/>
      <c r="BBE293"/>
      <c r="BBF293"/>
      <c r="BBG293"/>
      <c r="BBH293"/>
      <c r="BBI293"/>
      <c r="BBJ293"/>
      <c r="BBK293"/>
      <c r="BBL293"/>
      <c r="BBM293"/>
      <c r="BBN293"/>
      <c r="BBO293"/>
      <c r="BBP293"/>
      <c r="BBQ293"/>
      <c r="BBR293"/>
      <c r="BBS293"/>
      <c r="BBT293"/>
      <c r="BBU293"/>
      <c r="BBV293"/>
      <c r="BBW293"/>
      <c r="BBX293"/>
      <c r="BBY293"/>
      <c r="BBZ293"/>
      <c r="BCA293"/>
      <c r="BCB293"/>
      <c r="BCC293"/>
      <c r="BCD293"/>
      <c r="BCE293"/>
      <c r="BCF293"/>
      <c r="BCG293"/>
      <c r="BCH293"/>
      <c r="BCI293"/>
      <c r="BCJ293"/>
      <c r="BCK293"/>
      <c r="BCL293"/>
      <c r="BCM293"/>
      <c r="BCN293"/>
      <c r="BCO293"/>
      <c r="BCP293"/>
      <c r="BCQ293"/>
      <c r="BCR293"/>
      <c r="BCS293"/>
      <c r="BCT293"/>
      <c r="BCU293"/>
      <c r="BCV293"/>
      <c r="BCW293"/>
      <c r="BCX293"/>
      <c r="BCY293"/>
      <c r="BCZ293"/>
      <c r="BDA293"/>
      <c r="BDB293"/>
      <c r="BDC293"/>
      <c r="BDD293"/>
      <c r="BDE293"/>
      <c r="BDF293"/>
      <c r="BDG293"/>
      <c r="BDH293"/>
      <c r="BDI293"/>
      <c r="BDJ293"/>
      <c r="BDK293"/>
      <c r="BDL293"/>
      <c r="BDM293"/>
      <c r="BDN293"/>
      <c r="BDO293"/>
      <c r="BDP293"/>
      <c r="BDQ293"/>
      <c r="BDR293"/>
      <c r="BDS293"/>
      <c r="BDT293"/>
      <c r="BDU293"/>
    </row>
    <row r="294" spans="1:1477" s="69" customFormat="1">
      <c r="B294" s="67" t="s">
        <v>6</v>
      </c>
      <c r="C294" s="67" t="s">
        <v>500</v>
      </c>
      <c r="D294" s="67" t="s">
        <v>501</v>
      </c>
      <c r="E294" s="68">
        <v>44314</v>
      </c>
      <c r="F294" s="67" t="s">
        <v>1001</v>
      </c>
      <c r="G294" s="67" t="s">
        <v>1002</v>
      </c>
      <c r="H294" s="187">
        <v>1</v>
      </c>
      <c r="I294" s="69">
        <v>3</v>
      </c>
      <c r="J294" s="69">
        <v>370</v>
      </c>
      <c r="K294" s="69">
        <v>492</v>
      </c>
      <c r="L294" s="69">
        <v>492</v>
      </c>
      <c r="M294" s="186">
        <f t="shared" si="98"/>
        <v>1.0648648648648649</v>
      </c>
      <c r="N294" s="69">
        <f t="shared" si="99"/>
        <v>1</v>
      </c>
      <c r="O294" s="69">
        <v>0</v>
      </c>
      <c r="P294" s="69">
        <v>0</v>
      </c>
      <c r="Q294" s="69">
        <v>0</v>
      </c>
      <c r="R294" s="69">
        <v>98</v>
      </c>
      <c r="S294" s="69">
        <v>24</v>
      </c>
      <c r="T294" s="190">
        <v>3457631</v>
      </c>
      <c r="U294" s="190">
        <v>50000</v>
      </c>
      <c r="V294" s="190">
        <v>3407631</v>
      </c>
      <c r="W294" s="190">
        <v>3534214</v>
      </c>
      <c r="X294" s="190">
        <v>3460775</v>
      </c>
      <c r="Y294" s="190">
        <v>0</v>
      </c>
      <c r="Z294" s="190">
        <v>0</v>
      </c>
      <c r="AA294" s="190">
        <v>0</v>
      </c>
      <c r="AB294" s="190">
        <v>3460775</v>
      </c>
      <c r="AC294" s="190">
        <v>3513340</v>
      </c>
      <c r="AD294" s="186">
        <f t="shared" si="100"/>
        <v>1.0310212578768065</v>
      </c>
      <c r="AE294" s="69">
        <f t="shared" si="101"/>
        <v>1</v>
      </c>
      <c r="AF294" s="190">
        <v>76197</v>
      </c>
      <c r="AG294" s="190">
        <v>76582</v>
      </c>
      <c r="AH294" s="69">
        <v>60</v>
      </c>
      <c r="AI294" s="69">
        <v>38</v>
      </c>
      <c r="AJ294" s="69">
        <v>0</v>
      </c>
      <c r="AK294" s="69">
        <v>0</v>
      </c>
      <c r="AL294" s="80">
        <v>21491</v>
      </c>
      <c r="AM294" s="80">
        <v>1858</v>
      </c>
      <c r="AN294" s="69">
        <v>0</v>
      </c>
      <c r="AO294" s="69">
        <v>0</v>
      </c>
      <c r="AP294" s="80">
        <v>31459</v>
      </c>
      <c r="AQ294" s="80">
        <v>0</v>
      </c>
      <c r="AR294" s="69">
        <v>0</v>
      </c>
      <c r="AS294" s="69">
        <v>0</v>
      </c>
      <c r="AT294" s="80">
        <v>0</v>
      </c>
      <c r="AU294" s="80">
        <v>0</v>
      </c>
      <c r="AV294" s="69">
        <v>0</v>
      </c>
      <c r="AW294" s="69">
        <v>0</v>
      </c>
      <c r="AX294" s="80">
        <v>0</v>
      </c>
      <c r="AY294" s="80">
        <v>0</v>
      </c>
      <c r="AZ294" s="69">
        <v>0</v>
      </c>
      <c r="BA294" s="69">
        <v>0</v>
      </c>
      <c r="BB294" s="80">
        <v>0</v>
      </c>
      <c r="BC294" s="80">
        <v>0</v>
      </c>
      <c r="BD294" s="69">
        <v>0</v>
      </c>
      <c r="BE294" s="69">
        <v>0</v>
      </c>
      <c r="BF294" s="80">
        <v>0</v>
      </c>
      <c r="BG294" s="80">
        <v>0</v>
      </c>
      <c r="BH294" s="69">
        <v>0</v>
      </c>
      <c r="BI294" s="69">
        <v>0</v>
      </c>
      <c r="BJ294" s="80">
        <v>0</v>
      </c>
      <c r="BK294" s="80">
        <v>0</v>
      </c>
      <c r="BL294" s="69">
        <v>0</v>
      </c>
      <c r="BM294" s="69">
        <v>0</v>
      </c>
      <c r="BN294" s="80">
        <v>0</v>
      </c>
      <c r="BO294" s="80">
        <v>0</v>
      </c>
      <c r="BP294" s="69">
        <v>0</v>
      </c>
      <c r="BQ294" s="69">
        <v>0</v>
      </c>
      <c r="BR294" s="80">
        <v>23632</v>
      </c>
      <c r="BS294" s="80">
        <v>0</v>
      </c>
      <c r="BT294" s="69">
        <v>0</v>
      </c>
      <c r="BU294" s="69">
        <v>0</v>
      </c>
      <c r="BV294" s="80">
        <v>0</v>
      </c>
      <c r="BW294" s="80">
        <v>0</v>
      </c>
      <c r="BX294" s="69">
        <v>0</v>
      </c>
      <c r="BY294" s="69">
        <v>0</v>
      </c>
      <c r="BZ294" s="80">
        <v>0</v>
      </c>
      <c r="CA294" s="80">
        <v>0</v>
      </c>
      <c r="CB294" s="69">
        <v>0</v>
      </c>
      <c r="CC294" s="69">
        <v>0</v>
      </c>
      <c r="CD294" s="80">
        <v>0</v>
      </c>
      <c r="CE294" s="80">
        <v>0</v>
      </c>
      <c r="CF294" s="69">
        <v>0</v>
      </c>
      <c r="CG294" s="69">
        <v>0</v>
      </c>
      <c r="CH294" s="80">
        <v>0</v>
      </c>
      <c r="CI294" s="80">
        <v>0</v>
      </c>
      <c r="CJ294" s="69">
        <v>0</v>
      </c>
      <c r="CK294" s="69">
        <v>0</v>
      </c>
      <c r="CL294" s="80">
        <v>76582</v>
      </c>
      <c r="CM294" s="80">
        <v>1858</v>
      </c>
      <c r="CN294" s="67" t="s">
        <v>785</v>
      </c>
      <c r="CO294" s="67" t="s">
        <v>786</v>
      </c>
      <c r="CP294" s="67" t="s">
        <v>701</v>
      </c>
      <c r="CQ294" s="67" t="s">
        <v>701</v>
      </c>
      <c r="CR294" s="67" t="s">
        <v>701</v>
      </c>
      <c r="CS294" s="67" t="s">
        <v>701</v>
      </c>
      <c r="CT294" s="68">
        <v>45468</v>
      </c>
      <c r="CU294" s="67" t="s">
        <v>1001</v>
      </c>
      <c r="CV294" s="67" t="s">
        <v>1004</v>
      </c>
      <c r="CW294" s="68" t="s">
        <v>168</v>
      </c>
      <c r="CX294" s="68">
        <v>45007</v>
      </c>
      <c r="CY294" s="67" t="s">
        <v>1003</v>
      </c>
      <c r="CZ294" s="67" t="s">
        <v>1009</v>
      </c>
      <c r="DA294" s="67" t="s">
        <v>1076</v>
      </c>
      <c r="DB294" s="81">
        <v>3048700</v>
      </c>
      <c r="DD294" s="67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  <c r="AML294"/>
      <c r="AMM294"/>
      <c r="AMN294"/>
      <c r="AMO294"/>
      <c r="AMP294"/>
      <c r="AMQ294"/>
      <c r="AMR294"/>
      <c r="AMS294"/>
      <c r="AMT294"/>
      <c r="AMU294"/>
      <c r="AMV294"/>
      <c r="AMW294"/>
      <c r="AMX294"/>
      <c r="AMY294"/>
      <c r="AMZ294"/>
      <c r="ANA294"/>
      <c r="ANB294"/>
      <c r="ANC294"/>
      <c r="AND294"/>
      <c r="ANE294"/>
      <c r="ANF294"/>
      <c r="ANG294"/>
      <c r="ANH294"/>
      <c r="ANI294"/>
      <c r="ANJ294"/>
      <c r="ANK294"/>
      <c r="ANL294"/>
      <c r="ANM294"/>
      <c r="ANN294"/>
      <c r="ANO294"/>
      <c r="ANP294"/>
      <c r="ANQ294"/>
      <c r="ANR294"/>
      <c r="ANS294"/>
      <c r="ANT294"/>
      <c r="ANU294"/>
      <c r="ANV294"/>
      <c r="ANW294"/>
      <c r="ANX294"/>
      <c r="ANY294"/>
      <c r="ANZ294"/>
      <c r="AOA294"/>
      <c r="AOB294"/>
      <c r="AOC294"/>
      <c r="AOD294"/>
      <c r="AOE294"/>
      <c r="AOF294"/>
      <c r="AOG294"/>
      <c r="AOH294"/>
      <c r="AOI294"/>
      <c r="AOJ294"/>
      <c r="AOK294"/>
      <c r="AOL294"/>
      <c r="AOM294"/>
      <c r="AON294"/>
      <c r="AOO294"/>
      <c r="AOP294"/>
      <c r="AOQ294"/>
      <c r="AOR294"/>
      <c r="AOS294"/>
      <c r="AOT294"/>
      <c r="AOU294"/>
      <c r="AOV294"/>
      <c r="AOW294"/>
      <c r="AOX294"/>
      <c r="AOY294"/>
      <c r="AOZ294"/>
      <c r="APA294"/>
      <c r="APB294"/>
      <c r="APC294"/>
      <c r="APD294"/>
      <c r="APE294"/>
      <c r="APF294"/>
      <c r="APG294"/>
      <c r="APH294"/>
      <c r="API294"/>
      <c r="APJ294"/>
      <c r="APK294"/>
      <c r="APL294"/>
      <c r="APM294"/>
      <c r="APN294"/>
      <c r="APO294"/>
      <c r="APP294"/>
      <c r="APQ294"/>
      <c r="APR294"/>
      <c r="APS294"/>
      <c r="APT294"/>
      <c r="APU294"/>
      <c r="APV294"/>
      <c r="APW294"/>
      <c r="APX294"/>
      <c r="APY294"/>
      <c r="APZ294"/>
      <c r="AQA294"/>
      <c r="AQB294"/>
      <c r="AQC294"/>
      <c r="AQD294"/>
      <c r="AQE294"/>
      <c r="AQF294"/>
      <c r="AQG294"/>
      <c r="AQH294"/>
      <c r="AQI294"/>
      <c r="AQJ294"/>
      <c r="AQK294"/>
      <c r="AQL294"/>
      <c r="AQM294"/>
      <c r="AQN294"/>
      <c r="AQO294"/>
      <c r="AQP294"/>
      <c r="AQQ294"/>
      <c r="AQR294"/>
      <c r="AQS294"/>
      <c r="AQT294"/>
      <c r="AQU294"/>
      <c r="AQV294"/>
      <c r="AQW294"/>
      <c r="AQX294"/>
      <c r="AQY294"/>
      <c r="AQZ294"/>
      <c r="ARA294"/>
      <c r="ARB294"/>
      <c r="ARC294"/>
      <c r="ARD294"/>
      <c r="ARE294"/>
      <c r="ARF294"/>
      <c r="ARG294"/>
      <c r="ARH294"/>
      <c r="ARI294"/>
      <c r="ARJ294"/>
      <c r="ARK294"/>
      <c r="ARL294"/>
      <c r="ARM294"/>
      <c r="ARN294"/>
      <c r="ARO294"/>
      <c r="ARP294"/>
      <c r="ARQ294"/>
      <c r="ARR294"/>
      <c r="ARS294"/>
      <c r="ART294"/>
      <c r="ARU294"/>
      <c r="ARV294"/>
      <c r="ARW294"/>
      <c r="ARX294"/>
      <c r="ARY294"/>
      <c r="ARZ294"/>
      <c r="ASA294"/>
      <c r="ASB294"/>
      <c r="ASC294"/>
      <c r="ASD294"/>
      <c r="ASE294"/>
      <c r="ASF294"/>
      <c r="ASG294"/>
      <c r="ASH294"/>
      <c r="ASI294"/>
      <c r="ASJ294"/>
      <c r="ASK294"/>
      <c r="ASL294"/>
      <c r="ASM294"/>
      <c r="ASN294"/>
      <c r="ASO294"/>
      <c r="ASP294"/>
      <c r="ASQ294"/>
      <c r="ASR294"/>
      <c r="ASS294"/>
      <c r="AST294"/>
      <c r="ASU294"/>
      <c r="ASV294"/>
      <c r="ASW294"/>
      <c r="ASX294"/>
      <c r="ASY294"/>
      <c r="ASZ294"/>
      <c r="ATA294"/>
      <c r="ATB294"/>
      <c r="ATC294"/>
      <c r="ATD294"/>
      <c r="ATE294"/>
      <c r="ATF294"/>
      <c r="ATG294"/>
      <c r="ATH294"/>
      <c r="ATI294"/>
      <c r="ATJ294"/>
      <c r="ATK294"/>
      <c r="ATL294"/>
      <c r="ATM294"/>
      <c r="ATN294"/>
      <c r="ATO294"/>
      <c r="ATP294"/>
      <c r="ATQ294"/>
      <c r="ATR294"/>
      <c r="ATS294"/>
      <c r="ATT294"/>
      <c r="ATU294"/>
      <c r="ATV294"/>
      <c r="ATW294"/>
      <c r="ATX294"/>
      <c r="ATY294"/>
      <c r="ATZ294"/>
      <c r="AUA294"/>
      <c r="AUB294"/>
      <c r="AUC294"/>
      <c r="AUD294"/>
      <c r="AUE294"/>
      <c r="AUF294"/>
      <c r="AUG294"/>
      <c r="AUH294"/>
      <c r="AUI294"/>
      <c r="AUJ294"/>
      <c r="AUK294"/>
      <c r="AUL294"/>
      <c r="AUM294"/>
      <c r="AUN294"/>
      <c r="AUO294"/>
      <c r="AUP294"/>
      <c r="AUQ294"/>
      <c r="AUR294"/>
      <c r="AUS294"/>
      <c r="AUT294"/>
      <c r="AUU294"/>
      <c r="AUV294"/>
      <c r="AUW294"/>
      <c r="AUX294"/>
      <c r="AUY294"/>
      <c r="AUZ294"/>
      <c r="AVA294"/>
      <c r="AVB294"/>
      <c r="AVC294"/>
      <c r="AVD294"/>
      <c r="AVE294"/>
      <c r="AVF294"/>
      <c r="AVG294"/>
      <c r="AVH294"/>
      <c r="AVI294"/>
      <c r="AVJ294"/>
      <c r="AVK294"/>
      <c r="AVL294"/>
      <c r="AVM294"/>
      <c r="AVN294"/>
      <c r="AVO294"/>
      <c r="AVP294"/>
      <c r="AVQ294"/>
      <c r="AVR294"/>
      <c r="AVS294"/>
      <c r="AVT294"/>
      <c r="AVU294"/>
      <c r="AVV294"/>
      <c r="AVW294"/>
      <c r="AVX294"/>
      <c r="AVY294"/>
      <c r="AVZ294"/>
      <c r="AWA294"/>
      <c r="AWB294"/>
      <c r="AWC294"/>
      <c r="AWD294"/>
      <c r="AWE294"/>
      <c r="AWF294"/>
      <c r="AWG294"/>
      <c r="AWH294"/>
      <c r="AWI294"/>
      <c r="AWJ294"/>
      <c r="AWK294"/>
      <c r="AWL294"/>
      <c r="AWM294"/>
      <c r="AWN294"/>
      <c r="AWO294"/>
      <c r="AWP294"/>
      <c r="AWQ294"/>
      <c r="AWR294"/>
      <c r="AWS294"/>
      <c r="AWT294"/>
      <c r="AWU294"/>
      <c r="AWV294"/>
      <c r="AWW294"/>
      <c r="AWX294"/>
      <c r="AWY294"/>
      <c r="AWZ294"/>
      <c r="AXA294"/>
      <c r="AXB294"/>
      <c r="AXC294"/>
      <c r="AXD294"/>
      <c r="AXE294"/>
      <c r="AXF294"/>
      <c r="AXG294"/>
      <c r="AXH294"/>
      <c r="AXI294"/>
      <c r="AXJ294"/>
      <c r="AXK294"/>
      <c r="AXL294"/>
      <c r="AXM294"/>
      <c r="AXN294"/>
      <c r="AXO294"/>
      <c r="AXP294"/>
      <c r="AXQ294"/>
      <c r="AXR294"/>
      <c r="AXS294"/>
      <c r="AXT294"/>
      <c r="AXU294"/>
      <c r="AXV294"/>
      <c r="AXW294"/>
      <c r="AXX294"/>
      <c r="AXY294"/>
      <c r="AXZ294"/>
      <c r="AYA294"/>
      <c r="AYB294"/>
      <c r="AYC294"/>
      <c r="AYD294"/>
      <c r="AYE294"/>
      <c r="AYF294"/>
      <c r="AYG294"/>
      <c r="AYH294"/>
      <c r="AYI294"/>
      <c r="AYJ294"/>
      <c r="AYK294"/>
      <c r="AYL294"/>
      <c r="AYM294"/>
      <c r="AYN294"/>
      <c r="AYO294"/>
      <c r="AYP294"/>
      <c r="AYQ294"/>
      <c r="AYR294"/>
      <c r="AYS294"/>
      <c r="AYT294"/>
      <c r="AYU294"/>
      <c r="AYV294"/>
      <c r="AYW294"/>
      <c r="AYX294"/>
      <c r="AYY294"/>
      <c r="AYZ294"/>
      <c r="AZA294"/>
      <c r="AZB294"/>
      <c r="AZC294"/>
      <c r="AZD294"/>
      <c r="AZE294"/>
      <c r="AZF294"/>
      <c r="AZG294"/>
      <c r="AZH294"/>
      <c r="AZI294"/>
      <c r="AZJ294"/>
      <c r="AZK294"/>
      <c r="AZL294"/>
      <c r="AZM294"/>
      <c r="AZN294"/>
      <c r="AZO294"/>
      <c r="AZP294"/>
      <c r="AZQ294"/>
      <c r="AZR294"/>
      <c r="AZS294"/>
      <c r="AZT294"/>
      <c r="AZU294"/>
      <c r="AZV294"/>
      <c r="AZW294"/>
      <c r="AZX294"/>
      <c r="AZY294"/>
      <c r="AZZ294"/>
      <c r="BAA294"/>
      <c r="BAB294"/>
      <c r="BAC294"/>
      <c r="BAD294"/>
      <c r="BAE294"/>
      <c r="BAF294"/>
      <c r="BAG294"/>
      <c r="BAH294"/>
      <c r="BAI294"/>
      <c r="BAJ294"/>
      <c r="BAK294"/>
      <c r="BAL294"/>
      <c r="BAM294"/>
      <c r="BAN294"/>
      <c r="BAO294"/>
      <c r="BAP294"/>
      <c r="BAQ294"/>
      <c r="BAR294"/>
      <c r="BAS294"/>
      <c r="BAT294"/>
      <c r="BAU294"/>
      <c r="BAV294"/>
      <c r="BAW294"/>
      <c r="BAX294"/>
      <c r="BAY294"/>
      <c r="BAZ294"/>
      <c r="BBA294"/>
      <c r="BBB294"/>
      <c r="BBC294"/>
      <c r="BBD294"/>
      <c r="BBE294"/>
      <c r="BBF294"/>
      <c r="BBG294"/>
      <c r="BBH294"/>
      <c r="BBI294"/>
      <c r="BBJ294"/>
      <c r="BBK294"/>
      <c r="BBL294"/>
      <c r="BBM294"/>
      <c r="BBN294"/>
      <c r="BBO294"/>
      <c r="BBP294"/>
      <c r="BBQ294"/>
      <c r="BBR294"/>
      <c r="BBS294"/>
      <c r="BBT294"/>
      <c r="BBU294"/>
      <c r="BBV294"/>
      <c r="BBW294"/>
      <c r="BBX294"/>
      <c r="BBY294"/>
      <c r="BBZ294"/>
      <c r="BCA294"/>
      <c r="BCB294"/>
      <c r="BCC294"/>
      <c r="BCD294"/>
      <c r="BCE294"/>
      <c r="BCF294"/>
      <c r="BCG294"/>
      <c r="BCH294"/>
      <c r="BCI294"/>
      <c r="BCJ294"/>
      <c r="BCK294"/>
      <c r="BCL294"/>
      <c r="BCM294"/>
      <c r="BCN294"/>
      <c r="BCO294"/>
      <c r="BCP294"/>
      <c r="BCQ294"/>
      <c r="BCR294"/>
      <c r="BCS294"/>
      <c r="BCT294"/>
      <c r="BCU294"/>
      <c r="BCV294"/>
      <c r="BCW294"/>
      <c r="BCX294"/>
      <c r="BCY294"/>
      <c r="BCZ294"/>
      <c r="BDA294"/>
      <c r="BDB294"/>
      <c r="BDC294"/>
      <c r="BDD294"/>
      <c r="BDE294"/>
      <c r="BDF294"/>
      <c r="BDG294"/>
      <c r="BDH294"/>
      <c r="BDI294"/>
      <c r="BDJ294"/>
      <c r="BDK294"/>
      <c r="BDL294"/>
      <c r="BDM294"/>
      <c r="BDN294"/>
      <c r="BDO294"/>
      <c r="BDP294"/>
      <c r="BDQ294"/>
      <c r="BDR294"/>
      <c r="BDS294"/>
      <c r="BDT294"/>
      <c r="BDU294"/>
    </row>
    <row r="295" spans="1:1477" s="69" customFormat="1">
      <c r="B295" s="67" t="s">
        <v>6</v>
      </c>
      <c r="C295" s="67" t="s">
        <v>502</v>
      </c>
      <c r="D295" s="67" t="s">
        <v>503</v>
      </c>
      <c r="E295" s="68">
        <v>44538</v>
      </c>
      <c r="F295" s="67" t="s">
        <v>1007</v>
      </c>
      <c r="G295" s="67" t="s">
        <v>1010</v>
      </c>
      <c r="H295" s="187">
        <v>1</v>
      </c>
      <c r="I295" s="69">
        <v>2</v>
      </c>
      <c r="J295" s="69">
        <v>230</v>
      </c>
      <c r="K295" s="69">
        <v>353</v>
      </c>
      <c r="L295" s="69">
        <v>352</v>
      </c>
      <c r="M295" s="186">
        <f t="shared" si="98"/>
        <v>1.0565217391304347</v>
      </c>
      <c r="N295" s="69">
        <f t="shared" si="99"/>
        <v>1</v>
      </c>
      <c r="O295" s="69">
        <v>1</v>
      </c>
      <c r="P295" s="69">
        <v>0</v>
      </c>
      <c r="Q295" s="69">
        <v>0</v>
      </c>
      <c r="R295" s="69">
        <v>109</v>
      </c>
      <c r="S295" s="69">
        <v>14</v>
      </c>
      <c r="T295" s="190">
        <v>8381553</v>
      </c>
      <c r="U295" s="190">
        <v>92000</v>
      </c>
      <c r="V295" s="190">
        <v>8289553</v>
      </c>
      <c r="W295" s="190">
        <v>8507750</v>
      </c>
      <c r="X295" s="190">
        <v>8880433</v>
      </c>
      <c r="Y295" s="190">
        <v>0</v>
      </c>
      <c r="Z295" s="190">
        <v>0</v>
      </c>
      <c r="AA295" s="190">
        <v>0</v>
      </c>
      <c r="AB295" s="190">
        <v>8880433</v>
      </c>
      <c r="AC295" s="190">
        <v>9224126</v>
      </c>
      <c r="AD295" s="186">
        <f t="shared" si="100"/>
        <v>1.112741060947436</v>
      </c>
      <c r="AE295" s="69">
        <f t="shared" si="101"/>
        <v>0</v>
      </c>
      <c r="AF295" s="190">
        <v>351217</v>
      </c>
      <c r="AG295" s="190">
        <v>126197</v>
      </c>
      <c r="AH295" s="69">
        <v>83</v>
      </c>
      <c r="AI295" s="69">
        <v>26</v>
      </c>
      <c r="AJ295" s="69">
        <v>0</v>
      </c>
      <c r="AK295" s="69">
        <v>0</v>
      </c>
      <c r="AL295" s="80">
        <v>20058</v>
      </c>
      <c r="AM295" s="80">
        <v>0</v>
      </c>
      <c r="AN295" s="69">
        <v>0</v>
      </c>
      <c r="AO295" s="69">
        <v>14</v>
      </c>
      <c r="AP295" s="80">
        <v>157861</v>
      </c>
      <c r="AQ295" s="80">
        <v>0</v>
      </c>
      <c r="AR295" s="69">
        <v>0</v>
      </c>
      <c r="AS295" s="69">
        <v>0</v>
      </c>
      <c r="AT295" s="80">
        <v>0</v>
      </c>
      <c r="AU295" s="80">
        <v>0</v>
      </c>
      <c r="AV295" s="69">
        <v>0</v>
      </c>
      <c r="AW295" s="69">
        <v>0</v>
      </c>
      <c r="AX295" s="80">
        <v>0</v>
      </c>
      <c r="AY295" s="80">
        <v>0</v>
      </c>
      <c r="AZ295" s="69">
        <v>0</v>
      </c>
      <c r="BA295" s="69">
        <v>0</v>
      </c>
      <c r="BB295" s="80">
        <v>0</v>
      </c>
      <c r="BC295" s="80">
        <v>0</v>
      </c>
      <c r="BD295" s="69">
        <v>0</v>
      </c>
      <c r="BE295" s="69">
        <v>0</v>
      </c>
      <c r="BF295" s="80">
        <v>0</v>
      </c>
      <c r="BG295" s="80">
        <v>0</v>
      </c>
      <c r="BH295" s="69">
        <v>0</v>
      </c>
      <c r="BI295" s="69">
        <v>0</v>
      </c>
      <c r="BJ295" s="80">
        <v>0</v>
      </c>
      <c r="BK295" s="80">
        <v>0</v>
      </c>
      <c r="BL295" s="69">
        <v>0</v>
      </c>
      <c r="BM295" s="69">
        <v>0</v>
      </c>
      <c r="BN295" s="80">
        <v>0</v>
      </c>
      <c r="BO295" s="80">
        <v>0</v>
      </c>
      <c r="BP295" s="69">
        <v>0</v>
      </c>
      <c r="BQ295" s="69">
        <v>0</v>
      </c>
      <c r="BR295" s="80">
        <v>7524</v>
      </c>
      <c r="BS295" s="80">
        <v>7524</v>
      </c>
      <c r="BT295" s="69">
        <v>0</v>
      </c>
      <c r="BU295" s="69">
        <v>0</v>
      </c>
      <c r="BV295" s="80">
        <v>0</v>
      </c>
      <c r="BW295" s="80">
        <v>0</v>
      </c>
      <c r="BX295" s="69">
        <v>0</v>
      </c>
      <c r="BY295" s="69">
        <v>0</v>
      </c>
      <c r="BZ295" s="80">
        <v>0</v>
      </c>
      <c r="CA295" s="80">
        <v>0</v>
      </c>
      <c r="CB295" s="69">
        <v>0</v>
      </c>
      <c r="CC295" s="69">
        <v>0</v>
      </c>
      <c r="CD295" s="80">
        <v>0</v>
      </c>
      <c r="CE295" s="80">
        <v>0</v>
      </c>
      <c r="CF295" s="69">
        <v>0</v>
      </c>
      <c r="CG295" s="69">
        <v>0</v>
      </c>
      <c r="CH295" s="80">
        <v>0</v>
      </c>
      <c r="CI295" s="80">
        <v>0</v>
      </c>
      <c r="CJ295" s="69">
        <v>0</v>
      </c>
      <c r="CK295" s="69">
        <v>14</v>
      </c>
      <c r="CL295" s="80">
        <v>185444</v>
      </c>
      <c r="CM295" s="80">
        <v>7524</v>
      </c>
      <c r="CN295" s="67" t="s">
        <v>708</v>
      </c>
      <c r="CO295" s="67" t="s">
        <v>709</v>
      </c>
      <c r="CP295" s="67" t="s">
        <v>701</v>
      </c>
      <c r="CQ295" s="67" t="s">
        <v>701</v>
      </c>
      <c r="CR295" s="67" t="s">
        <v>701</v>
      </c>
      <c r="CS295" s="67" t="s">
        <v>701</v>
      </c>
      <c r="CT295" s="68">
        <v>45237</v>
      </c>
      <c r="CU295" s="67" t="s">
        <v>1007</v>
      </c>
      <c r="CV295" s="67" t="s">
        <v>1004</v>
      </c>
      <c r="CW295" s="68" t="s">
        <v>168</v>
      </c>
      <c r="CX295" s="68">
        <v>45128</v>
      </c>
      <c r="CY295" s="67" t="s">
        <v>1005</v>
      </c>
      <c r="CZ295" s="67" t="s">
        <v>1004</v>
      </c>
      <c r="DA295" s="67" t="s">
        <v>1077</v>
      </c>
      <c r="DB295" s="81">
        <v>9618300</v>
      </c>
      <c r="DD295" s="67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  <c r="AMK295"/>
      <c r="AML295"/>
      <c r="AMM295"/>
      <c r="AMN295"/>
      <c r="AMO295"/>
      <c r="AMP295"/>
      <c r="AMQ295"/>
      <c r="AMR295"/>
      <c r="AMS295"/>
      <c r="AMT295"/>
      <c r="AMU295"/>
      <c r="AMV295"/>
      <c r="AMW295"/>
      <c r="AMX295"/>
      <c r="AMY295"/>
      <c r="AMZ295"/>
      <c r="ANA295"/>
      <c r="ANB295"/>
      <c r="ANC295"/>
      <c r="AND295"/>
      <c r="ANE295"/>
      <c r="ANF295"/>
      <c r="ANG295"/>
      <c r="ANH295"/>
      <c r="ANI295"/>
      <c r="ANJ295"/>
      <c r="ANK295"/>
      <c r="ANL295"/>
      <c r="ANM295"/>
      <c r="ANN295"/>
      <c r="ANO295"/>
      <c r="ANP295"/>
      <c r="ANQ295"/>
      <c r="ANR295"/>
      <c r="ANS295"/>
      <c r="ANT295"/>
      <c r="ANU295"/>
      <c r="ANV295"/>
      <c r="ANW295"/>
      <c r="ANX295"/>
      <c r="ANY295"/>
      <c r="ANZ295"/>
      <c r="AOA295"/>
      <c r="AOB295"/>
      <c r="AOC295"/>
      <c r="AOD295"/>
      <c r="AOE295"/>
      <c r="AOF295"/>
      <c r="AOG295"/>
      <c r="AOH295"/>
      <c r="AOI295"/>
      <c r="AOJ295"/>
      <c r="AOK295"/>
      <c r="AOL295"/>
      <c r="AOM295"/>
      <c r="AON295"/>
      <c r="AOO295"/>
      <c r="AOP295"/>
      <c r="AOQ295"/>
      <c r="AOR295"/>
      <c r="AOS295"/>
      <c r="AOT295"/>
      <c r="AOU295"/>
      <c r="AOV295"/>
      <c r="AOW295"/>
      <c r="AOX295"/>
      <c r="AOY295"/>
      <c r="AOZ295"/>
      <c r="APA295"/>
      <c r="APB295"/>
      <c r="APC295"/>
      <c r="APD295"/>
      <c r="APE295"/>
      <c r="APF295"/>
      <c r="APG295"/>
      <c r="APH295"/>
      <c r="API295"/>
      <c r="APJ295"/>
      <c r="APK295"/>
      <c r="APL295"/>
      <c r="APM295"/>
      <c r="APN295"/>
      <c r="APO295"/>
      <c r="APP295"/>
      <c r="APQ295"/>
      <c r="APR295"/>
      <c r="APS295"/>
      <c r="APT295"/>
      <c r="APU295"/>
      <c r="APV295"/>
      <c r="APW295"/>
      <c r="APX295"/>
      <c r="APY295"/>
      <c r="APZ295"/>
      <c r="AQA295"/>
      <c r="AQB295"/>
      <c r="AQC295"/>
      <c r="AQD295"/>
      <c r="AQE295"/>
      <c r="AQF295"/>
      <c r="AQG295"/>
      <c r="AQH295"/>
      <c r="AQI295"/>
      <c r="AQJ295"/>
      <c r="AQK295"/>
      <c r="AQL295"/>
      <c r="AQM295"/>
      <c r="AQN295"/>
      <c r="AQO295"/>
      <c r="AQP295"/>
      <c r="AQQ295"/>
      <c r="AQR295"/>
      <c r="AQS295"/>
      <c r="AQT295"/>
      <c r="AQU295"/>
      <c r="AQV295"/>
      <c r="AQW295"/>
      <c r="AQX295"/>
      <c r="AQY295"/>
      <c r="AQZ295"/>
      <c r="ARA295"/>
      <c r="ARB295"/>
      <c r="ARC295"/>
      <c r="ARD295"/>
      <c r="ARE295"/>
      <c r="ARF295"/>
      <c r="ARG295"/>
      <c r="ARH295"/>
      <c r="ARI295"/>
      <c r="ARJ295"/>
      <c r="ARK295"/>
      <c r="ARL295"/>
      <c r="ARM295"/>
      <c r="ARN295"/>
      <c r="ARO295"/>
      <c r="ARP295"/>
      <c r="ARQ295"/>
      <c r="ARR295"/>
      <c r="ARS295"/>
      <c r="ART295"/>
      <c r="ARU295"/>
      <c r="ARV295"/>
      <c r="ARW295"/>
      <c r="ARX295"/>
      <c r="ARY295"/>
      <c r="ARZ295"/>
      <c r="ASA295"/>
      <c r="ASB295"/>
      <c r="ASC295"/>
      <c r="ASD295"/>
      <c r="ASE295"/>
      <c r="ASF295"/>
      <c r="ASG295"/>
      <c r="ASH295"/>
      <c r="ASI295"/>
      <c r="ASJ295"/>
      <c r="ASK295"/>
      <c r="ASL295"/>
      <c r="ASM295"/>
      <c r="ASN295"/>
      <c r="ASO295"/>
      <c r="ASP295"/>
      <c r="ASQ295"/>
      <c r="ASR295"/>
      <c r="ASS295"/>
      <c r="AST295"/>
      <c r="ASU295"/>
      <c r="ASV295"/>
      <c r="ASW295"/>
      <c r="ASX295"/>
      <c r="ASY295"/>
      <c r="ASZ295"/>
      <c r="ATA295"/>
      <c r="ATB295"/>
      <c r="ATC295"/>
      <c r="ATD295"/>
      <c r="ATE295"/>
      <c r="ATF295"/>
      <c r="ATG295"/>
      <c r="ATH295"/>
      <c r="ATI295"/>
      <c r="ATJ295"/>
      <c r="ATK295"/>
      <c r="ATL295"/>
      <c r="ATM295"/>
      <c r="ATN295"/>
      <c r="ATO295"/>
      <c r="ATP295"/>
      <c r="ATQ295"/>
      <c r="ATR295"/>
      <c r="ATS295"/>
      <c r="ATT295"/>
      <c r="ATU295"/>
      <c r="ATV295"/>
      <c r="ATW295"/>
      <c r="ATX295"/>
      <c r="ATY295"/>
      <c r="ATZ295"/>
      <c r="AUA295"/>
      <c r="AUB295"/>
      <c r="AUC295"/>
      <c r="AUD295"/>
      <c r="AUE295"/>
      <c r="AUF295"/>
      <c r="AUG295"/>
      <c r="AUH295"/>
      <c r="AUI295"/>
      <c r="AUJ295"/>
      <c r="AUK295"/>
      <c r="AUL295"/>
      <c r="AUM295"/>
      <c r="AUN295"/>
      <c r="AUO295"/>
      <c r="AUP295"/>
      <c r="AUQ295"/>
      <c r="AUR295"/>
      <c r="AUS295"/>
      <c r="AUT295"/>
      <c r="AUU295"/>
      <c r="AUV295"/>
      <c r="AUW295"/>
      <c r="AUX295"/>
      <c r="AUY295"/>
      <c r="AUZ295"/>
      <c r="AVA295"/>
      <c r="AVB295"/>
      <c r="AVC295"/>
      <c r="AVD295"/>
      <c r="AVE295"/>
      <c r="AVF295"/>
      <c r="AVG295"/>
      <c r="AVH295"/>
      <c r="AVI295"/>
      <c r="AVJ295"/>
      <c r="AVK295"/>
      <c r="AVL295"/>
      <c r="AVM295"/>
      <c r="AVN295"/>
      <c r="AVO295"/>
      <c r="AVP295"/>
      <c r="AVQ295"/>
      <c r="AVR295"/>
      <c r="AVS295"/>
      <c r="AVT295"/>
      <c r="AVU295"/>
      <c r="AVV295"/>
      <c r="AVW295"/>
      <c r="AVX295"/>
      <c r="AVY295"/>
      <c r="AVZ295"/>
      <c r="AWA295"/>
      <c r="AWB295"/>
      <c r="AWC295"/>
      <c r="AWD295"/>
      <c r="AWE295"/>
      <c r="AWF295"/>
      <c r="AWG295"/>
      <c r="AWH295"/>
      <c r="AWI295"/>
      <c r="AWJ295"/>
      <c r="AWK295"/>
      <c r="AWL295"/>
      <c r="AWM295"/>
      <c r="AWN295"/>
      <c r="AWO295"/>
      <c r="AWP295"/>
      <c r="AWQ295"/>
      <c r="AWR295"/>
      <c r="AWS295"/>
      <c r="AWT295"/>
      <c r="AWU295"/>
      <c r="AWV295"/>
      <c r="AWW295"/>
      <c r="AWX295"/>
      <c r="AWY295"/>
      <c r="AWZ295"/>
      <c r="AXA295"/>
      <c r="AXB295"/>
      <c r="AXC295"/>
      <c r="AXD295"/>
      <c r="AXE295"/>
      <c r="AXF295"/>
      <c r="AXG295"/>
      <c r="AXH295"/>
      <c r="AXI295"/>
      <c r="AXJ295"/>
      <c r="AXK295"/>
      <c r="AXL295"/>
      <c r="AXM295"/>
      <c r="AXN295"/>
      <c r="AXO295"/>
      <c r="AXP295"/>
      <c r="AXQ295"/>
      <c r="AXR295"/>
      <c r="AXS295"/>
      <c r="AXT295"/>
      <c r="AXU295"/>
      <c r="AXV295"/>
      <c r="AXW295"/>
      <c r="AXX295"/>
      <c r="AXY295"/>
      <c r="AXZ295"/>
      <c r="AYA295"/>
      <c r="AYB295"/>
      <c r="AYC295"/>
      <c r="AYD295"/>
      <c r="AYE295"/>
      <c r="AYF295"/>
      <c r="AYG295"/>
      <c r="AYH295"/>
      <c r="AYI295"/>
      <c r="AYJ295"/>
      <c r="AYK295"/>
      <c r="AYL295"/>
      <c r="AYM295"/>
      <c r="AYN295"/>
      <c r="AYO295"/>
      <c r="AYP295"/>
      <c r="AYQ295"/>
      <c r="AYR295"/>
      <c r="AYS295"/>
      <c r="AYT295"/>
      <c r="AYU295"/>
      <c r="AYV295"/>
      <c r="AYW295"/>
      <c r="AYX295"/>
      <c r="AYY295"/>
      <c r="AYZ295"/>
      <c r="AZA295"/>
      <c r="AZB295"/>
      <c r="AZC295"/>
      <c r="AZD295"/>
      <c r="AZE295"/>
      <c r="AZF295"/>
      <c r="AZG295"/>
      <c r="AZH295"/>
      <c r="AZI295"/>
      <c r="AZJ295"/>
      <c r="AZK295"/>
      <c r="AZL295"/>
      <c r="AZM295"/>
      <c r="AZN295"/>
      <c r="AZO295"/>
      <c r="AZP295"/>
      <c r="AZQ295"/>
      <c r="AZR295"/>
      <c r="AZS295"/>
      <c r="AZT295"/>
      <c r="AZU295"/>
      <c r="AZV295"/>
      <c r="AZW295"/>
      <c r="AZX295"/>
      <c r="AZY295"/>
      <c r="AZZ295"/>
      <c r="BAA295"/>
      <c r="BAB295"/>
      <c r="BAC295"/>
      <c r="BAD295"/>
      <c r="BAE295"/>
      <c r="BAF295"/>
      <c r="BAG295"/>
      <c r="BAH295"/>
      <c r="BAI295"/>
      <c r="BAJ295"/>
      <c r="BAK295"/>
      <c r="BAL295"/>
      <c r="BAM295"/>
      <c r="BAN295"/>
      <c r="BAO295"/>
      <c r="BAP295"/>
      <c r="BAQ295"/>
      <c r="BAR295"/>
      <c r="BAS295"/>
      <c r="BAT295"/>
      <c r="BAU295"/>
      <c r="BAV295"/>
      <c r="BAW295"/>
      <c r="BAX295"/>
      <c r="BAY295"/>
      <c r="BAZ295"/>
      <c r="BBA295"/>
      <c r="BBB295"/>
      <c r="BBC295"/>
      <c r="BBD295"/>
      <c r="BBE295"/>
      <c r="BBF295"/>
      <c r="BBG295"/>
      <c r="BBH295"/>
      <c r="BBI295"/>
      <c r="BBJ295"/>
      <c r="BBK295"/>
      <c r="BBL295"/>
      <c r="BBM295"/>
      <c r="BBN295"/>
      <c r="BBO295"/>
      <c r="BBP295"/>
      <c r="BBQ295"/>
      <c r="BBR295"/>
      <c r="BBS295"/>
      <c r="BBT295"/>
      <c r="BBU295"/>
      <c r="BBV295"/>
      <c r="BBW295"/>
      <c r="BBX295"/>
      <c r="BBY295"/>
      <c r="BBZ295"/>
      <c r="BCA295"/>
      <c r="BCB295"/>
      <c r="BCC295"/>
      <c r="BCD295"/>
      <c r="BCE295"/>
      <c r="BCF295"/>
      <c r="BCG295"/>
      <c r="BCH295"/>
      <c r="BCI295"/>
      <c r="BCJ295"/>
      <c r="BCK295"/>
      <c r="BCL295"/>
      <c r="BCM295"/>
      <c r="BCN295"/>
      <c r="BCO295"/>
      <c r="BCP295"/>
      <c r="BCQ295"/>
      <c r="BCR295"/>
      <c r="BCS295"/>
      <c r="BCT295"/>
      <c r="BCU295"/>
      <c r="BCV295"/>
      <c r="BCW295"/>
      <c r="BCX295"/>
      <c r="BCY295"/>
      <c r="BCZ295"/>
      <c r="BDA295"/>
      <c r="BDB295"/>
      <c r="BDC295"/>
      <c r="BDD295"/>
      <c r="BDE295"/>
      <c r="BDF295"/>
      <c r="BDG295"/>
      <c r="BDH295"/>
      <c r="BDI295"/>
      <c r="BDJ295"/>
      <c r="BDK295"/>
      <c r="BDL295"/>
      <c r="BDM295"/>
      <c r="BDN295"/>
      <c r="BDO295"/>
      <c r="BDP295"/>
      <c r="BDQ295"/>
      <c r="BDR295"/>
      <c r="BDS295"/>
      <c r="BDT295"/>
      <c r="BDU295"/>
    </row>
    <row r="296" spans="1:1477" s="69" customFormat="1">
      <c r="B296" s="67" t="s">
        <v>6</v>
      </c>
      <c r="C296" s="67" t="s">
        <v>504</v>
      </c>
      <c r="D296" s="67" t="s">
        <v>505</v>
      </c>
      <c r="E296" s="68">
        <v>44769</v>
      </c>
      <c r="F296" s="67" t="s">
        <v>1005</v>
      </c>
      <c r="G296" s="67" t="s">
        <v>1009</v>
      </c>
      <c r="H296" s="187">
        <v>1</v>
      </c>
      <c r="I296" s="69">
        <v>1</v>
      </c>
      <c r="J296" s="69">
        <v>290</v>
      </c>
      <c r="K296" s="69">
        <v>341</v>
      </c>
      <c r="L296" s="69">
        <v>341</v>
      </c>
      <c r="M296" s="186">
        <f t="shared" si="98"/>
        <v>1.0344827586206897</v>
      </c>
      <c r="N296" s="69">
        <f t="shared" si="99"/>
        <v>1</v>
      </c>
      <c r="O296" s="69">
        <v>0</v>
      </c>
      <c r="P296" s="69">
        <v>0</v>
      </c>
      <c r="Q296" s="69">
        <v>0</v>
      </c>
      <c r="R296" s="69">
        <v>51</v>
      </c>
      <c r="S296" s="69">
        <v>0</v>
      </c>
      <c r="T296" s="190">
        <v>2689020</v>
      </c>
      <c r="U296" s="190">
        <v>50000</v>
      </c>
      <c r="V296" s="190">
        <v>2639020</v>
      </c>
      <c r="W296" s="190">
        <v>2695490</v>
      </c>
      <c r="X296" s="190">
        <v>2436483</v>
      </c>
      <c r="Y296" s="190">
        <v>0</v>
      </c>
      <c r="Z296" s="190">
        <v>0</v>
      </c>
      <c r="AA296" s="190">
        <v>0</v>
      </c>
      <c r="AB296" s="190">
        <v>2436483</v>
      </c>
      <c r="AC296" s="190">
        <v>2426876</v>
      </c>
      <c r="AD296" s="186">
        <f t="shared" si="100"/>
        <v>0.91961258345901131</v>
      </c>
      <c r="AE296" s="69">
        <f t="shared" si="101"/>
        <v>1</v>
      </c>
      <c r="AF296" s="190">
        <v>-3137</v>
      </c>
      <c r="AG296" s="190">
        <v>6470</v>
      </c>
      <c r="AH296" s="69">
        <v>18</v>
      </c>
      <c r="AI296" s="69">
        <v>23</v>
      </c>
      <c r="AJ296" s="69">
        <v>0</v>
      </c>
      <c r="AK296" s="69">
        <v>0</v>
      </c>
      <c r="AL296" s="80">
        <v>1911</v>
      </c>
      <c r="AM296" s="80">
        <v>0</v>
      </c>
      <c r="AN296" s="69">
        <v>0</v>
      </c>
      <c r="AO296" s="69">
        <v>0</v>
      </c>
      <c r="AP296" s="80">
        <v>45879</v>
      </c>
      <c r="AQ296" s="80">
        <v>0</v>
      </c>
      <c r="AR296" s="69">
        <v>0</v>
      </c>
      <c r="AS296" s="69">
        <v>0</v>
      </c>
      <c r="AT296" s="80">
        <v>0</v>
      </c>
      <c r="AU296" s="80">
        <v>0</v>
      </c>
      <c r="AV296" s="69">
        <v>0</v>
      </c>
      <c r="AW296" s="69">
        <v>0</v>
      </c>
      <c r="AX296" s="80">
        <v>0</v>
      </c>
      <c r="AY296" s="80">
        <v>0</v>
      </c>
      <c r="AZ296" s="69">
        <v>0</v>
      </c>
      <c r="BA296" s="69">
        <v>0</v>
      </c>
      <c r="BB296" s="80">
        <v>0</v>
      </c>
      <c r="BC296" s="80">
        <v>0</v>
      </c>
      <c r="BD296" s="69">
        <v>0</v>
      </c>
      <c r="BE296" s="69">
        <v>0</v>
      </c>
      <c r="BF296" s="80">
        <v>0</v>
      </c>
      <c r="BG296" s="80">
        <v>0</v>
      </c>
      <c r="BH296" s="69">
        <v>0</v>
      </c>
      <c r="BI296" s="69">
        <v>0</v>
      </c>
      <c r="BJ296" s="80">
        <v>0</v>
      </c>
      <c r="BK296" s="80">
        <v>0</v>
      </c>
      <c r="BL296" s="69">
        <v>0</v>
      </c>
      <c r="BM296" s="69">
        <v>0</v>
      </c>
      <c r="BN296" s="80">
        <v>0</v>
      </c>
      <c r="BO296" s="80">
        <v>0</v>
      </c>
      <c r="BP296" s="69">
        <v>0</v>
      </c>
      <c r="BQ296" s="69">
        <v>0</v>
      </c>
      <c r="BR296" s="80">
        <v>6470</v>
      </c>
      <c r="BS296" s="80">
        <v>6470</v>
      </c>
      <c r="BT296" s="69">
        <v>0</v>
      </c>
      <c r="BU296" s="69">
        <v>0</v>
      </c>
      <c r="BV296" s="80">
        <v>0</v>
      </c>
      <c r="BW296" s="80">
        <v>0</v>
      </c>
      <c r="BX296" s="69">
        <v>0</v>
      </c>
      <c r="BY296" s="69">
        <v>0</v>
      </c>
      <c r="BZ296" s="80">
        <v>0</v>
      </c>
      <c r="CA296" s="80">
        <v>0</v>
      </c>
      <c r="CB296" s="69">
        <v>0</v>
      </c>
      <c r="CC296" s="69">
        <v>0</v>
      </c>
      <c r="CD296" s="80">
        <v>0</v>
      </c>
      <c r="CE296" s="80">
        <v>0</v>
      </c>
      <c r="CF296" s="69">
        <v>0</v>
      </c>
      <c r="CG296" s="69">
        <v>0</v>
      </c>
      <c r="CH296" s="80">
        <v>0</v>
      </c>
      <c r="CI296" s="80">
        <v>0</v>
      </c>
      <c r="CJ296" s="69">
        <v>0</v>
      </c>
      <c r="CK296" s="69">
        <v>0</v>
      </c>
      <c r="CL296" s="80">
        <v>54260</v>
      </c>
      <c r="CM296" s="80">
        <v>6470</v>
      </c>
      <c r="CN296" s="67" t="s">
        <v>973</v>
      </c>
      <c r="CO296" s="67" t="s">
        <v>974</v>
      </c>
      <c r="CP296" s="67" t="s">
        <v>701</v>
      </c>
      <c r="CQ296" s="67" t="s">
        <v>701</v>
      </c>
      <c r="CR296" s="67" t="s">
        <v>701</v>
      </c>
      <c r="CS296" s="67" t="s">
        <v>701</v>
      </c>
      <c r="CT296" s="68">
        <v>45412</v>
      </c>
      <c r="CU296" s="67" t="s">
        <v>1001</v>
      </c>
      <c r="CV296" s="67" t="s">
        <v>1004</v>
      </c>
      <c r="CW296" s="68" t="s">
        <v>168</v>
      </c>
      <c r="CX296" s="68">
        <v>45275</v>
      </c>
      <c r="CY296" s="67" t="s">
        <v>1007</v>
      </c>
      <c r="CZ296" s="67" t="s">
        <v>1004</v>
      </c>
      <c r="DA296" s="67" t="s">
        <v>1078</v>
      </c>
      <c r="DB296" s="81">
        <v>3008900</v>
      </c>
      <c r="DD296" s="67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  <c r="AMK296"/>
      <c r="AML296"/>
      <c r="AMM296"/>
      <c r="AMN296"/>
      <c r="AMO296"/>
      <c r="AMP296"/>
      <c r="AMQ296"/>
      <c r="AMR296"/>
      <c r="AMS296"/>
      <c r="AMT296"/>
      <c r="AMU296"/>
      <c r="AMV296"/>
      <c r="AMW296"/>
      <c r="AMX296"/>
      <c r="AMY296"/>
      <c r="AMZ296"/>
      <c r="ANA296"/>
      <c r="ANB296"/>
      <c r="ANC296"/>
      <c r="AND296"/>
      <c r="ANE296"/>
      <c r="ANF296"/>
      <c r="ANG296"/>
      <c r="ANH296"/>
      <c r="ANI296"/>
      <c r="ANJ296"/>
      <c r="ANK296"/>
      <c r="ANL296"/>
      <c r="ANM296"/>
      <c r="ANN296"/>
      <c r="ANO296"/>
      <c r="ANP296"/>
      <c r="ANQ296"/>
      <c r="ANR296"/>
      <c r="ANS296"/>
      <c r="ANT296"/>
      <c r="ANU296"/>
      <c r="ANV296"/>
      <c r="ANW296"/>
      <c r="ANX296"/>
      <c r="ANY296"/>
      <c r="ANZ296"/>
      <c r="AOA296"/>
      <c r="AOB296"/>
      <c r="AOC296"/>
      <c r="AOD296"/>
      <c r="AOE296"/>
      <c r="AOF296"/>
      <c r="AOG296"/>
      <c r="AOH296"/>
      <c r="AOI296"/>
      <c r="AOJ296"/>
      <c r="AOK296"/>
      <c r="AOL296"/>
      <c r="AOM296"/>
      <c r="AON296"/>
      <c r="AOO296"/>
      <c r="AOP296"/>
      <c r="AOQ296"/>
      <c r="AOR296"/>
      <c r="AOS296"/>
      <c r="AOT296"/>
      <c r="AOU296"/>
      <c r="AOV296"/>
      <c r="AOW296"/>
      <c r="AOX296"/>
      <c r="AOY296"/>
      <c r="AOZ296"/>
      <c r="APA296"/>
      <c r="APB296"/>
      <c r="APC296"/>
      <c r="APD296"/>
      <c r="APE296"/>
      <c r="APF296"/>
      <c r="APG296"/>
      <c r="APH296"/>
      <c r="API296"/>
      <c r="APJ296"/>
      <c r="APK296"/>
      <c r="APL296"/>
      <c r="APM296"/>
      <c r="APN296"/>
      <c r="APO296"/>
      <c r="APP296"/>
      <c r="APQ296"/>
      <c r="APR296"/>
      <c r="APS296"/>
      <c r="APT296"/>
      <c r="APU296"/>
      <c r="APV296"/>
      <c r="APW296"/>
      <c r="APX296"/>
      <c r="APY296"/>
      <c r="APZ296"/>
      <c r="AQA296"/>
      <c r="AQB296"/>
      <c r="AQC296"/>
      <c r="AQD296"/>
      <c r="AQE296"/>
      <c r="AQF296"/>
      <c r="AQG296"/>
      <c r="AQH296"/>
      <c r="AQI296"/>
      <c r="AQJ296"/>
      <c r="AQK296"/>
      <c r="AQL296"/>
      <c r="AQM296"/>
      <c r="AQN296"/>
      <c r="AQO296"/>
      <c r="AQP296"/>
      <c r="AQQ296"/>
      <c r="AQR296"/>
      <c r="AQS296"/>
      <c r="AQT296"/>
      <c r="AQU296"/>
      <c r="AQV296"/>
      <c r="AQW296"/>
      <c r="AQX296"/>
      <c r="AQY296"/>
      <c r="AQZ296"/>
      <c r="ARA296"/>
      <c r="ARB296"/>
      <c r="ARC296"/>
      <c r="ARD296"/>
      <c r="ARE296"/>
      <c r="ARF296"/>
      <c r="ARG296"/>
      <c r="ARH296"/>
      <c r="ARI296"/>
      <c r="ARJ296"/>
      <c r="ARK296"/>
      <c r="ARL296"/>
      <c r="ARM296"/>
      <c r="ARN296"/>
      <c r="ARO296"/>
      <c r="ARP296"/>
      <c r="ARQ296"/>
      <c r="ARR296"/>
      <c r="ARS296"/>
      <c r="ART296"/>
      <c r="ARU296"/>
      <c r="ARV296"/>
      <c r="ARW296"/>
      <c r="ARX296"/>
      <c r="ARY296"/>
      <c r="ARZ296"/>
      <c r="ASA296"/>
      <c r="ASB296"/>
      <c r="ASC296"/>
      <c r="ASD296"/>
      <c r="ASE296"/>
      <c r="ASF296"/>
      <c r="ASG296"/>
      <c r="ASH296"/>
      <c r="ASI296"/>
      <c r="ASJ296"/>
      <c r="ASK296"/>
      <c r="ASL296"/>
      <c r="ASM296"/>
      <c r="ASN296"/>
      <c r="ASO296"/>
      <c r="ASP296"/>
      <c r="ASQ296"/>
      <c r="ASR296"/>
      <c r="ASS296"/>
      <c r="AST296"/>
      <c r="ASU296"/>
      <c r="ASV296"/>
      <c r="ASW296"/>
      <c r="ASX296"/>
      <c r="ASY296"/>
      <c r="ASZ296"/>
      <c r="ATA296"/>
      <c r="ATB296"/>
      <c r="ATC296"/>
      <c r="ATD296"/>
      <c r="ATE296"/>
      <c r="ATF296"/>
      <c r="ATG296"/>
      <c r="ATH296"/>
      <c r="ATI296"/>
      <c r="ATJ296"/>
      <c r="ATK296"/>
      <c r="ATL296"/>
      <c r="ATM296"/>
      <c r="ATN296"/>
      <c r="ATO296"/>
      <c r="ATP296"/>
      <c r="ATQ296"/>
      <c r="ATR296"/>
      <c r="ATS296"/>
      <c r="ATT296"/>
      <c r="ATU296"/>
      <c r="ATV296"/>
      <c r="ATW296"/>
      <c r="ATX296"/>
      <c r="ATY296"/>
      <c r="ATZ296"/>
      <c r="AUA296"/>
      <c r="AUB296"/>
      <c r="AUC296"/>
      <c r="AUD296"/>
      <c r="AUE296"/>
      <c r="AUF296"/>
      <c r="AUG296"/>
      <c r="AUH296"/>
      <c r="AUI296"/>
      <c r="AUJ296"/>
      <c r="AUK296"/>
      <c r="AUL296"/>
      <c r="AUM296"/>
      <c r="AUN296"/>
      <c r="AUO296"/>
      <c r="AUP296"/>
      <c r="AUQ296"/>
      <c r="AUR296"/>
      <c r="AUS296"/>
      <c r="AUT296"/>
      <c r="AUU296"/>
      <c r="AUV296"/>
      <c r="AUW296"/>
      <c r="AUX296"/>
      <c r="AUY296"/>
      <c r="AUZ296"/>
      <c r="AVA296"/>
      <c r="AVB296"/>
      <c r="AVC296"/>
      <c r="AVD296"/>
      <c r="AVE296"/>
      <c r="AVF296"/>
      <c r="AVG296"/>
      <c r="AVH296"/>
      <c r="AVI296"/>
      <c r="AVJ296"/>
      <c r="AVK296"/>
      <c r="AVL296"/>
      <c r="AVM296"/>
      <c r="AVN296"/>
      <c r="AVO296"/>
      <c r="AVP296"/>
      <c r="AVQ296"/>
      <c r="AVR296"/>
      <c r="AVS296"/>
      <c r="AVT296"/>
      <c r="AVU296"/>
      <c r="AVV296"/>
      <c r="AVW296"/>
      <c r="AVX296"/>
      <c r="AVY296"/>
      <c r="AVZ296"/>
      <c r="AWA296"/>
      <c r="AWB296"/>
      <c r="AWC296"/>
      <c r="AWD296"/>
      <c r="AWE296"/>
      <c r="AWF296"/>
      <c r="AWG296"/>
      <c r="AWH296"/>
      <c r="AWI296"/>
      <c r="AWJ296"/>
      <c r="AWK296"/>
      <c r="AWL296"/>
      <c r="AWM296"/>
      <c r="AWN296"/>
      <c r="AWO296"/>
      <c r="AWP296"/>
      <c r="AWQ296"/>
      <c r="AWR296"/>
      <c r="AWS296"/>
      <c r="AWT296"/>
      <c r="AWU296"/>
      <c r="AWV296"/>
      <c r="AWW296"/>
      <c r="AWX296"/>
      <c r="AWY296"/>
      <c r="AWZ296"/>
      <c r="AXA296"/>
      <c r="AXB296"/>
      <c r="AXC296"/>
      <c r="AXD296"/>
      <c r="AXE296"/>
      <c r="AXF296"/>
      <c r="AXG296"/>
      <c r="AXH296"/>
      <c r="AXI296"/>
      <c r="AXJ296"/>
      <c r="AXK296"/>
      <c r="AXL296"/>
      <c r="AXM296"/>
      <c r="AXN296"/>
      <c r="AXO296"/>
      <c r="AXP296"/>
      <c r="AXQ296"/>
      <c r="AXR296"/>
      <c r="AXS296"/>
      <c r="AXT296"/>
      <c r="AXU296"/>
      <c r="AXV296"/>
      <c r="AXW296"/>
      <c r="AXX296"/>
      <c r="AXY296"/>
      <c r="AXZ296"/>
      <c r="AYA296"/>
      <c r="AYB296"/>
      <c r="AYC296"/>
      <c r="AYD296"/>
      <c r="AYE296"/>
      <c r="AYF296"/>
      <c r="AYG296"/>
      <c r="AYH296"/>
      <c r="AYI296"/>
      <c r="AYJ296"/>
      <c r="AYK296"/>
      <c r="AYL296"/>
      <c r="AYM296"/>
      <c r="AYN296"/>
      <c r="AYO296"/>
      <c r="AYP296"/>
      <c r="AYQ296"/>
      <c r="AYR296"/>
      <c r="AYS296"/>
      <c r="AYT296"/>
      <c r="AYU296"/>
      <c r="AYV296"/>
      <c r="AYW296"/>
      <c r="AYX296"/>
      <c r="AYY296"/>
      <c r="AYZ296"/>
      <c r="AZA296"/>
      <c r="AZB296"/>
      <c r="AZC296"/>
      <c r="AZD296"/>
      <c r="AZE296"/>
      <c r="AZF296"/>
      <c r="AZG296"/>
      <c r="AZH296"/>
      <c r="AZI296"/>
      <c r="AZJ296"/>
      <c r="AZK296"/>
      <c r="AZL296"/>
      <c r="AZM296"/>
      <c r="AZN296"/>
      <c r="AZO296"/>
      <c r="AZP296"/>
      <c r="AZQ296"/>
      <c r="AZR296"/>
      <c r="AZS296"/>
      <c r="AZT296"/>
      <c r="AZU296"/>
      <c r="AZV296"/>
      <c r="AZW296"/>
      <c r="AZX296"/>
      <c r="AZY296"/>
      <c r="AZZ296"/>
      <c r="BAA296"/>
      <c r="BAB296"/>
      <c r="BAC296"/>
      <c r="BAD296"/>
      <c r="BAE296"/>
      <c r="BAF296"/>
      <c r="BAG296"/>
      <c r="BAH296"/>
      <c r="BAI296"/>
      <c r="BAJ296"/>
      <c r="BAK296"/>
      <c r="BAL296"/>
      <c r="BAM296"/>
      <c r="BAN296"/>
      <c r="BAO296"/>
      <c r="BAP296"/>
      <c r="BAQ296"/>
      <c r="BAR296"/>
      <c r="BAS296"/>
      <c r="BAT296"/>
      <c r="BAU296"/>
      <c r="BAV296"/>
      <c r="BAW296"/>
      <c r="BAX296"/>
      <c r="BAY296"/>
      <c r="BAZ296"/>
      <c r="BBA296"/>
      <c r="BBB296"/>
      <c r="BBC296"/>
      <c r="BBD296"/>
      <c r="BBE296"/>
      <c r="BBF296"/>
      <c r="BBG296"/>
      <c r="BBH296"/>
      <c r="BBI296"/>
      <c r="BBJ296"/>
      <c r="BBK296"/>
      <c r="BBL296"/>
      <c r="BBM296"/>
      <c r="BBN296"/>
      <c r="BBO296"/>
      <c r="BBP296"/>
      <c r="BBQ296"/>
      <c r="BBR296"/>
      <c r="BBS296"/>
      <c r="BBT296"/>
      <c r="BBU296"/>
      <c r="BBV296"/>
      <c r="BBW296"/>
      <c r="BBX296"/>
      <c r="BBY296"/>
      <c r="BBZ296"/>
      <c r="BCA296"/>
      <c r="BCB296"/>
      <c r="BCC296"/>
      <c r="BCD296"/>
      <c r="BCE296"/>
      <c r="BCF296"/>
      <c r="BCG296"/>
      <c r="BCH296"/>
      <c r="BCI296"/>
      <c r="BCJ296"/>
      <c r="BCK296"/>
      <c r="BCL296"/>
      <c r="BCM296"/>
      <c r="BCN296"/>
      <c r="BCO296"/>
      <c r="BCP296"/>
      <c r="BCQ296"/>
      <c r="BCR296"/>
      <c r="BCS296"/>
      <c r="BCT296"/>
      <c r="BCU296"/>
      <c r="BCV296"/>
      <c r="BCW296"/>
      <c r="BCX296"/>
      <c r="BCY296"/>
      <c r="BCZ296"/>
      <c r="BDA296"/>
      <c r="BDB296"/>
      <c r="BDC296"/>
      <c r="BDD296"/>
      <c r="BDE296"/>
      <c r="BDF296"/>
      <c r="BDG296"/>
      <c r="BDH296"/>
      <c r="BDI296"/>
      <c r="BDJ296"/>
      <c r="BDK296"/>
      <c r="BDL296"/>
      <c r="BDM296"/>
      <c r="BDN296"/>
      <c r="BDO296"/>
      <c r="BDP296"/>
      <c r="BDQ296"/>
      <c r="BDR296"/>
      <c r="BDS296"/>
      <c r="BDT296"/>
      <c r="BDU296"/>
    </row>
    <row r="297" spans="1:1477" s="69" customFormat="1">
      <c r="B297" s="67" t="s">
        <v>6</v>
      </c>
      <c r="C297" s="67" t="s">
        <v>675</v>
      </c>
      <c r="D297" s="67" t="s">
        <v>676</v>
      </c>
      <c r="E297" s="68">
        <v>44650</v>
      </c>
      <c r="F297" s="67" t="s">
        <v>1003</v>
      </c>
      <c r="G297" s="67" t="s">
        <v>1010</v>
      </c>
      <c r="H297" s="187">
        <v>1</v>
      </c>
      <c r="I297" s="69">
        <v>0</v>
      </c>
      <c r="J297" s="69">
        <v>135</v>
      </c>
      <c r="K297" s="69">
        <v>251</v>
      </c>
      <c r="L297" s="69">
        <v>251</v>
      </c>
      <c r="M297" s="186">
        <f t="shared" si="98"/>
        <v>1</v>
      </c>
      <c r="N297" s="69">
        <f t="shared" si="99"/>
        <v>1</v>
      </c>
      <c r="O297" s="69">
        <v>0</v>
      </c>
      <c r="P297" s="69">
        <v>0</v>
      </c>
      <c r="Q297" s="69">
        <v>0</v>
      </c>
      <c r="R297" s="69">
        <v>116</v>
      </c>
      <c r="S297" s="69">
        <v>0</v>
      </c>
      <c r="T297" s="190">
        <v>2037125</v>
      </c>
      <c r="U297" s="190">
        <v>50000</v>
      </c>
      <c r="V297" s="190">
        <v>1987125</v>
      </c>
      <c r="W297" s="190">
        <v>2037125</v>
      </c>
      <c r="X297" s="190">
        <v>1982019</v>
      </c>
      <c r="Y297" s="190">
        <v>0</v>
      </c>
      <c r="Z297" s="190">
        <v>0</v>
      </c>
      <c r="AA297" s="190">
        <v>0</v>
      </c>
      <c r="AB297" s="190">
        <v>1982019</v>
      </c>
      <c r="AC297" s="190">
        <v>1983777</v>
      </c>
      <c r="AD297" s="186">
        <f t="shared" si="100"/>
        <v>0.99831515380260427</v>
      </c>
      <c r="AE297" s="69">
        <f t="shared" si="101"/>
        <v>1</v>
      </c>
      <c r="AF297" s="190">
        <v>1758</v>
      </c>
      <c r="AG297" s="190">
        <v>0</v>
      </c>
      <c r="AH297" s="69">
        <v>102</v>
      </c>
      <c r="AI297" s="69">
        <v>14</v>
      </c>
      <c r="AJ297" s="69">
        <v>0</v>
      </c>
      <c r="AK297" s="69">
        <v>0</v>
      </c>
      <c r="AL297" s="80">
        <v>4355</v>
      </c>
      <c r="AM297" s="80">
        <v>0</v>
      </c>
      <c r="AN297" s="69">
        <v>0</v>
      </c>
      <c r="AO297" s="69">
        <v>0</v>
      </c>
      <c r="AP297" s="80">
        <v>0</v>
      </c>
      <c r="AQ297" s="80">
        <v>0</v>
      </c>
      <c r="AR297" s="69">
        <v>0</v>
      </c>
      <c r="AS297" s="69">
        <v>0</v>
      </c>
      <c r="AT297" s="80">
        <v>0</v>
      </c>
      <c r="AU297" s="80">
        <v>0</v>
      </c>
      <c r="AV297" s="69">
        <v>0</v>
      </c>
      <c r="AW297" s="69">
        <v>0</v>
      </c>
      <c r="AX297" s="80">
        <v>0</v>
      </c>
      <c r="AY297" s="80">
        <v>0</v>
      </c>
      <c r="AZ297" s="69">
        <v>0</v>
      </c>
      <c r="BA297" s="69">
        <v>0</v>
      </c>
      <c r="BB297" s="80">
        <v>0</v>
      </c>
      <c r="BC297" s="80">
        <v>0</v>
      </c>
      <c r="BD297" s="69">
        <v>0</v>
      </c>
      <c r="BE297" s="69">
        <v>0</v>
      </c>
      <c r="BF297" s="80">
        <v>0</v>
      </c>
      <c r="BG297" s="80">
        <v>0</v>
      </c>
      <c r="BH297" s="69">
        <v>0</v>
      </c>
      <c r="BI297" s="69">
        <v>0</v>
      </c>
      <c r="BJ297" s="80">
        <v>2760</v>
      </c>
      <c r="BK297" s="80">
        <v>0</v>
      </c>
      <c r="BL297" s="69">
        <v>0</v>
      </c>
      <c r="BM297" s="69">
        <v>0</v>
      </c>
      <c r="BN297" s="80">
        <v>0</v>
      </c>
      <c r="BO297" s="80">
        <v>0</v>
      </c>
      <c r="BP297" s="69">
        <v>0</v>
      </c>
      <c r="BQ297" s="69">
        <v>0</v>
      </c>
      <c r="BR297" s="80">
        <v>0</v>
      </c>
      <c r="BS297" s="80">
        <v>0</v>
      </c>
      <c r="BT297" s="69">
        <v>0</v>
      </c>
      <c r="BU297" s="69">
        <v>0</v>
      </c>
      <c r="BV297" s="80">
        <v>0</v>
      </c>
      <c r="BW297" s="80">
        <v>0</v>
      </c>
      <c r="BX297" s="69">
        <v>0</v>
      </c>
      <c r="BY297" s="69">
        <v>0</v>
      </c>
      <c r="BZ297" s="80">
        <v>0</v>
      </c>
      <c r="CA297" s="80">
        <v>0</v>
      </c>
      <c r="CB297" s="69">
        <v>0</v>
      </c>
      <c r="CC297" s="69">
        <v>0</v>
      </c>
      <c r="CD297" s="80">
        <v>0</v>
      </c>
      <c r="CE297" s="80">
        <v>0</v>
      </c>
      <c r="CF297" s="69">
        <v>0</v>
      </c>
      <c r="CG297" s="69">
        <v>0</v>
      </c>
      <c r="CH297" s="80">
        <v>0</v>
      </c>
      <c r="CI297" s="80">
        <v>0</v>
      </c>
      <c r="CJ297" s="69">
        <v>0</v>
      </c>
      <c r="CK297" s="69">
        <v>0</v>
      </c>
      <c r="CL297" s="80">
        <v>7115</v>
      </c>
      <c r="CM297" s="80">
        <v>0</v>
      </c>
      <c r="CN297" s="67" t="s">
        <v>966</v>
      </c>
      <c r="CO297" s="67" t="s">
        <v>967</v>
      </c>
      <c r="CP297" s="67" t="s">
        <v>701</v>
      </c>
      <c r="CQ297" s="67" t="s">
        <v>701</v>
      </c>
      <c r="CR297" s="67" t="s">
        <v>701</v>
      </c>
      <c r="CS297" s="67" t="s">
        <v>701</v>
      </c>
      <c r="CT297" s="68">
        <v>45434</v>
      </c>
      <c r="CU297" s="67" t="s">
        <v>1001</v>
      </c>
      <c r="CV297" s="67" t="s">
        <v>1004</v>
      </c>
      <c r="CW297" s="68" t="s">
        <v>168</v>
      </c>
      <c r="CX297" s="68">
        <v>45076</v>
      </c>
      <c r="CY297" s="67" t="s">
        <v>1001</v>
      </c>
      <c r="CZ297" s="67" t="s">
        <v>1009</v>
      </c>
      <c r="DA297" s="67" t="s">
        <v>1076</v>
      </c>
      <c r="DB297" s="81">
        <v>1568900</v>
      </c>
      <c r="DD297" s="6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  <c r="AMK297"/>
      <c r="AML297"/>
      <c r="AMM297"/>
      <c r="AMN297"/>
      <c r="AMO297"/>
      <c r="AMP297"/>
      <c r="AMQ297"/>
      <c r="AMR297"/>
      <c r="AMS297"/>
      <c r="AMT297"/>
      <c r="AMU297"/>
      <c r="AMV297"/>
      <c r="AMW297"/>
      <c r="AMX297"/>
      <c r="AMY297"/>
      <c r="AMZ297"/>
      <c r="ANA297"/>
      <c r="ANB297"/>
      <c r="ANC297"/>
      <c r="AND297"/>
      <c r="ANE297"/>
      <c r="ANF297"/>
      <c r="ANG297"/>
      <c r="ANH297"/>
      <c r="ANI297"/>
      <c r="ANJ297"/>
      <c r="ANK297"/>
      <c r="ANL297"/>
      <c r="ANM297"/>
      <c r="ANN297"/>
      <c r="ANO297"/>
      <c r="ANP297"/>
      <c r="ANQ297"/>
      <c r="ANR297"/>
      <c r="ANS297"/>
      <c r="ANT297"/>
      <c r="ANU297"/>
      <c r="ANV297"/>
      <c r="ANW297"/>
      <c r="ANX297"/>
      <c r="ANY297"/>
      <c r="ANZ297"/>
      <c r="AOA297"/>
      <c r="AOB297"/>
      <c r="AOC297"/>
      <c r="AOD297"/>
      <c r="AOE297"/>
      <c r="AOF297"/>
      <c r="AOG297"/>
      <c r="AOH297"/>
      <c r="AOI297"/>
      <c r="AOJ297"/>
      <c r="AOK297"/>
      <c r="AOL297"/>
      <c r="AOM297"/>
      <c r="AON297"/>
      <c r="AOO297"/>
      <c r="AOP297"/>
      <c r="AOQ297"/>
      <c r="AOR297"/>
      <c r="AOS297"/>
      <c r="AOT297"/>
      <c r="AOU297"/>
      <c r="AOV297"/>
      <c r="AOW297"/>
      <c r="AOX297"/>
      <c r="AOY297"/>
      <c r="AOZ297"/>
      <c r="APA297"/>
      <c r="APB297"/>
      <c r="APC297"/>
      <c r="APD297"/>
      <c r="APE297"/>
      <c r="APF297"/>
      <c r="APG297"/>
      <c r="APH297"/>
      <c r="API297"/>
      <c r="APJ297"/>
      <c r="APK297"/>
      <c r="APL297"/>
      <c r="APM297"/>
      <c r="APN297"/>
      <c r="APO297"/>
      <c r="APP297"/>
      <c r="APQ297"/>
      <c r="APR297"/>
      <c r="APS297"/>
      <c r="APT297"/>
      <c r="APU297"/>
      <c r="APV297"/>
      <c r="APW297"/>
      <c r="APX297"/>
      <c r="APY297"/>
      <c r="APZ297"/>
      <c r="AQA297"/>
      <c r="AQB297"/>
      <c r="AQC297"/>
      <c r="AQD297"/>
      <c r="AQE297"/>
      <c r="AQF297"/>
      <c r="AQG297"/>
      <c r="AQH297"/>
      <c r="AQI297"/>
      <c r="AQJ297"/>
      <c r="AQK297"/>
      <c r="AQL297"/>
      <c r="AQM297"/>
      <c r="AQN297"/>
      <c r="AQO297"/>
      <c r="AQP297"/>
      <c r="AQQ297"/>
      <c r="AQR297"/>
      <c r="AQS297"/>
      <c r="AQT297"/>
      <c r="AQU297"/>
      <c r="AQV297"/>
      <c r="AQW297"/>
      <c r="AQX297"/>
      <c r="AQY297"/>
      <c r="AQZ297"/>
      <c r="ARA297"/>
      <c r="ARB297"/>
      <c r="ARC297"/>
      <c r="ARD297"/>
      <c r="ARE297"/>
      <c r="ARF297"/>
      <c r="ARG297"/>
      <c r="ARH297"/>
      <c r="ARI297"/>
      <c r="ARJ297"/>
      <c r="ARK297"/>
      <c r="ARL297"/>
      <c r="ARM297"/>
      <c r="ARN297"/>
      <c r="ARO297"/>
      <c r="ARP297"/>
      <c r="ARQ297"/>
      <c r="ARR297"/>
      <c r="ARS297"/>
      <c r="ART297"/>
      <c r="ARU297"/>
      <c r="ARV297"/>
      <c r="ARW297"/>
      <c r="ARX297"/>
      <c r="ARY297"/>
      <c r="ARZ297"/>
      <c r="ASA297"/>
      <c r="ASB297"/>
      <c r="ASC297"/>
      <c r="ASD297"/>
      <c r="ASE297"/>
      <c r="ASF297"/>
      <c r="ASG297"/>
      <c r="ASH297"/>
      <c r="ASI297"/>
      <c r="ASJ297"/>
      <c r="ASK297"/>
      <c r="ASL297"/>
      <c r="ASM297"/>
      <c r="ASN297"/>
      <c r="ASO297"/>
      <c r="ASP297"/>
      <c r="ASQ297"/>
      <c r="ASR297"/>
      <c r="ASS297"/>
      <c r="AST297"/>
      <c r="ASU297"/>
      <c r="ASV297"/>
      <c r="ASW297"/>
      <c r="ASX297"/>
      <c r="ASY297"/>
      <c r="ASZ297"/>
      <c r="ATA297"/>
      <c r="ATB297"/>
      <c r="ATC297"/>
      <c r="ATD297"/>
      <c r="ATE297"/>
      <c r="ATF297"/>
      <c r="ATG297"/>
      <c r="ATH297"/>
      <c r="ATI297"/>
      <c r="ATJ297"/>
      <c r="ATK297"/>
      <c r="ATL297"/>
      <c r="ATM297"/>
      <c r="ATN297"/>
      <c r="ATO297"/>
      <c r="ATP297"/>
      <c r="ATQ297"/>
      <c r="ATR297"/>
      <c r="ATS297"/>
      <c r="ATT297"/>
      <c r="ATU297"/>
      <c r="ATV297"/>
      <c r="ATW297"/>
      <c r="ATX297"/>
      <c r="ATY297"/>
      <c r="ATZ297"/>
      <c r="AUA297"/>
      <c r="AUB297"/>
      <c r="AUC297"/>
      <c r="AUD297"/>
      <c r="AUE297"/>
      <c r="AUF297"/>
      <c r="AUG297"/>
      <c r="AUH297"/>
      <c r="AUI297"/>
      <c r="AUJ297"/>
      <c r="AUK297"/>
      <c r="AUL297"/>
      <c r="AUM297"/>
      <c r="AUN297"/>
      <c r="AUO297"/>
      <c r="AUP297"/>
      <c r="AUQ297"/>
      <c r="AUR297"/>
      <c r="AUS297"/>
      <c r="AUT297"/>
      <c r="AUU297"/>
      <c r="AUV297"/>
      <c r="AUW297"/>
      <c r="AUX297"/>
      <c r="AUY297"/>
      <c r="AUZ297"/>
      <c r="AVA297"/>
      <c r="AVB297"/>
      <c r="AVC297"/>
      <c r="AVD297"/>
      <c r="AVE297"/>
      <c r="AVF297"/>
      <c r="AVG297"/>
      <c r="AVH297"/>
      <c r="AVI297"/>
      <c r="AVJ297"/>
      <c r="AVK297"/>
      <c r="AVL297"/>
      <c r="AVM297"/>
      <c r="AVN297"/>
      <c r="AVO297"/>
      <c r="AVP297"/>
      <c r="AVQ297"/>
      <c r="AVR297"/>
      <c r="AVS297"/>
      <c r="AVT297"/>
      <c r="AVU297"/>
      <c r="AVV297"/>
      <c r="AVW297"/>
      <c r="AVX297"/>
      <c r="AVY297"/>
      <c r="AVZ297"/>
      <c r="AWA297"/>
      <c r="AWB297"/>
      <c r="AWC297"/>
      <c r="AWD297"/>
      <c r="AWE297"/>
      <c r="AWF297"/>
      <c r="AWG297"/>
      <c r="AWH297"/>
      <c r="AWI297"/>
      <c r="AWJ297"/>
      <c r="AWK297"/>
      <c r="AWL297"/>
      <c r="AWM297"/>
      <c r="AWN297"/>
      <c r="AWO297"/>
      <c r="AWP297"/>
      <c r="AWQ297"/>
      <c r="AWR297"/>
      <c r="AWS297"/>
      <c r="AWT297"/>
      <c r="AWU297"/>
      <c r="AWV297"/>
      <c r="AWW297"/>
      <c r="AWX297"/>
      <c r="AWY297"/>
      <c r="AWZ297"/>
      <c r="AXA297"/>
      <c r="AXB297"/>
      <c r="AXC297"/>
      <c r="AXD297"/>
      <c r="AXE297"/>
      <c r="AXF297"/>
      <c r="AXG297"/>
      <c r="AXH297"/>
      <c r="AXI297"/>
      <c r="AXJ297"/>
      <c r="AXK297"/>
      <c r="AXL297"/>
      <c r="AXM297"/>
      <c r="AXN297"/>
      <c r="AXO297"/>
      <c r="AXP297"/>
      <c r="AXQ297"/>
      <c r="AXR297"/>
      <c r="AXS297"/>
      <c r="AXT297"/>
      <c r="AXU297"/>
      <c r="AXV297"/>
      <c r="AXW297"/>
      <c r="AXX297"/>
      <c r="AXY297"/>
      <c r="AXZ297"/>
      <c r="AYA297"/>
      <c r="AYB297"/>
      <c r="AYC297"/>
      <c r="AYD297"/>
      <c r="AYE297"/>
      <c r="AYF297"/>
      <c r="AYG297"/>
      <c r="AYH297"/>
      <c r="AYI297"/>
      <c r="AYJ297"/>
      <c r="AYK297"/>
      <c r="AYL297"/>
      <c r="AYM297"/>
      <c r="AYN297"/>
      <c r="AYO297"/>
      <c r="AYP297"/>
      <c r="AYQ297"/>
      <c r="AYR297"/>
      <c r="AYS297"/>
      <c r="AYT297"/>
      <c r="AYU297"/>
      <c r="AYV297"/>
      <c r="AYW297"/>
      <c r="AYX297"/>
      <c r="AYY297"/>
      <c r="AYZ297"/>
      <c r="AZA297"/>
      <c r="AZB297"/>
      <c r="AZC297"/>
      <c r="AZD297"/>
      <c r="AZE297"/>
      <c r="AZF297"/>
      <c r="AZG297"/>
      <c r="AZH297"/>
      <c r="AZI297"/>
      <c r="AZJ297"/>
      <c r="AZK297"/>
      <c r="AZL297"/>
      <c r="AZM297"/>
      <c r="AZN297"/>
      <c r="AZO297"/>
      <c r="AZP297"/>
      <c r="AZQ297"/>
      <c r="AZR297"/>
      <c r="AZS297"/>
      <c r="AZT297"/>
      <c r="AZU297"/>
      <c r="AZV297"/>
      <c r="AZW297"/>
      <c r="AZX297"/>
      <c r="AZY297"/>
      <c r="AZZ297"/>
      <c r="BAA297"/>
      <c r="BAB297"/>
      <c r="BAC297"/>
      <c r="BAD297"/>
      <c r="BAE297"/>
      <c r="BAF297"/>
      <c r="BAG297"/>
      <c r="BAH297"/>
      <c r="BAI297"/>
      <c r="BAJ297"/>
      <c r="BAK297"/>
      <c r="BAL297"/>
      <c r="BAM297"/>
      <c r="BAN297"/>
      <c r="BAO297"/>
      <c r="BAP297"/>
      <c r="BAQ297"/>
      <c r="BAR297"/>
      <c r="BAS297"/>
      <c r="BAT297"/>
      <c r="BAU297"/>
      <c r="BAV297"/>
      <c r="BAW297"/>
      <c r="BAX297"/>
      <c r="BAY297"/>
      <c r="BAZ297"/>
      <c r="BBA297"/>
      <c r="BBB297"/>
      <c r="BBC297"/>
      <c r="BBD297"/>
      <c r="BBE297"/>
      <c r="BBF297"/>
      <c r="BBG297"/>
      <c r="BBH297"/>
      <c r="BBI297"/>
      <c r="BBJ297"/>
      <c r="BBK297"/>
      <c r="BBL297"/>
      <c r="BBM297"/>
      <c r="BBN297"/>
      <c r="BBO297"/>
      <c r="BBP297"/>
      <c r="BBQ297"/>
      <c r="BBR297"/>
      <c r="BBS297"/>
      <c r="BBT297"/>
      <c r="BBU297"/>
      <c r="BBV297"/>
      <c r="BBW297"/>
      <c r="BBX297"/>
      <c r="BBY297"/>
      <c r="BBZ297"/>
      <c r="BCA297"/>
      <c r="BCB297"/>
      <c r="BCC297"/>
      <c r="BCD297"/>
      <c r="BCE297"/>
      <c r="BCF297"/>
      <c r="BCG297"/>
      <c r="BCH297"/>
      <c r="BCI297"/>
      <c r="BCJ297"/>
      <c r="BCK297"/>
      <c r="BCL297"/>
      <c r="BCM297"/>
      <c r="BCN297"/>
      <c r="BCO297"/>
      <c r="BCP297"/>
      <c r="BCQ297"/>
      <c r="BCR297"/>
      <c r="BCS297"/>
      <c r="BCT297"/>
      <c r="BCU297"/>
      <c r="BCV297"/>
      <c r="BCW297"/>
      <c r="BCX297"/>
      <c r="BCY297"/>
      <c r="BCZ297"/>
      <c r="BDA297"/>
      <c r="BDB297"/>
      <c r="BDC297"/>
      <c r="BDD297"/>
      <c r="BDE297"/>
      <c r="BDF297"/>
      <c r="BDG297"/>
      <c r="BDH297"/>
      <c r="BDI297"/>
      <c r="BDJ297"/>
      <c r="BDK297"/>
      <c r="BDL297"/>
      <c r="BDM297"/>
      <c r="BDN297"/>
      <c r="BDO297"/>
      <c r="BDP297"/>
      <c r="BDQ297"/>
      <c r="BDR297"/>
      <c r="BDS297"/>
      <c r="BDT297"/>
      <c r="BDU297"/>
    </row>
    <row r="298" spans="1:1477" s="69" customFormat="1">
      <c r="B298" s="67" t="s">
        <v>6</v>
      </c>
      <c r="C298" s="67" t="s">
        <v>677</v>
      </c>
      <c r="D298" s="67" t="s">
        <v>678</v>
      </c>
      <c r="E298" s="68">
        <v>44615</v>
      </c>
      <c r="F298" s="67" t="s">
        <v>1003</v>
      </c>
      <c r="G298" s="67" t="s">
        <v>1010</v>
      </c>
      <c r="H298" s="187">
        <v>1</v>
      </c>
      <c r="I298" s="69">
        <v>0</v>
      </c>
      <c r="J298" s="69">
        <v>150</v>
      </c>
      <c r="K298" s="69">
        <v>193</v>
      </c>
      <c r="L298" s="69">
        <v>193</v>
      </c>
      <c r="M298" s="186">
        <f t="shared" si="98"/>
        <v>1</v>
      </c>
      <c r="N298" s="69">
        <f t="shared" si="99"/>
        <v>1</v>
      </c>
      <c r="O298" s="69">
        <v>0</v>
      </c>
      <c r="P298" s="69">
        <v>0</v>
      </c>
      <c r="Q298" s="69">
        <v>0</v>
      </c>
      <c r="R298" s="69">
        <v>43</v>
      </c>
      <c r="S298" s="69">
        <v>0</v>
      </c>
      <c r="T298" s="190">
        <v>1439445</v>
      </c>
      <c r="U298" s="190">
        <v>44000</v>
      </c>
      <c r="V298" s="190">
        <v>1395445</v>
      </c>
      <c r="W298" s="190">
        <v>1439445</v>
      </c>
      <c r="X298" s="190">
        <v>1363648</v>
      </c>
      <c r="Y298" s="190">
        <v>0</v>
      </c>
      <c r="Z298" s="190">
        <v>0</v>
      </c>
      <c r="AA298" s="190">
        <v>0</v>
      </c>
      <c r="AB298" s="190">
        <v>1363648</v>
      </c>
      <c r="AC298" s="190">
        <v>1363533</v>
      </c>
      <c r="AD298" s="186">
        <f t="shared" si="100"/>
        <v>0.97713130936726278</v>
      </c>
      <c r="AE298" s="69">
        <f t="shared" si="101"/>
        <v>1</v>
      </c>
      <c r="AF298" s="190">
        <v>-115</v>
      </c>
      <c r="AG298" s="190">
        <v>0</v>
      </c>
      <c r="AH298" s="69">
        <v>34</v>
      </c>
      <c r="AI298" s="69">
        <v>9</v>
      </c>
      <c r="AJ298" s="69">
        <v>0</v>
      </c>
      <c r="AK298" s="69">
        <v>0</v>
      </c>
      <c r="AL298" s="80">
        <v>0</v>
      </c>
      <c r="AM298" s="80">
        <v>0</v>
      </c>
      <c r="AN298" s="69">
        <v>0</v>
      </c>
      <c r="AO298" s="69">
        <v>0</v>
      </c>
      <c r="AP298" s="80">
        <v>0</v>
      </c>
      <c r="AQ298" s="80">
        <v>0</v>
      </c>
      <c r="AR298" s="69">
        <v>0</v>
      </c>
      <c r="AS298" s="69">
        <v>0</v>
      </c>
      <c r="AT298" s="80">
        <v>0</v>
      </c>
      <c r="AU298" s="80">
        <v>0</v>
      </c>
      <c r="AV298" s="69">
        <v>0</v>
      </c>
      <c r="AW298" s="69">
        <v>0</v>
      </c>
      <c r="AX298" s="80">
        <v>0</v>
      </c>
      <c r="AY298" s="80">
        <v>0</v>
      </c>
      <c r="AZ298" s="69">
        <v>0</v>
      </c>
      <c r="BA298" s="69">
        <v>0</v>
      </c>
      <c r="BB298" s="80">
        <v>0</v>
      </c>
      <c r="BC298" s="80">
        <v>0</v>
      </c>
      <c r="BD298" s="69">
        <v>0</v>
      </c>
      <c r="BE298" s="69">
        <v>0</v>
      </c>
      <c r="BF298" s="80">
        <v>2750</v>
      </c>
      <c r="BG298" s="80">
        <v>0</v>
      </c>
      <c r="BH298" s="69">
        <v>0</v>
      </c>
      <c r="BI298" s="69">
        <v>0</v>
      </c>
      <c r="BJ298" s="80">
        <v>0</v>
      </c>
      <c r="BK298" s="80">
        <v>0</v>
      </c>
      <c r="BL298" s="69">
        <v>0</v>
      </c>
      <c r="BM298" s="69">
        <v>0</v>
      </c>
      <c r="BN298" s="80">
        <v>0</v>
      </c>
      <c r="BO298" s="80">
        <v>0</v>
      </c>
      <c r="BP298" s="69">
        <v>0</v>
      </c>
      <c r="BQ298" s="69">
        <v>0</v>
      </c>
      <c r="BR298" s="80">
        <v>0</v>
      </c>
      <c r="BS298" s="80">
        <v>0</v>
      </c>
      <c r="BT298" s="69">
        <v>0</v>
      </c>
      <c r="BU298" s="69">
        <v>0</v>
      </c>
      <c r="BV298" s="80">
        <v>0</v>
      </c>
      <c r="BW298" s="80">
        <v>0</v>
      </c>
      <c r="BX298" s="69">
        <v>0</v>
      </c>
      <c r="BY298" s="69">
        <v>0</v>
      </c>
      <c r="BZ298" s="80">
        <v>0</v>
      </c>
      <c r="CA298" s="80">
        <v>0</v>
      </c>
      <c r="CB298" s="69">
        <v>0</v>
      </c>
      <c r="CC298" s="69">
        <v>0</v>
      </c>
      <c r="CD298" s="80">
        <v>0</v>
      </c>
      <c r="CE298" s="80">
        <v>0</v>
      </c>
      <c r="CF298" s="69">
        <v>0</v>
      </c>
      <c r="CG298" s="69">
        <v>0</v>
      </c>
      <c r="CH298" s="80">
        <v>0</v>
      </c>
      <c r="CI298" s="80">
        <v>0</v>
      </c>
      <c r="CJ298" s="69">
        <v>0</v>
      </c>
      <c r="CK298" s="69">
        <v>0</v>
      </c>
      <c r="CL298" s="80">
        <v>2750</v>
      </c>
      <c r="CM298" s="80">
        <v>0</v>
      </c>
      <c r="CN298" s="67" t="s">
        <v>789</v>
      </c>
      <c r="CO298" s="67" t="s">
        <v>790</v>
      </c>
      <c r="CP298" s="67" t="s">
        <v>701</v>
      </c>
      <c r="CQ298" s="67" t="s">
        <v>701</v>
      </c>
      <c r="CR298" s="67" t="s">
        <v>701</v>
      </c>
      <c r="CS298" s="67" t="s">
        <v>701</v>
      </c>
      <c r="CT298" s="68">
        <v>45266</v>
      </c>
      <c r="CU298" s="67" t="s">
        <v>1007</v>
      </c>
      <c r="CV298" s="67" t="s">
        <v>1004</v>
      </c>
      <c r="CW298" s="68" t="s">
        <v>168</v>
      </c>
      <c r="CX298" s="68">
        <v>45183</v>
      </c>
      <c r="CY298" s="67" t="s">
        <v>1005</v>
      </c>
      <c r="CZ298" s="67" t="s">
        <v>1004</v>
      </c>
      <c r="DA298" s="67" t="s">
        <v>1077</v>
      </c>
      <c r="DB298" s="81">
        <v>1085600</v>
      </c>
      <c r="DD298" s="67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  <c r="AML298"/>
      <c r="AMM298"/>
      <c r="AMN298"/>
      <c r="AMO298"/>
      <c r="AMP298"/>
      <c r="AMQ298"/>
      <c r="AMR298"/>
      <c r="AMS298"/>
      <c r="AMT298"/>
      <c r="AMU298"/>
      <c r="AMV298"/>
      <c r="AMW298"/>
      <c r="AMX298"/>
      <c r="AMY298"/>
      <c r="AMZ298"/>
      <c r="ANA298"/>
      <c r="ANB298"/>
      <c r="ANC298"/>
      <c r="AND298"/>
      <c r="ANE298"/>
      <c r="ANF298"/>
      <c r="ANG298"/>
      <c r="ANH298"/>
      <c r="ANI298"/>
      <c r="ANJ298"/>
      <c r="ANK298"/>
      <c r="ANL298"/>
      <c r="ANM298"/>
      <c r="ANN298"/>
      <c r="ANO298"/>
      <c r="ANP298"/>
      <c r="ANQ298"/>
      <c r="ANR298"/>
      <c r="ANS298"/>
      <c r="ANT298"/>
      <c r="ANU298"/>
      <c r="ANV298"/>
      <c r="ANW298"/>
      <c r="ANX298"/>
      <c r="ANY298"/>
      <c r="ANZ298"/>
      <c r="AOA298"/>
      <c r="AOB298"/>
      <c r="AOC298"/>
      <c r="AOD298"/>
      <c r="AOE298"/>
      <c r="AOF298"/>
      <c r="AOG298"/>
      <c r="AOH298"/>
      <c r="AOI298"/>
      <c r="AOJ298"/>
      <c r="AOK298"/>
      <c r="AOL298"/>
      <c r="AOM298"/>
      <c r="AON298"/>
      <c r="AOO298"/>
      <c r="AOP298"/>
      <c r="AOQ298"/>
      <c r="AOR298"/>
      <c r="AOS298"/>
      <c r="AOT298"/>
      <c r="AOU298"/>
      <c r="AOV298"/>
      <c r="AOW298"/>
      <c r="AOX298"/>
      <c r="AOY298"/>
      <c r="AOZ298"/>
      <c r="APA298"/>
      <c r="APB298"/>
      <c r="APC298"/>
      <c r="APD298"/>
      <c r="APE298"/>
      <c r="APF298"/>
      <c r="APG298"/>
      <c r="APH298"/>
      <c r="API298"/>
      <c r="APJ298"/>
      <c r="APK298"/>
      <c r="APL298"/>
      <c r="APM298"/>
      <c r="APN298"/>
      <c r="APO298"/>
      <c r="APP298"/>
      <c r="APQ298"/>
      <c r="APR298"/>
      <c r="APS298"/>
      <c r="APT298"/>
      <c r="APU298"/>
      <c r="APV298"/>
      <c r="APW298"/>
      <c r="APX298"/>
      <c r="APY298"/>
      <c r="APZ298"/>
      <c r="AQA298"/>
      <c r="AQB298"/>
      <c r="AQC298"/>
      <c r="AQD298"/>
      <c r="AQE298"/>
      <c r="AQF298"/>
      <c r="AQG298"/>
      <c r="AQH298"/>
      <c r="AQI298"/>
      <c r="AQJ298"/>
      <c r="AQK298"/>
      <c r="AQL298"/>
      <c r="AQM298"/>
      <c r="AQN298"/>
      <c r="AQO298"/>
      <c r="AQP298"/>
      <c r="AQQ298"/>
      <c r="AQR298"/>
      <c r="AQS298"/>
      <c r="AQT298"/>
      <c r="AQU298"/>
      <c r="AQV298"/>
      <c r="AQW298"/>
      <c r="AQX298"/>
      <c r="AQY298"/>
      <c r="AQZ298"/>
      <c r="ARA298"/>
      <c r="ARB298"/>
      <c r="ARC298"/>
      <c r="ARD298"/>
      <c r="ARE298"/>
      <c r="ARF298"/>
      <c r="ARG298"/>
      <c r="ARH298"/>
      <c r="ARI298"/>
      <c r="ARJ298"/>
      <c r="ARK298"/>
      <c r="ARL298"/>
      <c r="ARM298"/>
      <c r="ARN298"/>
      <c r="ARO298"/>
      <c r="ARP298"/>
      <c r="ARQ298"/>
      <c r="ARR298"/>
      <c r="ARS298"/>
      <c r="ART298"/>
      <c r="ARU298"/>
      <c r="ARV298"/>
      <c r="ARW298"/>
      <c r="ARX298"/>
      <c r="ARY298"/>
      <c r="ARZ298"/>
      <c r="ASA298"/>
      <c r="ASB298"/>
      <c r="ASC298"/>
      <c r="ASD298"/>
      <c r="ASE298"/>
      <c r="ASF298"/>
      <c r="ASG298"/>
      <c r="ASH298"/>
      <c r="ASI298"/>
      <c r="ASJ298"/>
      <c r="ASK298"/>
      <c r="ASL298"/>
      <c r="ASM298"/>
      <c r="ASN298"/>
      <c r="ASO298"/>
      <c r="ASP298"/>
      <c r="ASQ298"/>
      <c r="ASR298"/>
      <c r="ASS298"/>
      <c r="AST298"/>
      <c r="ASU298"/>
      <c r="ASV298"/>
      <c r="ASW298"/>
      <c r="ASX298"/>
      <c r="ASY298"/>
      <c r="ASZ298"/>
      <c r="ATA298"/>
      <c r="ATB298"/>
      <c r="ATC298"/>
      <c r="ATD298"/>
      <c r="ATE298"/>
      <c r="ATF298"/>
      <c r="ATG298"/>
      <c r="ATH298"/>
      <c r="ATI298"/>
      <c r="ATJ298"/>
      <c r="ATK298"/>
      <c r="ATL298"/>
      <c r="ATM298"/>
      <c r="ATN298"/>
      <c r="ATO298"/>
      <c r="ATP298"/>
      <c r="ATQ298"/>
      <c r="ATR298"/>
      <c r="ATS298"/>
      <c r="ATT298"/>
      <c r="ATU298"/>
      <c r="ATV298"/>
      <c r="ATW298"/>
      <c r="ATX298"/>
      <c r="ATY298"/>
      <c r="ATZ298"/>
      <c r="AUA298"/>
      <c r="AUB298"/>
      <c r="AUC298"/>
      <c r="AUD298"/>
      <c r="AUE298"/>
      <c r="AUF298"/>
      <c r="AUG298"/>
      <c r="AUH298"/>
      <c r="AUI298"/>
      <c r="AUJ298"/>
      <c r="AUK298"/>
      <c r="AUL298"/>
      <c r="AUM298"/>
      <c r="AUN298"/>
      <c r="AUO298"/>
      <c r="AUP298"/>
      <c r="AUQ298"/>
      <c r="AUR298"/>
      <c r="AUS298"/>
      <c r="AUT298"/>
      <c r="AUU298"/>
      <c r="AUV298"/>
      <c r="AUW298"/>
      <c r="AUX298"/>
      <c r="AUY298"/>
      <c r="AUZ298"/>
      <c r="AVA298"/>
      <c r="AVB298"/>
      <c r="AVC298"/>
      <c r="AVD298"/>
      <c r="AVE298"/>
      <c r="AVF298"/>
      <c r="AVG298"/>
      <c r="AVH298"/>
      <c r="AVI298"/>
      <c r="AVJ298"/>
      <c r="AVK298"/>
      <c r="AVL298"/>
      <c r="AVM298"/>
      <c r="AVN298"/>
      <c r="AVO298"/>
      <c r="AVP298"/>
      <c r="AVQ298"/>
      <c r="AVR298"/>
      <c r="AVS298"/>
      <c r="AVT298"/>
      <c r="AVU298"/>
      <c r="AVV298"/>
      <c r="AVW298"/>
      <c r="AVX298"/>
      <c r="AVY298"/>
      <c r="AVZ298"/>
      <c r="AWA298"/>
      <c r="AWB298"/>
      <c r="AWC298"/>
      <c r="AWD298"/>
      <c r="AWE298"/>
      <c r="AWF298"/>
      <c r="AWG298"/>
      <c r="AWH298"/>
      <c r="AWI298"/>
      <c r="AWJ298"/>
      <c r="AWK298"/>
      <c r="AWL298"/>
      <c r="AWM298"/>
      <c r="AWN298"/>
      <c r="AWO298"/>
      <c r="AWP298"/>
      <c r="AWQ298"/>
      <c r="AWR298"/>
      <c r="AWS298"/>
      <c r="AWT298"/>
      <c r="AWU298"/>
      <c r="AWV298"/>
      <c r="AWW298"/>
      <c r="AWX298"/>
      <c r="AWY298"/>
      <c r="AWZ298"/>
      <c r="AXA298"/>
      <c r="AXB298"/>
      <c r="AXC298"/>
      <c r="AXD298"/>
      <c r="AXE298"/>
      <c r="AXF298"/>
      <c r="AXG298"/>
      <c r="AXH298"/>
      <c r="AXI298"/>
      <c r="AXJ298"/>
      <c r="AXK298"/>
      <c r="AXL298"/>
      <c r="AXM298"/>
      <c r="AXN298"/>
      <c r="AXO298"/>
      <c r="AXP298"/>
      <c r="AXQ298"/>
      <c r="AXR298"/>
      <c r="AXS298"/>
      <c r="AXT298"/>
      <c r="AXU298"/>
      <c r="AXV298"/>
      <c r="AXW298"/>
      <c r="AXX298"/>
      <c r="AXY298"/>
      <c r="AXZ298"/>
      <c r="AYA298"/>
      <c r="AYB298"/>
      <c r="AYC298"/>
      <c r="AYD298"/>
      <c r="AYE298"/>
      <c r="AYF298"/>
      <c r="AYG298"/>
      <c r="AYH298"/>
      <c r="AYI298"/>
      <c r="AYJ298"/>
      <c r="AYK298"/>
      <c r="AYL298"/>
      <c r="AYM298"/>
      <c r="AYN298"/>
      <c r="AYO298"/>
      <c r="AYP298"/>
      <c r="AYQ298"/>
      <c r="AYR298"/>
      <c r="AYS298"/>
      <c r="AYT298"/>
      <c r="AYU298"/>
      <c r="AYV298"/>
      <c r="AYW298"/>
      <c r="AYX298"/>
      <c r="AYY298"/>
      <c r="AYZ298"/>
      <c r="AZA298"/>
      <c r="AZB298"/>
      <c r="AZC298"/>
      <c r="AZD298"/>
      <c r="AZE298"/>
      <c r="AZF298"/>
      <c r="AZG298"/>
      <c r="AZH298"/>
      <c r="AZI298"/>
      <c r="AZJ298"/>
      <c r="AZK298"/>
      <c r="AZL298"/>
      <c r="AZM298"/>
      <c r="AZN298"/>
      <c r="AZO298"/>
      <c r="AZP298"/>
      <c r="AZQ298"/>
      <c r="AZR298"/>
      <c r="AZS298"/>
      <c r="AZT298"/>
      <c r="AZU298"/>
      <c r="AZV298"/>
      <c r="AZW298"/>
      <c r="AZX298"/>
      <c r="AZY298"/>
      <c r="AZZ298"/>
      <c r="BAA298"/>
      <c r="BAB298"/>
      <c r="BAC298"/>
      <c r="BAD298"/>
      <c r="BAE298"/>
      <c r="BAF298"/>
      <c r="BAG298"/>
      <c r="BAH298"/>
      <c r="BAI298"/>
      <c r="BAJ298"/>
      <c r="BAK298"/>
      <c r="BAL298"/>
      <c r="BAM298"/>
      <c r="BAN298"/>
      <c r="BAO298"/>
      <c r="BAP298"/>
      <c r="BAQ298"/>
      <c r="BAR298"/>
      <c r="BAS298"/>
      <c r="BAT298"/>
      <c r="BAU298"/>
      <c r="BAV298"/>
      <c r="BAW298"/>
      <c r="BAX298"/>
      <c r="BAY298"/>
      <c r="BAZ298"/>
      <c r="BBA298"/>
      <c r="BBB298"/>
      <c r="BBC298"/>
      <c r="BBD298"/>
      <c r="BBE298"/>
      <c r="BBF298"/>
      <c r="BBG298"/>
      <c r="BBH298"/>
      <c r="BBI298"/>
      <c r="BBJ298"/>
      <c r="BBK298"/>
      <c r="BBL298"/>
      <c r="BBM298"/>
      <c r="BBN298"/>
      <c r="BBO298"/>
      <c r="BBP298"/>
      <c r="BBQ298"/>
      <c r="BBR298"/>
      <c r="BBS298"/>
      <c r="BBT298"/>
      <c r="BBU298"/>
      <c r="BBV298"/>
      <c r="BBW298"/>
      <c r="BBX298"/>
      <c r="BBY298"/>
      <c r="BBZ298"/>
      <c r="BCA298"/>
      <c r="BCB298"/>
      <c r="BCC298"/>
      <c r="BCD298"/>
      <c r="BCE298"/>
      <c r="BCF298"/>
      <c r="BCG298"/>
      <c r="BCH298"/>
      <c r="BCI298"/>
      <c r="BCJ298"/>
      <c r="BCK298"/>
      <c r="BCL298"/>
      <c r="BCM298"/>
      <c r="BCN298"/>
      <c r="BCO298"/>
      <c r="BCP298"/>
      <c r="BCQ298"/>
      <c r="BCR298"/>
      <c r="BCS298"/>
      <c r="BCT298"/>
      <c r="BCU298"/>
      <c r="BCV298"/>
      <c r="BCW298"/>
      <c r="BCX298"/>
      <c r="BCY298"/>
      <c r="BCZ298"/>
      <c r="BDA298"/>
      <c r="BDB298"/>
      <c r="BDC298"/>
      <c r="BDD298"/>
      <c r="BDE298"/>
      <c r="BDF298"/>
      <c r="BDG298"/>
      <c r="BDH298"/>
      <c r="BDI298"/>
      <c r="BDJ298"/>
      <c r="BDK298"/>
      <c r="BDL298"/>
      <c r="BDM298"/>
      <c r="BDN298"/>
      <c r="BDO298"/>
      <c r="BDP298"/>
      <c r="BDQ298"/>
      <c r="BDR298"/>
      <c r="BDS298"/>
      <c r="BDT298"/>
      <c r="BDU298"/>
    </row>
    <row r="299" spans="1:1477" s="69" customFormat="1">
      <c r="B299" s="67" t="s">
        <v>6</v>
      </c>
      <c r="C299" s="67" t="s">
        <v>506</v>
      </c>
      <c r="D299" s="67" t="s">
        <v>507</v>
      </c>
      <c r="E299" s="68">
        <v>44706</v>
      </c>
      <c r="F299" s="67" t="s">
        <v>1001</v>
      </c>
      <c r="G299" s="67" t="s">
        <v>1010</v>
      </c>
      <c r="H299" s="187">
        <v>1</v>
      </c>
      <c r="I299" s="69">
        <v>3</v>
      </c>
      <c r="J299" s="69">
        <v>175</v>
      </c>
      <c r="K299" s="69">
        <v>248</v>
      </c>
      <c r="L299" s="69">
        <v>248</v>
      </c>
      <c r="M299" s="186">
        <f t="shared" si="98"/>
        <v>1.1085714285714285</v>
      </c>
      <c r="N299" s="69">
        <f t="shared" si="99"/>
        <v>1</v>
      </c>
      <c r="O299" s="69">
        <v>0</v>
      </c>
      <c r="P299" s="69">
        <v>0</v>
      </c>
      <c r="Q299" s="69">
        <v>0</v>
      </c>
      <c r="R299" s="69">
        <v>73</v>
      </c>
      <c r="S299" s="69">
        <v>0</v>
      </c>
      <c r="T299" s="190">
        <v>2222629</v>
      </c>
      <c r="U299" s="190">
        <v>50000</v>
      </c>
      <c r="V299" s="190">
        <v>2172629</v>
      </c>
      <c r="W299" s="190">
        <v>2357768</v>
      </c>
      <c r="X299" s="190">
        <v>2205247</v>
      </c>
      <c r="Y299" s="190">
        <v>0</v>
      </c>
      <c r="Z299" s="190">
        <v>0</v>
      </c>
      <c r="AA299" s="190">
        <v>0</v>
      </c>
      <c r="AB299" s="190">
        <v>2205247</v>
      </c>
      <c r="AC299" s="190">
        <v>2190340</v>
      </c>
      <c r="AD299" s="186">
        <f t="shared" si="100"/>
        <v>1.0081518749864795</v>
      </c>
      <c r="AE299" s="69">
        <f t="shared" si="101"/>
        <v>1</v>
      </c>
      <c r="AF299" s="190">
        <v>-14907</v>
      </c>
      <c r="AG299" s="190">
        <v>135139</v>
      </c>
      <c r="AH299" s="69">
        <v>44</v>
      </c>
      <c r="AI299" s="69">
        <v>10</v>
      </c>
      <c r="AJ299" s="69">
        <v>0</v>
      </c>
      <c r="AK299" s="69">
        <v>0</v>
      </c>
      <c r="AL299" s="80">
        <v>6498</v>
      </c>
      <c r="AM299" s="80">
        <v>0</v>
      </c>
      <c r="AN299" s="69">
        <v>0</v>
      </c>
      <c r="AO299" s="69">
        <v>0</v>
      </c>
      <c r="AP299" s="80">
        <v>145802</v>
      </c>
      <c r="AQ299" s="80">
        <v>52681</v>
      </c>
      <c r="AR299" s="69">
        <v>0</v>
      </c>
      <c r="AS299" s="69">
        <v>0</v>
      </c>
      <c r="AT299" s="80">
        <v>0</v>
      </c>
      <c r="AU299" s="80">
        <v>0</v>
      </c>
      <c r="AV299" s="69">
        <v>0</v>
      </c>
      <c r="AW299" s="69">
        <v>0</v>
      </c>
      <c r="AX299" s="80">
        <v>0</v>
      </c>
      <c r="AY299" s="80">
        <v>0</v>
      </c>
      <c r="AZ299" s="69">
        <v>0</v>
      </c>
      <c r="BA299" s="69">
        <v>0</v>
      </c>
      <c r="BB299" s="80">
        <v>0</v>
      </c>
      <c r="BC299" s="80">
        <v>0</v>
      </c>
      <c r="BD299" s="69">
        <v>19</v>
      </c>
      <c r="BE299" s="69">
        <v>0</v>
      </c>
      <c r="BF299" s="80">
        <v>0</v>
      </c>
      <c r="BG299" s="80">
        <v>0</v>
      </c>
      <c r="BH299" s="69">
        <v>0</v>
      </c>
      <c r="BI299" s="69">
        <v>0</v>
      </c>
      <c r="BJ299" s="80">
        <v>0</v>
      </c>
      <c r="BK299" s="80">
        <v>0</v>
      </c>
      <c r="BL299" s="69">
        <v>0</v>
      </c>
      <c r="BM299" s="69">
        <v>0</v>
      </c>
      <c r="BN299" s="80">
        <v>0</v>
      </c>
      <c r="BO299" s="80">
        <v>0</v>
      </c>
      <c r="BP299" s="69">
        <v>25</v>
      </c>
      <c r="BQ299" s="69">
        <v>0</v>
      </c>
      <c r="BR299" s="80">
        <v>0</v>
      </c>
      <c r="BS299" s="80">
        <v>0</v>
      </c>
      <c r="BT299" s="69">
        <v>0</v>
      </c>
      <c r="BU299" s="69">
        <v>0</v>
      </c>
      <c r="BV299" s="80">
        <v>0</v>
      </c>
      <c r="BW299" s="80">
        <v>0</v>
      </c>
      <c r="BX299" s="69">
        <v>0</v>
      </c>
      <c r="BY299" s="69">
        <v>0</v>
      </c>
      <c r="BZ299" s="80">
        <v>0</v>
      </c>
      <c r="CA299" s="80">
        <v>0</v>
      </c>
      <c r="CB299" s="69">
        <v>0</v>
      </c>
      <c r="CC299" s="69">
        <v>0</v>
      </c>
      <c r="CD299" s="80">
        <v>0</v>
      </c>
      <c r="CE299" s="80">
        <v>0</v>
      </c>
      <c r="CF299" s="69">
        <v>0</v>
      </c>
      <c r="CG299" s="69">
        <v>0</v>
      </c>
      <c r="CH299" s="80">
        <v>0</v>
      </c>
      <c r="CI299" s="80">
        <v>0</v>
      </c>
      <c r="CJ299" s="69">
        <v>44</v>
      </c>
      <c r="CK299" s="69">
        <v>0</v>
      </c>
      <c r="CL299" s="80">
        <v>152300</v>
      </c>
      <c r="CM299" s="80">
        <v>52681</v>
      </c>
      <c r="CN299" s="67" t="s">
        <v>708</v>
      </c>
      <c r="CO299" s="67" t="s">
        <v>709</v>
      </c>
      <c r="CP299" s="67" t="s">
        <v>701</v>
      </c>
      <c r="CQ299" s="67" t="s">
        <v>701</v>
      </c>
      <c r="CR299" s="67" t="s">
        <v>701</v>
      </c>
      <c r="CS299" s="67" t="s">
        <v>701</v>
      </c>
      <c r="CT299" s="68">
        <v>45264</v>
      </c>
      <c r="CU299" s="67" t="s">
        <v>1007</v>
      </c>
      <c r="CV299" s="67" t="s">
        <v>1004</v>
      </c>
      <c r="CW299" s="68" t="s">
        <v>168</v>
      </c>
      <c r="CX299" s="68">
        <v>45176</v>
      </c>
      <c r="CY299" s="67" t="s">
        <v>1005</v>
      </c>
      <c r="CZ299" s="67" t="s">
        <v>1004</v>
      </c>
      <c r="DA299" s="67" t="s">
        <v>1078</v>
      </c>
      <c r="DB299" s="81">
        <v>2009600</v>
      </c>
      <c r="DD299" s="67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  <c r="AML299"/>
      <c r="AMM299"/>
      <c r="AMN299"/>
      <c r="AMO299"/>
      <c r="AMP299"/>
      <c r="AMQ299"/>
      <c r="AMR299"/>
      <c r="AMS299"/>
      <c r="AMT299"/>
      <c r="AMU299"/>
      <c r="AMV299"/>
      <c r="AMW299"/>
      <c r="AMX299"/>
      <c r="AMY299"/>
      <c r="AMZ299"/>
      <c r="ANA299"/>
      <c r="ANB299"/>
      <c r="ANC299"/>
      <c r="AND299"/>
      <c r="ANE299"/>
      <c r="ANF299"/>
      <c r="ANG299"/>
      <c r="ANH299"/>
      <c r="ANI299"/>
      <c r="ANJ299"/>
      <c r="ANK299"/>
      <c r="ANL299"/>
      <c r="ANM299"/>
      <c r="ANN299"/>
      <c r="ANO299"/>
      <c r="ANP299"/>
      <c r="ANQ299"/>
      <c r="ANR299"/>
      <c r="ANS299"/>
      <c r="ANT299"/>
      <c r="ANU299"/>
      <c r="ANV299"/>
      <c r="ANW299"/>
      <c r="ANX299"/>
      <c r="ANY299"/>
      <c r="ANZ299"/>
      <c r="AOA299"/>
      <c r="AOB299"/>
      <c r="AOC299"/>
      <c r="AOD299"/>
      <c r="AOE299"/>
      <c r="AOF299"/>
      <c r="AOG299"/>
      <c r="AOH299"/>
      <c r="AOI299"/>
      <c r="AOJ299"/>
      <c r="AOK299"/>
      <c r="AOL299"/>
      <c r="AOM299"/>
      <c r="AON299"/>
      <c r="AOO299"/>
      <c r="AOP299"/>
      <c r="AOQ299"/>
      <c r="AOR299"/>
      <c r="AOS299"/>
      <c r="AOT299"/>
      <c r="AOU299"/>
      <c r="AOV299"/>
      <c r="AOW299"/>
      <c r="AOX299"/>
      <c r="AOY299"/>
      <c r="AOZ299"/>
      <c r="APA299"/>
      <c r="APB299"/>
      <c r="APC299"/>
      <c r="APD299"/>
      <c r="APE299"/>
      <c r="APF299"/>
      <c r="APG299"/>
      <c r="APH299"/>
      <c r="API299"/>
      <c r="APJ299"/>
      <c r="APK299"/>
      <c r="APL299"/>
      <c r="APM299"/>
      <c r="APN299"/>
      <c r="APO299"/>
      <c r="APP299"/>
      <c r="APQ299"/>
      <c r="APR299"/>
      <c r="APS299"/>
      <c r="APT299"/>
      <c r="APU299"/>
      <c r="APV299"/>
      <c r="APW299"/>
      <c r="APX299"/>
      <c r="APY299"/>
      <c r="APZ299"/>
      <c r="AQA299"/>
      <c r="AQB299"/>
      <c r="AQC299"/>
      <c r="AQD299"/>
      <c r="AQE299"/>
      <c r="AQF299"/>
      <c r="AQG299"/>
      <c r="AQH299"/>
      <c r="AQI299"/>
      <c r="AQJ299"/>
      <c r="AQK299"/>
      <c r="AQL299"/>
      <c r="AQM299"/>
      <c r="AQN299"/>
      <c r="AQO299"/>
      <c r="AQP299"/>
      <c r="AQQ299"/>
      <c r="AQR299"/>
      <c r="AQS299"/>
      <c r="AQT299"/>
      <c r="AQU299"/>
      <c r="AQV299"/>
      <c r="AQW299"/>
      <c r="AQX299"/>
      <c r="AQY299"/>
      <c r="AQZ299"/>
      <c r="ARA299"/>
      <c r="ARB299"/>
      <c r="ARC299"/>
      <c r="ARD299"/>
      <c r="ARE299"/>
      <c r="ARF299"/>
      <c r="ARG299"/>
      <c r="ARH299"/>
      <c r="ARI299"/>
      <c r="ARJ299"/>
      <c r="ARK299"/>
      <c r="ARL299"/>
      <c r="ARM299"/>
      <c r="ARN299"/>
      <c r="ARO299"/>
      <c r="ARP299"/>
      <c r="ARQ299"/>
      <c r="ARR299"/>
      <c r="ARS299"/>
      <c r="ART299"/>
      <c r="ARU299"/>
      <c r="ARV299"/>
      <c r="ARW299"/>
      <c r="ARX299"/>
      <c r="ARY299"/>
      <c r="ARZ299"/>
      <c r="ASA299"/>
      <c r="ASB299"/>
      <c r="ASC299"/>
      <c r="ASD299"/>
      <c r="ASE299"/>
      <c r="ASF299"/>
      <c r="ASG299"/>
      <c r="ASH299"/>
      <c r="ASI299"/>
      <c r="ASJ299"/>
      <c r="ASK299"/>
      <c r="ASL299"/>
      <c r="ASM299"/>
      <c r="ASN299"/>
      <c r="ASO299"/>
      <c r="ASP299"/>
      <c r="ASQ299"/>
      <c r="ASR299"/>
      <c r="ASS299"/>
      <c r="AST299"/>
      <c r="ASU299"/>
      <c r="ASV299"/>
      <c r="ASW299"/>
      <c r="ASX299"/>
      <c r="ASY299"/>
      <c r="ASZ299"/>
      <c r="ATA299"/>
      <c r="ATB299"/>
      <c r="ATC299"/>
      <c r="ATD299"/>
      <c r="ATE299"/>
      <c r="ATF299"/>
      <c r="ATG299"/>
      <c r="ATH299"/>
      <c r="ATI299"/>
      <c r="ATJ299"/>
      <c r="ATK299"/>
      <c r="ATL299"/>
      <c r="ATM299"/>
      <c r="ATN299"/>
      <c r="ATO299"/>
      <c r="ATP299"/>
      <c r="ATQ299"/>
      <c r="ATR299"/>
      <c r="ATS299"/>
      <c r="ATT299"/>
      <c r="ATU299"/>
      <c r="ATV299"/>
      <c r="ATW299"/>
      <c r="ATX299"/>
      <c r="ATY299"/>
      <c r="ATZ299"/>
      <c r="AUA299"/>
      <c r="AUB299"/>
      <c r="AUC299"/>
      <c r="AUD299"/>
      <c r="AUE299"/>
      <c r="AUF299"/>
      <c r="AUG299"/>
      <c r="AUH299"/>
      <c r="AUI299"/>
      <c r="AUJ299"/>
      <c r="AUK299"/>
      <c r="AUL299"/>
      <c r="AUM299"/>
      <c r="AUN299"/>
      <c r="AUO299"/>
      <c r="AUP299"/>
      <c r="AUQ299"/>
      <c r="AUR299"/>
      <c r="AUS299"/>
      <c r="AUT299"/>
      <c r="AUU299"/>
      <c r="AUV299"/>
      <c r="AUW299"/>
      <c r="AUX299"/>
      <c r="AUY299"/>
      <c r="AUZ299"/>
      <c r="AVA299"/>
      <c r="AVB299"/>
      <c r="AVC299"/>
      <c r="AVD299"/>
      <c r="AVE299"/>
      <c r="AVF299"/>
      <c r="AVG299"/>
      <c r="AVH299"/>
      <c r="AVI299"/>
      <c r="AVJ299"/>
      <c r="AVK299"/>
      <c r="AVL299"/>
      <c r="AVM299"/>
      <c r="AVN299"/>
      <c r="AVO299"/>
      <c r="AVP299"/>
      <c r="AVQ299"/>
      <c r="AVR299"/>
      <c r="AVS299"/>
      <c r="AVT299"/>
      <c r="AVU299"/>
      <c r="AVV299"/>
      <c r="AVW299"/>
      <c r="AVX299"/>
      <c r="AVY299"/>
      <c r="AVZ299"/>
      <c r="AWA299"/>
      <c r="AWB299"/>
      <c r="AWC299"/>
      <c r="AWD299"/>
      <c r="AWE299"/>
      <c r="AWF299"/>
      <c r="AWG299"/>
      <c r="AWH299"/>
      <c r="AWI299"/>
      <c r="AWJ299"/>
      <c r="AWK299"/>
      <c r="AWL299"/>
      <c r="AWM299"/>
      <c r="AWN299"/>
      <c r="AWO299"/>
      <c r="AWP299"/>
      <c r="AWQ299"/>
      <c r="AWR299"/>
      <c r="AWS299"/>
      <c r="AWT299"/>
      <c r="AWU299"/>
      <c r="AWV299"/>
      <c r="AWW299"/>
      <c r="AWX299"/>
      <c r="AWY299"/>
      <c r="AWZ299"/>
      <c r="AXA299"/>
      <c r="AXB299"/>
      <c r="AXC299"/>
      <c r="AXD299"/>
      <c r="AXE299"/>
      <c r="AXF299"/>
      <c r="AXG299"/>
      <c r="AXH299"/>
      <c r="AXI299"/>
      <c r="AXJ299"/>
      <c r="AXK299"/>
      <c r="AXL299"/>
      <c r="AXM299"/>
      <c r="AXN299"/>
      <c r="AXO299"/>
      <c r="AXP299"/>
      <c r="AXQ299"/>
      <c r="AXR299"/>
      <c r="AXS299"/>
      <c r="AXT299"/>
      <c r="AXU299"/>
      <c r="AXV299"/>
      <c r="AXW299"/>
      <c r="AXX299"/>
      <c r="AXY299"/>
      <c r="AXZ299"/>
      <c r="AYA299"/>
      <c r="AYB299"/>
      <c r="AYC299"/>
      <c r="AYD299"/>
      <c r="AYE299"/>
      <c r="AYF299"/>
      <c r="AYG299"/>
      <c r="AYH299"/>
      <c r="AYI299"/>
      <c r="AYJ299"/>
      <c r="AYK299"/>
      <c r="AYL299"/>
      <c r="AYM299"/>
      <c r="AYN299"/>
      <c r="AYO299"/>
      <c r="AYP299"/>
      <c r="AYQ299"/>
      <c r="AYR299"/>
      <c r="AYS299"/>
      <c r="AYT299"/>
      <c r="AYU299"/>
      <c r="AYV299"/>
      <c r="AYW299"/>
      <c r="AYX299"/>
      <c r="AYY299"/>
      <c r="AYZ299"/>
      <c r="AZA299"/>
      <c r="AZB299"/>
      <c r="AZC299"/>
      <c r="AZD299"/>
      <c r="AZE299"/>
      <c r="AZF299"/>
      <c r="AZG299"/>
      <c r="AZH299"/>
      <c r="AZI299"/>
      <c r="AZJ299"/>
      <c r="AZK299"/>
      <c r="AZL299"/>
      <c r="AZM299"/>
      <c r="AZN299"/>
      <c r="AZO299"/>
      <c r="AZP299"/>
      <c r="AZQ299"/>
      <c r="AZR299"/>
      <c r="AZS299"/>
      <c r="AZT299"/>
      <c r="AZU299"/>
      <c r="AZV299"/>
      <c r="AZW299"/>
      <c r="AZX299"/>
      <c r="AZY299"/>
      <c r="AZZ299"/>
      <c r="BAA299"/>
      <c r="BAB299"/>
      <c r="BAC299"/>
      <c r="BAD299"/>
      <c r="BAE299"/>
      <c r="BAF299"/>
      <c r="BAG299"/>
      <c r="BAH299"/>
      <c r="BAI299"/>
      <c r="BAJ299"/>
      <c r="BAK299"/>
      <c r="BAL299"/>
      <c r="BAM299"/>
      <c r="BAN299"/>
      <c r="BAO299"/>
      <c r="BAP299"/>
      <c r="BAQ299"/>
      <c r="BAR299"/>
      <c r="BAS299"/>
      <c r="BAT299"/>
      <c r="BAU299"/>
      <c r="BAV299"/>
      <c r="BAW299"/>
      <c r="BAX299"/>
      <c r="BAY299"/>
      <c r="BAZ299"/>
      <c r="BBA299"/>
      <c r="BBB299"/>
      <c r="BBC299"/>
      <c r="BBD299"/>
      <c r="BBE299"/>
      <c r="BBF299"/>
      <c r="BBG299"/>
      <c r="BBH299"/>
      <c r="BBI299"/>
      <c r="BBJ299"/>
      <c r="BBK299"/>
      <c r="BBL299"/>
      <c r="BBM299"/>
      <c r="BBN299"/>
      <c r="BBO299"/>
      <c r="BBP299"/>
      <c r="BBQ299"/>
      <c r="BBR299"/>
      <c r="BBS299"/>
      <c r="BBT299"/>
      <c r="BBU299"/>
      <c r="BBV299"/>
      <c r="BBW299"/>
      <c r="BBX299"/>
      <c r="BBY299"/>
      <c r="BBZ299"/>
      <c r="BCA299"/>
      <c r="BCB299"/>
      <c r="BCC299"/>
      <c r="BCD299"/>
      <c r="BCE299"/>
      <c r="BCF299"/>
      <c r="BCG299"/>
      <c r="BCH299"/>
      <c r="BCI299"/>
      <c r="BCJ299"/>
      <c r="BCK299"/>
      <c r="BCL299"/>
      <c r="BCM299"/>
      <c r="BCN299"/>
      <c r="BCO299"/>
      <c r="BCP299"/>
      <c r="BCQ299"/>
      <c r="BCR299"/>
      <c r="BCS299"/>
      <c r="BCT299"/>
      <c r="BCU299"/>
      <c r="BCV299"/>
      <c r="BCW299"/>
      <c r="BCX299"/>
      <c r="BCY299"/>
      <c r="BCZ299"/>
      <c r="BDA299"/>
      <c r="BDB299"/>
      <c r="BDC299"/>
      <c r="BDD299"/>
      <c r="BDE299"/>
      <c r="BDF299"/>
      <c r="BDG299"/>
      <c r="BDH299"/>
      <c r="BDI299"/>
      <c r="BDJ299"/>
      <c r="BDK299"/>
      <c r="BDL299"/>
      <c r="BDM299"/>
      <c r="BDN299"/>
      <c r="BDO299"/>
      <c r="BDP299"/>
      <c r="BDQ299"/>
      <c r="BDR299"/>
      <c r="BDS299"/>
      <c r="BDT299"/>
      <c r="BDU299"/>
    </row>
    <row r="300" spans="1:1477" s="69" customFormat="1">
      <c r="B300" s="67" t="s">
        <v>6</v>
      </c>
      <c r="C300" s="67" t="s">
        <v>983</v>
      </c>
      <c r="D300" s="67" t="s">
        <v>1079</v>
      </c>
      <c r="E300" s="68">
        <v>44706</v>
      </c>
      <c r="F300" s="67" t="s">
        <v>1001</v>
      </c>
      <c r="G300" s="67" t="s">
        <v>1010</v>
      </c>
      <c r="H300" s="187">
        <v>1</v>
      </c>
      <c r="I300" s="69">
        <v>0</v>
      </c>
      <c r="J300" s="69">
        <v>120</v>
      </c>
      <c r="K300" s="69">
        <v>127</v>
      </c>
      <c r="L300" s="69">
        <v>127</v>
      </c>
      <c r="M300" s="186">
        <f t="shared" si="98"/>
        <v>1</v>
      </c>
      <c r="N300" s="69">
        <f t="shared" si="99"/>
        <v>1</v>
      </c>
      <c r="O300" s="69">
        <v>0</v>
      </c>
      <c r="P300" s="69">
        <v>0</v>
      </c>
      <c r="Q300" s="69">
        <v>0</v>
      </c>
      <c r="R300" s="69">
        <v>7</v>
      </c>
      <c r="S300" s="69">
        <v>0</v>
      </c>
      <c r="T300" s="190">
        <v>1340863</v>
      </c>
      <c r="U300" s="190">
        <v>50000</v>
      </c>
      <c r="V300" s="190">
        <v>1290863</v>
      </c>
      <c r="W300" s="190">
        <v>1340863</v>
      </c>
      <c r="X300" s="190">
        <v>1268582</v>
      </c>
      <c r="Y300" s="190">
        <v>-12000</v>
      </c>
      <c r="Z300" s="190">
        <v>0</v>
      </c>
      <c r="AA300" s="190">
        <v>-12000</v>
      </c>
      <c r="AB300" s="190">
        <v>1256582</v>
      </c>
      <c r="AC300" s="190">
        <v>1256582</v>
      </c>
      <c r="AD300" s="186">
        <f t="shared" si="100"/>
        <v>0.97344334758994566</v>
      </c>
      <c r="AE300" s="69">
        <f t="shared" si="101"/>
        <v>1</v>
      </c>
      <c r="AF300" s="190">
        <v>0</v>
      </c>
      <c r="AG300" s="190">
        <v>0</v>
      </c>
      <c r="AH300" s="69">
        <v>6</v>
      </c>
      <c r="AI300" s="69">
        <v>1</v>
      </c>
      <c r="AJ300" s="69">
        <v>0</v>
      </c>
      <c r="AK300" s="69">
        <v>0</v>
      </c>
      <c r="AL300" s="80">
        <v>0</v>
      </c>
      <c r="AM300" s="80">
        <v>0</v>
      </c>
      <c r="AN300" s="69">
        <v>0</v>
      </c>
      <c r="AO300" s="69">
        <v>0</v>
      </c>
      <c r="AP300" s="80">
        <v>0</v>
      </c>
      <c r="AQ300" s="80">
        <v>0</v>
      </c>
      <c r="AR300" s="69">
        <v>0</v>
      </c>
      <c r="AS300" s="69">
        <v>0</v>
      </c>
      <c r="AT300" s="80">
        <v>0</v>
      </c>
      <c r="AU300" s="80">
        <v>0</v>
      </c>
      <c r="AV300" s="69">
        <v>0</v>
      </c>
      <c r="AW300" s="69">
        <v>0</v>
      </c>
      <c r="AX300" s="80">
        <v>0</v>
      </c>
      <c r="AY300" s="80">
        <v>0</v>
      </c>
      <c r="AZ300" s="69">
        <v>0</v>
      </c>
      <c r="BA300" s="69">
        <v>0</v>
      </c>
      <c r="BB300" s="80">
        <v>0</v>
      </c>
      <c r="BC300" s="80">
        <v>0</v>
      </c>
      <c r="BD300" s="69">
        <v>0</v>
      </c>
      <c r="BE300" s="69">
        <v>0</v>
      </c>
      <c r="BF300" s="80">
        <v>0</v>
      </c>
      <c r="BG300" s="80">
        <v>0</v>
      </c>
      <c r="BH300" s="69">
        <v>0</v>
      </c>
      <c r="BI300" s="69">
        <v>0</v>
      </c>
      <c r="BJ300" s="80">
        <v>0</v>
      </c>
      <c r="BK300" s="80">
        <v>0</v>
      </c>
      <c r="BL300" s="69">
        <v>0</v>
      </c>
      <c r="BM300" s="69">
        <v>0</v>
      </c>
      <c r="BN300" s="80">
        <v>0</v>
      </c>
      <c r="BO300" s="80">
        <v>0</v>
      </c>
      <c r="BP300" s="69">
        <v>0</v>
      </c>
      <c r="BQ300" s="69">
        <v>0</v>
      </c>
      <c r="BR300" s="80">
        <v>0</v>
      </c>
      <c r="BS300" s="80">
        <v>0</v>
      </c>
      <c r="BT300" s="69">
        <v>0</v>
      </c>
      <c r="BU300" s="69">
        <v>0</v>
      </c>
      <c r="BV300" s="80">
        <v>0</v>
      </c>
      <c r="BW300" s="80">
        <v>0</v>
      </c>
      <c r="BX300" s="69">
        <v>0</v>
      </c>
      <c r="BY300" s="69">
        <v>0</v>
      </c>
      <c r="BZ300" s="80">
        <v>0</v>
      </c>
      <c r="CA300" s="80">
        <v>0</v>
      </c>
      <c r="CB300" s="69">
        <v>0</v>
      </c>
      <c r="CC300" s="69">
        <v>0</v>
      </c>
      <c r="CD300" s="80">
        <v>0</v>
      </c>
      <c r="CE300" s="80">
        <v>0</v>
      </c>
      <c r="CF300" s="69">
        <v>0</v>
      </c>
      <c r="CG300" s="69">
        <v>0</v>
      </c>
      <c r="CH300" s="80">
        <v>0</v>
      </c>
      <c r="CI300" s="80">
        <v>0</v>
      </c>
      <c r="CJ300" s="69">
        <v>0</v>
      </c>
      <c r="CK300" s="69">
        <v>0</v>
      </c>
      <c r="CL300" s="80">
        <v>0</v>
      </c>
      <c r="CM300" s="80">
        <v>0</v>
      </c>
      <c r="CN300" s="67" t="s">
        <v>733</v>
      </c>
      <c r="CO300" s="67" t="s">
        <v>734</v>
      </c>
      <c r="CP300" s="67" t="s">
        <v>701</v>
      </c>
      <c r="CQ300" s="67" t="s">
        <v>701</v>
      </c>
      <c r="CR300" s="67" t="s">
        <v>701</v>
      </c>
      <c r="CS300" s="67" t="s">
        <v>701</v>
      </c>
      <c r="CT300" s="68">
        <v>45134</v>
      </c>
      <c r="CU300" s="67" t="s">
        <v>1005</v>
      </c>
      <c r="CV300" s="67" t="s">
        <v>1004</v>
      </c>
      <c r="CW300" s="68" t="s">
        <v>168</v>
      </c>
      <c r="CX300" s="68">
        <v>45068</v>
      </c>
      <c r="CY300" s="67" t="s">
        <v>1001</v>
      </c>
      <c r="CZ300" s="67" t="s">
        <v>1009</v>
      </c>
      <c r="DA300" s="67" t="s">
        <v>1077</v>
      </c>
      <c r="DB300" s="81">
        <v>2027300</v>
      </c>
      <c r="DD300" s="67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  <c r="AML300"/>
      <c r="AMM300"/>
      <c r="AMN300"/>
      <c r="AMO300"/>
      <c r="AMP300"/>
      <c r="AMQ300"/>
      <c r="AMR300"/>
      <c r="AMS300"/>
      <c r="AMT300"/>
      <c r="AMU300"/>
      <c r="AMV300"/>
      <c r="AMW300"/>
      <c r="AMX300"/>
      <c r="AMY300"/>
      <c r="AMZ300"/>
      <c r="ANA300"/>
      <c r="ANB300"/>
      <c r="ANC300"/>
      <c r="AND300"/>
      <c r="ANE300"/>
      <c r="ANF300"/>
      <c r="ANG300"/>
      <c r="ANH300"/>
      <c r="ANI300"/>
      <c r="ANJ300"/>
      <c r="ANK300"/>
      <c r="ANL300"/>
      <c r="ANM300"/>
      <c r="ANN300"/>
      <c r="ANO300"/>
      <c r="ANP300"/>
      <c r="ANQ300"/>
      <c r="ANR300"/>
      <c r="ANS300"/>
      <c r="ANT300"/>
      <c r="ANU300"/>
      <c r="ANV300"/>
      <c r="ANW300"/>
      <c r="ANX300"/>
      <c r="ANY300"/>
      <c r="ANZ300"/>
      <c r="AOA300"/>
      <c r="AOB300"/>
      <c r="AOC300"/>
      <c r="AOD300"/>
      <c r="AOE300"/>
      <c r="AOF300"/>
      <c r="AOG300"/>
      <c r="AOH300"/>
      <c r="AOI300"/>
      <c r="AOJ300"/>
      <c r="AOK300"/>
      <c r="AOL300"/>
      <c r="AOM300"/>
      <c r="AON300"/>
      <c r="AOO300"/>
      <c r="AOP300"/>
      <c r="AOQ300"/>
      <c r="AOR300"/>
      <c r="AOS300"/>
      <c r="AOT300"/>
      <c r="AOU300"/>
      <c r="AOV300"/>
      <c r="AOW300"/>
      <c r="AOX300"/>
      <c r="AOY300"/>
      <c r="AOZ300"/>
      <c r="APA300"/>
      <c r="APB300"/>
      <c r="APC300"/>
      <c r="APD300"/>
      <c r="APE300"/>
      <c r="APF300"/>
      <c r="APG300"/>
      <c r="APH300"/>
      <c r="API300"/>
      <c r="APJ300"/>
      <c r="APK300"/>
      <c r="APL300"/>
      <c r="APM300"/>
      <c r="APN300"/>
      <c r="APO300"/>
      <c r="APP300"/>
      <c r="APQ300"/>
      <c r="APR300"/>
      <c r="APS300"/>
      <c r="APT300"/>
      <c r="APU300"/>
      <c r="APV300"/>
      <c r="APW300"/>
      <c r="APX300"/>
      <c r="APY300"/>
      <c r="APZ300"/>
      <c r="AQA300"/>
      <c r="AQB300"/>
      <c r="AQC300"/>
      <c r="AQD300"/>
      <c r="AQE300"/>
      <c r="AQF300"/>
      <c r="AQG300"/>
      <c r="AQH300"/>
      <c r="AQI300"/>
      <c r="AQJ300"/>
      <c r="AQK300"/>
      <c r="AQL300"/>
      <c r="AQM300"/>
      <c r="AQN300"/>
      <c r="AQO300"/>
      <c r="AQP300"/>
      <c r="AQQ300"/>
      <c r="AQR300"/>
      <c r="AQS300"/>
      <c r="AQT300"/>
      <c r="AQU300"/>
      <c r="AQV300"/>
      <c r="AQW300"/>
      <c r="AQX300"/>
      <c r="AQY300"/>
      <c r="AQZ300"/>
      <c r="ARA300"/>
      <c r="ARB300"/>
      <c r="ARC300"/>
      <c r="ARD300"/>
      <c r="ARE300"/>
      <c r="ARF300"/>
      <c r="ARG300"/>
      <c r="ARH300"/>
      <c r="ARI300"/>
      <c r="ARJ300"/>
      <c r="ARK300"/>
      <c r="ARL300"/>
      <c r="ARM300"/>
      <c r="ARN300"/>
      <c r="ARO300"/>
      <c r="ARP300"/>
      <c r="ARQ300"/>
      <c r="ARR300"/>
      <c r="ARS300"/>
      <c r="ART300"/>
      <c r="ARU300"/>
      <c r="ARV300"/>
      <c r="ARW300"/>
      <c r="ARX300"/>
      <c r="ARY300"/>
      <c r="ARZ300"/>
      <c r="ASA300"/>
      <c r="ASB300"/>
      <c r="ASC300"/>
      <c r="ASD300"/>
      <c r="ASE300"/>
      <c r="ASF300"/>
      <c r="ASG300"/>
      <c r="ASH300"/>
      <c r="ASI300"/>
      <c r="ASJ300"/>
      <c r="ASK300"/>
      <c r="ASL300"/>
      <c r="ASM300"/>
      <c r="ASN300"/>
      <c r="ASO300"/>
      <c r="ASP300"/>
      <c r="ASQ300"/>
      <c r="ASR300"/>
      <c r="ASS300"/>
      <c r="AST300"/>
      <c r="ASU300"/>
      <c r="ASV300"/>
      <c r="ASW300"/>
      <c r="ASX300"/>
      <c r="ASY300"/>
      <c r="ASZ300"/>
      <c r="ATA300"/>
      <c r="ATB300"/>
      <c r="ATC300"/>
      <c r="ATD300"/>
      <c r="ATE300"/>
      <c r="ATF300"/>
      <c r="ATG300"/>
      <c r="ATH300"/>
      <c r="ATI300"/>
      <c r="ATJ300"/>
      <c r="ATK300"/>
      <c r="ATL300"/>
      <c r="ATM300"/>
      <c r="ATN300"/>
      <c r="ATO300"/>
      <c r="ATP300"/>
      <c r="ATQ300"/>
      <c r="ATR300"/>
      <c r="ATS300"/>
      <c r="ATT300"/>
      <c r="ATU300"/>
      <c r="ATV300"/>
      <c r="ATW300"/>
      <c r="ATX300"/>
      <c r="ATY300"/>
      <c r="ATZ300"/>
      <c r="AUA300"/>
      <c r="AUB300"/>
      <c r="AUC300"/>
      <c r="AUD300"/>
      <c r="AUE300"/>
      <c r="AUF300"/>
      <c r="AUG300"/>
      <c r="AUH300"/>
      <c r="AUI300"/>
      <c r="AUJ300"/>
      <c r="AUK300"/>
      <c r="AUL300"/>
      <c r="AUM300"/>
      <c r="AUN300"/>
      <c r="AUO300"/>
      <c r="AUP300"/>
      <c r="AUQ300"/>
      <c r="AUR300"/>
      <c r="AUS300"/>
      <c r="AUT300"/>
      <c r="AUU300"/>
      <c r="AUV300"/>
      <c r="AUW300"/>
      <c r="AUX300"/>
      <c r="AUY300"/>
      <c r="AUZ300"/>
      <c r="AVA300"/>
      <c r="AVB300"/>
      <c r="AVC300"/>
      <c r="AVD300"/>
      <c r="AVE300"/>
      <c r="AVF300"/>
      <c r="AVG300"/>
      <c r="AVH300"/>
      <c r="AVI300"/>
      <c r="AVJ300"/>
      <c r="AVK300"/>
      <c r="AVL300"/>
      <c r="AVM300"/>
      <c r="AVN300"/>
      <c r="AVO300"/>
      <c r="AVP300"/>
      <c r="AVQ300"/>
      <c r="AVR300"/>
      <c r="AVS300"/>
      <c r="AVT300"/>
      <c r="AVU300"/>
      <c r="AVV300"/>
      <c r="AVW300"/>
      <c r="AVX300"/>
      <c r="AVY300"/>
      <c r="AVZ300"/>
      <c r="AWA300"/>
      <c r="AWB300"/>
      <c r="AWC300"/>
      <c r="AWD300"/>
      <c r="AWE300"/>
      <c r="AWF300"/>
      <c r="AWG300"/>
      <c r="AWH300"/>
      <c r="AWI300"/>
      <c r="AWJ300"/>
      <c r="AWK300"/>
      <c r="AWL300"/>
      <c r="AWM300"/>
      <c r="AWN300"/>
      <c r="AWO300"/>
      <c r="AWP300"/>
      <c r="AWQ300"/>
      <c r="AWR300"/>
      <c r="AWS300"/>
      <c r="AWT300"/>
      <c r="AWU300"/>
      <c r="AWV300"/>
      <c r="AWW300"/>
      <c r="AWX300"/>
      <c r="AWY300"/>
      <c r="AWZ300"/>
      <c r="AXA300"/>
      <c r="AXB300"/>
      <c r="AXC300"/>
      <c r="AXD300"/>
      <c r="AXE300"/>
      <c r="AXF300"/>
      <c r="AXG300"/>
      <c r="AXH300"/>
      <c r="AXI300"/>
      <c r="AXJ300"/>
      <c r="AXK300"/>
      <c r="AXL300"/>
      <c r="AXM300"/>
      <c r="AXN300"/>
      <c r="AXO300"/>
      <c r="AXP300"/>
      <c r="AXQ300"/>
      <c r="AXR300"/>
      <c r="AXS300"/>
      <c r="AXT300"/>
      <c r="AXU300"/>
      <c r="AXV300"/>
      <c r="AXW300"/>
      <c r="AXX300"/>
      <c r="AXY300"/>
      <c r="AXZ300"/>
      <c r="AYA300"/>
      <c r="AYB300"/>
      <c r="AYC300"/>
      <c r="AYD300"/>
      <c r="AYE300"/>
      <c r="AYF300"/>
      <c r="AYG300"/>
      <c r="AYH300"/>
      <c r="AYI300"/>
      <c r="AYJ300"/>
      <c r="AYK300"/>
      <c r="AYL300"/>
      <c r="AYM300"/>
      <c r="AYN300"/>
      <c r="AYO300"/>
      <c r="AYP300"/>
      <c r="AYQ300"/>
      <c r="AYR300"/>
      <c r="AYS300"/>
      <c r="AYT300"/>
      <c r="AYU300"/>
      <c r="AYV300"/>
      <c r="AYW300"/>
      <c r="AYX300"/>
      <c r="AYY300"/>
      <c r="AYZ300"/>
      <c r="AZA300"/>
      <c r="AZB300"/>
      <c r="AZC300"/>
      <c r="AZD300"/>
      <c r="AZE300"/>
      <c r="AZF300"/>
      <c r="AZG300"/>
      <c r="AZH300"/>
      <c r="AZI300"/>
      <c r="AZJ300"/>
      <c r="AZK300"/>
      <c r="AZL300"/>
      <c r="AZM300"/>
      <c r="AZN300"/>
      <c r="AZO300"/>
      <c r="AZP300"/>
      <c r="AZQ300"/>
      <c r="AZR300"/>
      <c r="AZS300"/>
      <c r="AZT300"/>
      <c r="AZU300"/>
      <c r="AZV300"/>
      <c r="AZW300"/>
      <c r="AZX300"/>
      <c r="AZY300"/>
      <c r="AZZ300"/>
      <c r="BAA300"/>
      <c r="BAB300"/>
      <c r="BAC300"/>
      <c r="BAD300"/>
      <c r="BAE300"/>
      <c r="BAF300"/>
      <c r="BAG300"/>
      <c r="BAH300"/>
      <c r="BAI300"/>
      <c r="BAJ300"/>
      <c r="BAK300"/>
      <c r="BAL300"/>
      <c r="BAM300"/>
      <c r="BAN300"/>
      <c r="BAO300"/>
      <c r="BAP300"/>
      <c r="BAQ300"/>
      <c r="BAR300"/>
      <c r="BAS300"/>
      <c r="BAT300"/>
      <c r="BAU300"/>
      <c r="BAV300"/>
      <c r="BAW300"/>
      <c r="BAX300"/>
      <c r="BAY300"/>
      <c r="BAZ300"/>
      <c r="BBA300"/>
      <c r="BBB300"/>
      <c r="BBC300"/>
      <c r="BBD300"/>
      <c r="BBE300"/>
      <c r="BBF300"/>
      <c r="BBG300"/>
      <c r="BBH300"/>
      <c r="BBI300"/>
      <c r="BBJ300"/>
      <c r="BBK300"/>
      <c r="BBL300"/>
      <c r="BBM300"/>
      <c r="BBN300"/>
      <c r="BBO300"/>
      <c r="BBP300"/>
      <c r="BBQ300"/>
      <c r="BBR300"/>
      <c r="BBS300"/>
      <c r="BBT300"/>
      <c r="BBU300"/>
      <c r="BBV300"/>
      <c r="BBW300"/>
      <c r="BBX300"/>
      <c r="BBY300"/>
      <c r="BBZ300"/>
      <c r="BCA300"/>
      <c r="BCB300"/>
      <c r="BCC300"/>
      <c r="BCD300"/>
      <c r="BCE300"/>
      <c r="BCF300"/>
      <c r="BCG300"/>
      <c r="BCH300"/>
      <c r="BCI300"/>
      <c r="BCJ300"/>
      <c r="BCK300"/>
      <c r="BCL300"/>
      <c r="BCM300"/>
      <c r="BCN300"/>
      <c r="BCO300"/>
      <c r="BCP300"/>
      <c r="BCQ300"/>
      <c r="BCR300"/>
      <c r="BCS300"/>
      <c r="BCT300"/>
      <c r="BCU300"/>
      <c r="BCV300"/>
      <c r="BCW300"/>
      <c r="BCX300"/>
      <c r="BCY300"/>
      <c r="BCZ300"/>
      <c r="BDA300"/>
      <c r="BDB300"/>
      <c r="BDC300"/>
      <c r="BDD300"/>
      <c r="BDE300"/>
      <c r="BDF300"/>
      <c r="BDG300"/>
      <c r="BDH300"/>
      <c r="BDI300"/>
      <c r="BDJ300"/>
      <c r="BDK300"/>
      <c r="BDL300"/>
      <c r="BDM300"/>
      <c r="BDN300"/>
      <c r="BDO300"/>
      <c r="BDP300"/>
      <c r="BDQ300"/>
      <c r="BDR300"/>
      <c r="BDS300"/>
      <c r="BDT300"/>
      <c r="BDU300"/>
    </row>
    <row r="301" spans="1:1477" s="69" customFormat="1">
      <c r="B301" s="67" t="s">
        <v>6</v>
      </c>
      <c r="C301" s="67" t="s">
        <v>508</v>
      </c>
      <c r="D301" s="67" t="s">
        <v>509</v>
      </c>
      <c r="E301" s="68">
        <v>44517</v>
      </c>
      <c r="F301" s="67" t="s">
        <v>1007</v>
      </c>
      <c r="G301" s="67" t="s">
        <v>1010</v>
      </c>
      <c r="H301" s="187">
        <v>2</v>
      </c>
      <c r="I301" s="69">
        <v>4</v>
      </c>
      <c r="J301" s="69">
        <v>250</v>
      </c>
      <c r="K301" s="69">
        <v>536</v>
      </c>
      <c r="L301" s="69">
        <v>530</v>
      </c>
      <c r="M301" s="186">
        <f t="shared" si="98"/>
        <v>1.9359999999999999</v>
      </c>
      <c r="N301" s="69">
        <f t="shared" si="99"/>
        <v>0</v>
      </c>
      <c r="O301" s="69">
        <v>6</v>
      </c>
      <c r="P301" s="69">
        <v>0</v>
      </c>
      <c r="Q301" s="69">
        <v>0</v>
      </c>
      <c r="R301" s="69">
        <v>286</v>
      </c>
      <c r="S301" s="69">
        <v>0</v>
      </c>
      <c r="T301" s="190">
        <v>4025439</v>
      </c>
      <c r="U301" s="190">
        <v>50000</v>
      </c>
      <c r="V301" s="190">
        <v>3975439</v>
      </c>
      <c r="W301" s="190">
        <v>4151284</v>
      </c>
      <c r="X301" s="190">
        <v>4188035</v>
      </c>
      <c r="Y301" s="190">
        <v>0</v>
      </c>
      <c r="Z301" s="190">
        <v>0</v>
      </c>
      <c r="AA301" s="190">
        <v>0</v>
      </c>
      <c r="AB301" s="190">
        <v>4188035</v>
      </c>
      <c r="AC301" s="190">
        <v>4185783</v>
      </c>
      <c r="AD301" s="186">
        <f t="shared" si="100"/>
        <v>1.0529108860681802</v>
      </c>
      <c r="AE301" s="69">
        <f t="shared" si="101"/>
        <v>1</v>
      </c>
      <c r="AF301" s="190">
        <v>0</v>
      </c>
      <c r="AG301" s="190">
        <v>125844</v>
      </c>
      <c r="AH301" s="69">
        <v>13</v>
      </c>
      <c r="AI301" s="69">
        <v>33</v>
      </c>
      <c r="AJ301" s="69">
        <v>0</v>
      </c>
      <c r="AK301" s="69">
        <v>0</v>
      </c>
      <c r="AL301" s="80">
        <v>0</v>
      </c>
      <c r="AM301" s="80">
        <v>0</v>
      </c>
      <c r="AN301" s="69">
        <v>0</v>
      </c>
      <c r="AO301" s="69">
        <v>0</v>
      </c>
      <c r="AP301" s="80">
        <v>3758</v>
      </c>
      <c r="AQ301" s="80">
        <v>0</v>
      </c>
      <c r="AR301" s="69">
        <v>0</v>
      </c>
      <c r="AS301" s="69">
        <v>0</v>
      </c>
      <c r="AT301" s="80">
        <v>0</v>
      </c>
      <c r="AU301" s="80">
        <v>0</v>
      </c>
      <c r="AV301" s="69">
        <v>0</v>
      </c>
      <c r="AW301" s="69">
        <v>0</v>
      </c>
      <c r="AX301" s="80">
        <v>0</v>
      </c>
      <c r="AY301" s="80">
        <v>0</v>
      </c>
      <c r="AZ301" s="69">
        <v>0</v>
      </c>
      <c r="BA301" s="69">
        <v>0</v>
      </c>
      <c r="BB301" s="80">
        <v>0</v>
      </c>
      <c r="BC301" s="80">
        <v>0</v>
      </c>
      <c r="BD301" s="69">
        <v>240</v>
      </c>
      <c r="BE301" s="69">
        <v>0</v>
      </c>
      <c r="BF301" s="80">
        <v>147045</v>
      </c>
      <c r="BG301" s="80">
        <v>0</v>
      </c>
      <c r="BH301" s="69">
        <v>0</v>
      </c>
      <c r="BI301" s="69">
        <v>0</v>
      </c>
      <c r="BJ301" s="80">
        <v>0</v>
      </c>
      <c r="BK301" s="80">
        <v>0</v>
      </c>
      <c r="BL301" s="69">
        <v>0</v>
      </c>
      <c r="BM301" s="69">
        <v>0</v>
      </c>
      <c r="BN301" s="80">
        <v>0</v>
      </c>
      <c r="BO301" s="80">
        <v>0</v>
      </c>
      <c r="BP301" s="69">
        <v>0</v>
      </c>
      <c r="BQ301" s="69">
        <v>0</v>
      </c>
      <c r="BR301" s="80">
        <v>2251</v>
      </c>
      <c r="BS301" s="80">
        <v>0</v>
      </c>
      <c r="BT301" s="69">
        <v>0</v>
      </c>
      <c r="BU301" s="69">
        <v>0</v>
      </c>
      <c r="BV301" s="80">
        <v>0</v>
      </c>
      <c r="BW301" s="80">
        <v>0</v>
      </c>
      <c r="BX301" s="69">
        <v>0</v>
      </c>
      <c r="BY301" s="69">
        <v>0</v>
      </c>
      <c r="BZ301" s="80">
        <v>0</v>
      </c>
      <c r="CA301" s="80">
        <v>0</v>
      </c>
      <c r="CB301" s="69">
        <v>0</v>
      </c>
      <c r="CC301" s="69">
        <v>0</v>
      </c>
      <c r="CD301" s="80">
        <v>0</v>
      </c>
      <c r="CE301" s="80">
        <v>0</v>
      </c>
      <c r="CF301" s="69">
        <v>0</v>
      </c>
      <c r="CG301" s="69">
        <v>0</v>
      </c>
      <c r="CH301" s="80">
        <v>0</v>
      </c>
      <c r="CI301" s="80">
        <v>0</v>
      </c>
      <c r="CJ301" s="69">
        <v>240</v>
      </c>
      <c r="CK301" s="69">
        <v>0</v>
      </c>
      <c r="CL301" s="80">
        <v>153054</v>
      </c>
      <c r="CM301" s="80">
        <v>0</v>
      </c>
      <c r="CN301" s="67" t="s">
        <v>797</v>
      </c>
      <c r="CO301" s="67" t="s">
        <v>798</v>
      </c>
      <c r="CP301" s="67" t="s">
        <v>701</v>
      </c>
      <c r="CQ301" s="67" t="s">
        <v>701</v>
      </c>
      <c r="CR301" s="67" t="s">
        <v>701</v>
      </c>
      <c r="CS301" s="67" t="s">
        <v>701</v>
      </c>
      <c r="CT301" s="68">
        <v>45338</v>
      </c>
      <c r="CU301" s="67" t="s">
        <v>1003</v>
      </c>
      <c r="CV301" s="67" t="s">
        <v>1004</v>
      </c>
      <c r="CW301" s="68" t="s">
        <v>168</v>
      </c>
      <c r="CX301" s="68">
        <v>45254</v>
      </c>
      <c r="CY301" s="67" t="s">
        <v>1007</v>
      </c>
      <c r="CZ301" s="67" t="s">
        <v>1004</v>
      </c>
      <c r="DA301" s="67" t="s">
        <v>1080</v>
      </c>
      <c r="DB301" s="81">
        <v>3685201.18</v>
      </c>
      <c r="DD301" s="67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  <c r="AML301"/>
      <c r="AMM301"/>
      <c r="AMN301"/>
      <c r="AMO301"/>
      <c r="AMP301"/>
      <c r="AMQ301"/>
      <c r="AMR301"/>
      <c r="AMS301"/>
      <c r="AMT301"/>
      <c r="AMU301"/>
      <c r="AMV301"/>
      <c r="AMW301"/>
      <c r="AMX301"/>
      <c r="AMY301"/>
      <c r="AMZ301"/>
      <c r="ANA301"/>
      <c r="ANB301"/>
      <c r="ANC301"/>
      <c r="AND301"/>
      <c r="ANE301"/>
      <c r="ANF301"/>
      <c r="ANG301"/>
      <c r="ANH301"/>
      <c r="ANI301"/>
      <c r="ANJ301"/>
      <c r="ANK301"/>
      <c r="ANL301"/>
      <c r="ANM301"/>
      <c r="ANN301"/>
      <c r="ANO301"/>
      <c r="ANP301"/>
      <c r="ANQ301"/>
      <c r="ANR301"/>
      <c r="ANS301"/>
      <c r="ANT301"/>
      <c r="ANU301"/>
      <c r="ANV301"/>
      <c r="ANW301"/>
      <c r="ANX301"/>
      <c r="ANY301"/>
      <c r="ANZ301"/>
      <c r="AOA301"/>
      <c r="AOB301"/>
      <c r="AOC301"/>
      <c r="AOD301"/>
      <c r="AOE301"/>
      <c r="AOF301"/>
      <c r="AOG301"/>
      <c r="AOH301"/>
      <c r="AOI301"/>
      <c r="AOJ301"/>
      <c r="AOK301"/>
      <c r="AOL301"/>
      <c r="AOM301"/>
      <c r="AON301"/>
      <c r="AOO301"/>
      <c r="AOP301"/>
      <c r="AOQ301"/>
      <c r="AOR301"/>
      <c r="AOS301"/>
      <c r="AOT301"/>
      <c r="AOU301"/>
      <c r="AOV301"/>
      <c r="AOW301"/>
      <c r="AOX301"/>
      <c r="AOY301"/>
      <c r="AOZ301"/>
      <c r="APA301"/>
      <c r="APB301"/>
      <c r="APC301"/>
      <c r="APD301"/>
      <c r="APE301"/>
      <c r="APF301"/>
      <c r="APG301"/>
      <c r="APH301"/>
      <c r="API301"/>
      <c r="APJ301"/>
      <c r="APK301"/>
      <c r="APL301"/>
      <c r="APM301"/>
      <c r="APN301"/>
      <c r="APO301"/>
      <c r="APP301"/>
      <c r="APQ301"/>
      <c r="APR301"/>
      <c r="APS301"/>
      <c r="APT301"/>
      <c r="APU301"/>
      <c r="APV301"/>
      <c r="APW301"/>
      <c r="APX301"/>
      <c r="APY301"/>
      <c r="APZ301"/>
      <c r="AQA301"/>
      <c r="AQB301"/>
      <c r="AQC301"/>
      <c r="AQD301"/>
      <c r="AQE301"/>
      <c r="AQF301"/>
      <c r="AQG301"/>
      <c r="AQH301"/>
      <c r="AQI301"/>
      <c r="AQJ301"/>
      <c r="AQK301"/>
      <c r="AQL301"/>
      <c r="AQM301"/>
      <c r="AQN301"/>
      <c r="AQO301"/>
      <c r="AQP301"/>
      <c r="AQQ301"/>
      <c r="AQR301"/>
      <c r="AQS301"/>
      <c r="AQT301"/>
      <c r="AQU301"/>
      <c r="AQV301"/>
      <c r="AQW301"/>
      <c r="AQX301"/>
      <c r="AQY301"/>
      <c r="AQZ301"/>
      <c r="ARA301"/>
      <c r="ARB301"/>
      <c r="ARC301"/>
      <c r="ARD301"/>
      <c r="ARE301"/>
      <c r="ARF301"/>
      <c r="ARG301"/>
      <c r="ARH301"/>
      <c r="ARI301"/>
      <c r="ARJ301"/>
      <c r="ARK301"/>
      <c r="ARL301"/>
      <c r="ARM301"/>
      <c r="ARN301"/>
      <c r="ARO301"/>
      <c r="ARP301"/>
      <c r="ARQ301"/>
      <c r="ARR301"/>
      <c r="ARS301"/>
      <c r="ART301"/>
      <c r="ARU301"/>
      <c r="ARV301"/>
      <c r="ARW301"/>
      <c r="ARX301"/>
      <c r="ARY301"/>
      <c r="ARZ301"/>
      <c r="ASA301"/>
      <c r="ASB301"/>
      <c r="ASC301"/>
      <c r="ASD301"/>
      <c r="ASE301"/>
      <c r="ASF301"/>
      <c r="ASG301"/>
      <c r="ASH301"/>
      <c r="ASI301"/>
      <c r="ASJ301"/>
      <c r="ASK301"/>
      <c r="ASL301"/>
      <c r="ASM301"/>
      <c r="ASN301"/>
      <c r="ASO301"/>
      <c r="ASP301"/>
      <c r="ASQ301"/>
      <c r="ASR301"/>
      <c r="ASS301"/>
      <c r="AST301"/>
      <c r="ASU301"/>
      <c r="ASV301"/>
      <c r="ASW301"/>
      <c r="ASX301"/>
      <c r="ASY301"/>
      <c r="ASZ301"/>
      <c r="ATA301"/>
      <c r="ATB301"/>
      <c r="ATC301"/>
      <c r="ATD301"/>
      <c r="ATE301"/>
      <c r="ATF301"/>
      <c r="ATG301"/>
      <c r="ATH301"/>
      <c r="ATI301"/>
      <c r="ATJ301"/>
      <c r="ATK301"/>
      <c r="ATL301"/>
      <c r="ATM301"/>
      <c r="ATN301"/>
      <c r="ATO301"/>
      <c r="ATP301"/>
      <c r="ATQ301"/>
      <c r="ATR301"/>
      <c r="ATS301"/>
      <c r="ATT301"/>
      <c r="ATU301"/>
      <c r="ATV301"/>
      <c r="ATW301"/>
      <c r="ATX301"/>
      <c r="ATY301"/>
      <c r="ATZ301"/>
      <c r="AUA301"/>
      <c r="AUB301"/>
      <c r="AUC301"/>
      <c r="AUD301"/>
      <c r="AUE301"/>
      <c r="AUF301"/>
      <c r="AUG301"/>
      <c r="AUH301"/>
      <c r="AUI301"/>
      <c r="AUJ301"/>
      <c r="AUK301"/>
      <c r="AUL301"/>
      <c r="AUM301"/>
      <c r="AUN301"/>
      <c r="AUO301"/>
      <c r="AUP301"/>
      <c r="AUQ301"/>
      <c r="AUR301"/>
      <c r="AUS301"/>
      <c r="AUT301"/>
      <c r="AUU301"/>
      <c r="AUV301"/>
      <c r="AUW301"/>
      <c r="AUX301"/>
      <c r="AUY301"/>
      <c r="AUZ301"/>
      <c r="AVA301"/>
      <c r="AVB301"/>
      <c r="AVC301"/>
      <c r="AVD301"/>
      <c r="AVE301"/>
      <c r="AVF301"/>
      <c r="AVG301"/>
      <c r="AVH301"/>
      <c r="AVI301"/>
      <c r="AVJ301"/>
      <c r="AVK301"/>
      <c r="AVL301"/>
      <c r="AVM301"/>
      <c r="AVN301"/>
      <c r="AVO301"/>
      <c r="AVP301"/>
      <c r="AVQ301"/>
      <c r="AVR301"/>
      <c r="AVS301"/>
      <c r="AVT301"/>
      <c r="AVU301"/>
      <c r="AVV301"/>
      <c r="AVW301"/>
      <c r="AVX301"/>
      <c r="AVY301"/>
      <c r="AVZ301"/>
      <c r="AWA301"/>
      <c r="AWB301"/>
      <c r="AWC301"/>
      <c r="AWD301"/>
      <c r="AWE301"/>
      <c r="AWF301"/>
      <c r="AWG301"/>
      <c r="AWH301"/>
      <c r="AWI301"/>
      <c r="AWJ301"/>
      <c r="AWK301"/>
      <c r="AWL301"/>
      <c r="AWM301"/>
      <c r="AWN301"/>
      <c r="AWO301"/>
      <c r="AWP301"/>
      <c r="AWQ301"/>
      <c r="AWR301"/>
      <c r="AWS301"/>
      <c r="AWT301"/>
      <c r="AWU301"/>
      <c r="AWV301"/>
      <c r="AWW301"/>
      <c r="AWX301"/>
      <c r="AWY301"/>
      <c r="AWZ301"/>
      <c r="AXA301"/>
      <c r="AXB301"/>
      <c r="AXC301"/>
      <c r="AXD301"/>
      <c r="AXE301"/>
      <c r="AXF301"/>
      <c r="AXG301"/>
      <c r="AXH301"/>
      <c r="AXI301"/>
      <c r="AXJ301"/>
      <c r="AXK301"/>
      <c r="AXL301"/>
      <c r="AXM301"/>
      <c r="AXN301"/>
      <c r="AXO301"/>
      <c r="AXP301"/>
      <c r="AXQ301"/>
      <c r="AXR301"/>
      <c r="AXS301"/>
      <c r="AXT301"/>
      <c r="AXU301"/>
      <c r="AXV301"/>
      <c r="AXW301"/>
      <c r="AXX301"/>
      <c r="AXY301"/>
      <c r="AXZ301"/>
      <c r="AYA301"/>
      <c r="AYB301"/>
      <c r="AYC301"/>
      <c r="AYD301"/>
      <c r="AYE301"/>
      <c r="AYF301"/>
      <c r="AYG301"/>
      <c r="AYH301"/>
      <c r="AYI301"/>
      <c r="AYJ301"/>
      <c r="AYK301"/>
      <c r="AYL301"/>
      <c r="AYM301"/>
      <c r="AYN301"/>
      <c r="AYO301"/>
      <c r="AYP301"/>
      <c r="AYQ301"/>
      <c r="AYR301"/>
      <c r="AYS301"/>
      <c r="AYT301"/>
      <c r="AYU301"/>
      <c r="AYV301"/>
      <c r="AYW301"/>
      <c r="AYX301"/>
      <c r="AYY301"/>
      <c r="AYZ301"/>
      <c r="AZA301"/>
      <c r="AZB301"/>
      <c r="AZC301"/>
      <c r="AZD301"/>
      <c r="AZE301"/>
      <c r="AZF301"/>
      <c r="AZG301"/>
      <c r="AZH301"/>
      <c r="AZI301"/>
      <c r="AZJ301"/>
      <c r="AZK301"/>
      <c r="AZL301"/>
      <c r="AZM301"/>
      <c r="AZN301"/>
      <c r="AZO301"/>
      <c r="AZP301"/>
      <c r="AZQ301"/>
      <c r="AZR301"/>
      <c r="AZS301"/>
      <c r="AZT301"/>
      <c r="AZU301"/>
      <c r="AZV301"/>
      <c r="AZW301"/>
      <c r="AZX301"/>
      <c r="AZY301"/>
      <c r="AZZ301"/>
      <c r="BAA301"/>
      <c r="BAB301"/>
      <c r="BAC301"/>
      <c r="BAD301"/>
      <c r="BAE301"/>
      <c r="BAF301"/>
      <c r="BAG301"/>
      <c r="BAH301"/>
      <c r="BAI301"/>
      <c r="BAJ301"/>
      <c r="BAK301"/>
      <c r="BAL301"/>
      <c r="BAM301"/>
      <c r="BAN301"/>
      <c r="BAO301"/>
      <c r="BAP301"/>
      <c r="BAQ301"/>
      <c r="BAR301"/>
      <c r="BAS301"/>
      <c r="BAT301"/>
      <c r="BAU301"/>
      <c r="BAV301"/>
      <c r="BAW301"/>
      <c r="BAX301"/>
      <c r="BAY301"/>
      <c r="BAZ301"/>
      <c r="BBA301"/>
      <c r="BBB301"/>
      <c r="BBC301"/>
      <c r="BBD301"/>
      <c r="BBE301"/>
      <c r="BBF301"/>
      <c r="BBG301"/>
      <c r="BBH301"/>
      <c r="BBI301"/>
      <c r="BBJ301"/>
      <c r="BBK301"/>
      <c r="BBL301"/>
      <c r="BBM301"/>
      <c r="BBN301"/>
      <c r="BBO301"/>
      <c r="BBP301"/>
      <c r="BBQ301"/>
      <c r="BBR301"/>
      <c r="BBS301"/>
      <c r="BBT301"/>
      <c r="BBU301"/>
      <c r="BBV301"/>
      <c r="BBW301"/>
      <c r="BBX301"/>
      <c r="BBY301"/>
      <c r="BBZ301"/>
      <c r="BCA301"/>
      <c r="BCB301"/>
      <c r="BCC301"/>
      <c r="BCD301"/>
      <c r="BCE301"/>
      <c r="BCF301"/>
      <c r="BCG301"/>
      <c r="BCH301"/>
      <c r="BCI301"/>
      <c r="BCJ301"/>
      <c r="BCK301"/>
      <c r="BCL301"/>
      <c r="BCM301"/>
      <c r="BCN301"/>
      <c r="BCO301"/>
      <c r="BCP301"/>
      <c r="BCQ301"/>
      <c r="BCR301"/>
      <c r="BCS301"/>
      <c r="BCT301"/>
      <c r="BCU301"/>
      <c r="BCV301"/>
      <c r="BCW301"/>
      <c r="BCX301"/>
      <c r="BCY301"/>
      <c r="BCZ301"/>
      <c r="BDA301"/>
      <c r="BDB301"/>
      <c r="BDC301"/>
      <c r="BDD301"/>
      <c r="BDE301"/>
      <c r="BDF301"/>
      <c r="BDG301"/>
      <c r="BDH301"/>
      <c r="BDI301"/>
      <c r="BDJ301"/>
      <c r="BDK301"/>
      <c r="BDL301"/>
      <c r="BDM301"/>
      <c r="BDN301"/>
      <c r="BDO301"/>
      <c r="BDP301"/>
      <c r="BDQ301"/>
      <c r="BDR301"/>
      <c r="BDS301"/>
      <c r="BDT301"/>
      <c r="BDU301"/>
    </row>
    <row r="302" spans="1:1477" s="103" customFormat="1" ht="12.75" thickBot="1">
      <c r="A302" s="130"/>
      <c r="B302" s="104"/>
      <c r="C302" s="104"/>
      <c r="D302" s="104"/>
      <c r="E302" s="68"/>
      <c r="F302" s="104"/>
      <c r="G302" s="104"/>
      <c r="H302" s="187"/>
      <c r="I302" s="105"/>
      <c r="J302" s="105"/>
      <c r="K302" s="105"/>
      <c r="L302" s="105"/>
      <c r="M302" s="236"/>
      <c r="N302" s="69"/>
      <c r="O302" s="105"/>
      <c r="P302" s="105"/>
      <c r="Q302" s="105"/>
      <c r="R302" s="105"/>
      <c r="S302" s="105"/>
      <c r="T302" s="106"/>
      <c r="U302" s="106"/>
      <c r="V302" s="106"/>
      <c r="W302" s="106"/>
      <c r="X302" s="106"/>
      <c r="Y302" s="190"/>
      <c r="Z302" s="190"/>
      <c r="AA302" s="190"/>
      <c r="AB302" s="190"/>
      <c r="AC302" s="190"/>
      <c r="AD302" s="140"/>
      <c r="AE302" s="69"/>
      <c r="AF302" s="190"/>
      <c r="AG302" s="190"/>
      <c r="AH302" s="105"/>
      <c r="AI302" s="105"/>
      <c r="AJ302" s="107"/>
      <c r="AK302" s="107"/>
      <c r="AL302" s="80"/>
      <c r="AM302" s="80"/>
      <c r="AN302" s="107"/>
      <c r="AO302" s="107"/>
      <c r="AP302" s="80"/>
      <c r="AQ302" s="80"/>
      <c r="AR302" s="107"/>
      <c r="AS302" s="107"/>
      <c r="AT302" s="80"/>
      <c r="AU302" s="80"/>
      <c r="AV302" s="107"/>
      <c r="AW302" s="107"/>
      <c r="AX302" s="80"/>
      <c r="AY302" s="80"/>
      <c r="AZ302" s="107"/>
      <c r="BA302" s="107"/>
      <c r="BB302" s="80"/>
      <c r="BC302" s="80"/>
      <c r="BD302" s="107"/>
      <c r="BE302" s="107"/>
      <c r="BF302" s="80"/>
      <c r="BG302" s="80"/>
      <c r="BH302" s="107"/>
      <c r="BI302" s="107"/>
      <c r="BJ302" s="80"/>
      <c r="BK302" s="80"/>
      <c r="BL302" s="107"/>
      <c r="BM302" s="107"/>
      <c r="BN302" s="80"/>
      <c r="BO302" s="80"/>
      <c r="BP302" s="107"/>
      <c r="BQ302" s="107"/>
      <c r="BR302" s="80"/>
      <c r="BS302" s="80"/>
      <c r="BT302" s="107"/>
      <c r="BU302" s="107"/>
      <c r="BV302" s="80"/>
      <c r="BW302" s="80"/>
      <c r="BX302" s="107"/>
      <c r="BY302" s="107"/>
      <c r="BZ302" s="80"/>
      <c r="CA302" s="80"/>
      <c r="CB302" s="107"/>
      <c r="CC302" s="107"/>
      <c r="CD302" s="80"/>
      <c r="CE302" s="80"/>
      <c r="CF302" s="107"/>
      <c r="CG302" s="107"/>
      <c r="CH302" s="80"/>
      <c r="CI302" s="80"/>
      <c r="CJ302" s="107"/>
      <c r="CK302" s="107"/>
      <c r="CL302" s="80"/>
      <c r="CM302" s="80"/>
      <c r="CN302" s="108"/>
      <c r="CO302" s="108"/>
      <c r="CP302" s="108"/>
      <c r="CQ302" s="108"/>
      <c r="CR302" s="108"/>
      <c r="CS302" s="108"/>
      <c r="CT302" s="68"/>
      <c r="CU302" s="104"/>
      <c r="CV302" s="104"/>
      <c r="CW302" s="68"/>
      <c r="CX302" s="68"/>
      <c r="CY302" s="104"/>
      <c r="CZ302" s="104"/>
      <c r="DA302" s="104"/>
      <c r="DB302" s="106"/>
      <c r="DC302" s="105"/>
      <c r="DD302" s="212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/>
      <c r="PE302" s="5"/>
      <c r="PF302" s="5"/>
      <c r="PG302" s="5"/>
      <c r="PH302" s="5"/>
      <c r="PI302" s="5"/>
      <c r="PJ302" s="5"/>
      <c r="PK302" s="5"/>
      <c r="PL302" s="5"/>
      <c r="PM302" s="5"/>
      <c r="PN302" s="5"/>
      <c r="PO302" s="5"/>
      <c r="PP302" s="5"/>
      <c r="PQ302" s="5"/>
      <c r="PR302" s="5"/>
      <c r="PS302" s="5"/>
      <c r="PT302" s="5"/>
      <c r="PU302" s="5"/>
      <c r="PV302" s="5"/>
      <c r="PW302" s="5"/>
      <c r="PX302" s="5"/>
      <c r="PY302" s="5"/>
      <c r="PZ302" s="5"/>
      <c r="QA302" s="5"/>
      <c r="QB302" s="5"/>
      <c r="QC302" s="5"/>
      <c r="QD302" s="5"/>
      <c r="QE302" s="5"/>
      <c r="QF302" s="5"/>
      <c r="QG302" s="5"/>
      <c r="QH302" s="5"/>
      <c r="QI302" s="5"/>
      <c r="QJ302" s="5"/>
      <c r="QK302" s="5"/>
      <c r="QL302" s="5"/>
      <c r="QM302" s="5"/>
      <c r="QN302" s="5"/>
      <c r="QO302" s="5"/>
      <c r="QP302" s="5"/>
      <c r="QQ302" s="5"/>
      <c r="QR302" s="5"/>
      <c r="QS302" s="5"/>
      <c r="QT302" s="5"/>
      <c r="QU302" s="5"/>
      <c r="QV302" s="5"/>
      <c r="QW302" s="5"/>
      <c r="QX302" s="5"/>
      <c r="QY302" s="5"/>
      <c r="QZ302" s="5"/>
      <c r="RA302" s="5"/>
      <c r="RB302" s="5"/>
      <c r="RC302" s="5"/>
      <c r="RD302" s="5"/>
      <c r="RE302" s="5"/>
      <c r="RF302" s="5"/>
      <c r="RG302" s="5"/>
      <c r="RH302" s="5"/>
      <c r="RI302" s="5"/>
      <c r="RJ302" s="5"/>
      <c r="RK302" s="5"/>
      <c r="RL302" s="5"/>
      <c r="RM302" s="5"/>
      <c r="RN302" s="5"/>
      <c r="RO302" s="5"/>
      <c r="RP302" s="5"/>
      <c r="RQ302" s="5"/>
      <c r="RR302" s="5"/>
      <c r="RS302" s="5"/>
      <c r="RT302" s="5"/>
      <c r="RU302" s="5"/>
      <c r="RV302" s="5"/>
      <c r="RW302" s="5"/>
      <c r="RX302" s="5"/>
      <c r="RY302" s="5"/>
      <c r="RZ302" s="5"/>
      <c r="SA302" s="5"/>
      <c r="SB302" s="5"/>
      <c r="SC302" s="5"/>
      <c r="SD302" s="5"/>
      <c r="SE302" s="5"/>
      <c r="SF302" s="5"/>
      <c r="SG302" s="5"/>
      <c r="SH302" s="5"/>
      <c r="SI302" s="5"/>
      <c r="SJ302" s="5"/>
      <c r="SK302" s="5"/>
      <c r="SL302" s="5"/>
      <c r="SM302" s="5"/>
      <c r="SN302" s="5"/>
      <c r="SO302" s="5"/>
      <c r="SP302" s="5"/>
      <c r="SQ302" s="5"/>
      <c r="SR302" s="5"/>
      <c r="SS302" s="5"/>
      <c r="ST302" s="5"/>
      <c r="SU302" s="5"/>
      <c r="SV302" s="5"/>
      <c r="SW302" s="5"/>
      <c r="SX302" s="5"/>
      <c r="SY302" s="5"/>
      <c r="SZ302" s="5"/>
      <c r="TA302" s="5"/>
      <c r="TB302" s="5"/>
      <c r="TC302" s="5"/>
      <c r="TD302" s="5"/>
      <c r="TE302" s="5"/>
      <c r="TF302" s="5"/>
      <c r="TG302" s="5"/>
      <c r="TH302" s="5"/>
      <c r="TI302" s="5"/>
      <c r="TJ302" s="5"/>
      <c r="TK302" s="5"/>
      <c r="TL302" s="5"/>
      <c r="TM302" s="5"/>
      <c r="TN302" s="5"/>
      <c r="TO302" s="5"/>
      <c r="TP302" s="5"/>
      <c r="TQ302" s="5"/>
      <c r="TR302" s="5"/>
      <c r="TS302" s="5"/>
      <c r="TT302" s="5"/>
      <c r="TU302" s="5"/>
      <c r="TV302" s="5"/>
      <c r="TW302" s="5"/>
      <c r="TX302" s="5"/>
      <c r="TY302" s="5"/>
      <c r="TZ302" s="5"/>
      <c r="UA302" s="5"/>
      <c r="UB302" s="5"/>
      <c r="UC302" s="5"/>
      <c r="UD302" s="5"/>
      <c r="UE302" s="5"/>
      <c r="UF302" s="5"/>
      <c r="UG302" s="5"/>
      <c r="UH302" s="5"/>
      <c r="UI302" s="5"/>
      <c r="UJ302" s="5"/>
      <c r="UK302" s="5"/>
      <c r="UL302" s="5"/>
      <c r="UM302" s="5"/>
      <c r="UN302" s="5"/>
      <c r="UO302" s="5"/>
      <c r="UP302" s="5"/>
      <c r="UQ302" s="5"/>
      <c r="UR302" s="5"/>
      <c r="US302" s="5"/>
      <c r="UT302" s="5"/>
      <c r="UU302" s="5"/>
      <c r="UV302" s="5"/>
      <c r="UW302" s="5"/>
      <c r="UX302" s="5"/>
      <c r="UY302" s="5"/>
      <c r="UZ302" s="5"/>
      <c r="VA302" s="5"/>
      <c r="VB302" s="5"/>
      <c r="VC302" s="5"/>
      <c r="VD302" s="5"/>
      <c r="VE302" s="5"/>
      <c r="VF302" s="5"/>
      <c r="VG302" s="5"/>
      <c r="VH302" s="5"/>
      <c r="VI302" s="5"/>
      <c r="VJ302" s="5"/>
      <c r="VK302" s="5"/>
      <c r="VL302" s="5"/>
      <c r="VM302" s="5"/>
      <c r="VN302" s="5"/>
      <c r="VO302" s="5"/>
      <c r="VP302" s="5"/>
      <c r="VQ302" s="5"/>
      <c r="VR302" s="5"/>
      <c r="VS302" s="5"/>
      <c r="VT302" s="5"/>
      <c r="VU302" s="5"/>
      <c r="VV302" s="5"/>
      <c r="VW302" s="5"/>
      <c r="VX302" s="5"/>
      <c r="VY302" s="5"/>
      <c r="VZ302" s="5"/>
      <c r="WA302" s="5"/>
      <c r="WB302" s="5"/>
      <c r="WC302" s="5"/>
      <c r="WD302" s="5"/>
      <c r="WE302" s="5"/>
      <c r="WF302" s="5"/>
      <c r="WG302" s="5"/>
      <c r="WH302" s="5"/>
      <c r="WI302" s="5"/>
      <c r="WJ302" s="5"/>
      <c r="WK302" s="5"/>
      <c r="WL302" s="5"/>
      <c r="WM302" s="5"/>
      <c r="WN302" s="5"/>
      <c r="WO302" s="5"/>
      <c r="WP302" s="5"/>
      <c r="WQ302" s="5"/>
      <c r="WR302" s="5"/>
      <c r="WS302" s="5"/>
      <c r="WT302" s="5"/>
      <c r="WU302" s="5"/>
      <c r="WV302" s="5"/>
      <c r="WW302" s="5"/>
      <c r="WX302" s="5"/>
      <c r="WY302" s="5"/>
      <c r="WZ302" s="5"/>
      <c r="XA302" s="5"/>
      <c r="XB302" s="5"/>
      <c r="XC302" s="5"/>
      <c r="XD302" s="5"/>
      <c r="XE302" s="5"/>
      <c r="XF302" s="5"/>
      <c r="XG302" s="5"/>
      <c r="XH302" s="5"/>
      <c r="XI302" s="5"/>
      <c r="XJ302" s="5"/>
      <c r="XK302" s="5"/>
      <c r="XL302" s="5"/>
      <c r="XM302" s="5"/>
      <c r="XN302" s="5"/>
      <c r="XO302" s="5"/>
      <c r="XP302" s="5"/>
      <c r="XQ302" s="5"/>
      <c r="XR302" s="5"/>
      <c r="XS302" s="5"/>
      <c r="XT302" s="5"/>
      <c r="XU302" s="5"/>
      <c r="XV302" s="5"/>
      <c r="XW302" s="5"/>
      <c r="XX302" s="5"/>
      <c r="XY302" s="5"/>
      <c r="XZ302" s="5"/>
      <c r="YA302" s="5"/>
      <c r="YB302" s="5"/>
      <c r="YC302" s="5"/>
      <c r="YD302" s="5"/>
      <c r="YE302" s="5"/>
      <c r="YF302" s="5"/>
      <c r="YG302" s="5"/>
      <c r="YH302" s="5"/>
      <c r="YI302" s="5"/>
      <c r="YJ302" s="5"/>
      <c r="YK302" s="5"/>
      <c r="YL302" s="5"/>
      <c r="YM302" s="5"/>
      <c r="YN302" s="5"/>
      <c r="YO302" s="5"/>
      <c r="YP302" s="5"/>
      <c r="YQ302" s="5"/>
      <c r="YR302" s="5"/>
      <c r="YS302" s="5"/>
      <c r="YT302" s="5"/>
      <c r="YU302" s="5"/>
      <c r="YV302" s="5"/>
      <c r="YW302" s="5"/>
      <c r="YX302" s="5"/>
      <c r="YY302" s="5"/>
      <c r="YZ302" s="5"/>
      <c r="ZA302" s="5"/>
      <c r="ZB302" s="5"/>
      <c r="ZC302" s="5"/>
      <c r="ZD302" s="5"/>
      <c r="ZE302" s="5"/>
      <c r="ZF302" s="5"/>
      <c r="ZG302" s="5"/>
      <c r="ZH302" s="5"/>
      <c r="ZI302" s="5"/>
      <c r="ZJ302" s="5"/>
      <c r="ZK302" s="5"/>
      <c r="ZL302" s="5"/>
      <c r="ZM302" s="5"/>
      <c r="ZN302" s="5"/>
      <c r="ZO302" s="5"/>
      <c r="ZP302" s="5"/>
      <c r="ZQ302" s="5"/>
      <c r="ZR302" s="5"/>
      <c r="ZS302" s="5"/>
      <c r="ZT302" s="5"/>
      <c r="ZU302" s="5"/>
      <c r="ZV302" s="5"/>
      <c r="ZW302" s="5"/>
      <c r="ZX302" s="5"/>
      <c r="ZY302" s="5"/>
      <c r="ZZ302" s="5"/>
      <c r="AAA302" s="5"/>
      <c r="AAB302" s="5"/>
      <c r="AAC302" s="5"/>
      <c r="AAD302" s="5"/>
      <c r="AAE302" s="5"/>
      <c r="AAF302" s="5"/>
      <c r="AAG302" s="5"/>
      <c r="AAH302" s="5"/>
      <c r="AAI302" s="5"/>
      <c r="AAJ302" s="5"/>
      <c r="AAK302" s="5"/>
      <c r="AAL302" s="5"/>
      <c r="AAM302" s="5"/>
      <c r="AAN302" s="5"/>
      <c r="AAO302" s="5"/>
      <c r="AAP302" s="5"/>
      <c r="AAQ302" s="5"/>
      <c r="AAR302" s="5"/>
      <c r="AAS302" s="5"/>
      <c r="AAT302" s="5"/>
      <c r="AAU302" s="5"/>
      <c r="AAV302" s="5"/>
      <c r="AAW302" s="5"/>
      <c r="AAX302" s="5"/>
      <c r="AAY302" s="5"/>
      <c r="AAZ302" s="5"/>
      <c r="ABA302" s="5"/>
      <c r="ABB302" s="5"/>
      <c r="ABC302" s="5"/>
      <c r="ABD302" s="5"/>
      <c r="ABE302" s="5"/>
      <c r="ABF302" s="5"/>
      <c r="ABG302" s="5"/>
      <c r="ABH302" s="5"/>
      <c r="ABI302" s="5"/>
      <c r="ABJ302" s="5"/>
      <c r="ABK302" s="5"/>
      <c r="ABL302" s="5"/>
      <c r="ABM302" s="5"/>
      <c r="ABN302" s="5"/>
      <c r="ABO302" s="5"/>
      <c r="ABP302" s="5"/>
      <c r="ABQ302" s="5"/>
      <c r="ABR302" s="5"/>
      <c r="ABS302" s="5"/>
      <c r="ABT302" s="5"/>
      <c r="ABU302" s="5"/>
      <c r="ABV302" s="5"/>
      <c r="ABW302" s="5"/>
      <c r="ABX302" s="5"/>
      <c r="ABY302" s="5"/>
      <c r="ABZ302" s="5"/>
      <c r="ACA302" s="5"/>
      <c r="ACB302" s="5"/>
      <c r="ACC302" s="5"/>
      <c r="ACD302" s="5"/>
      <c r="ACE302" s="5"/>
      <c r="ACF302" s="5"/>
      <c r="ACG302" s="5"/>
      <c r="ACH302" s="5"/>
      <c r="ACI302" s="5"/>
      <c r="ACJ302" s="5"/>
      <c r="ACK302" s="5"/>
      <c r="ACL302" s="5"/>
      <c r="ACM302" s="5"/>
      <c r="ACN302" s="5"/>
      <c r="ACO302" s="5"/>
      <c r="ACP302" s="5"/>
      <c r="ACQ302" s="5"/>
      <c r="ACR302" s="5"/>
      <c r="ACS302" s="5"/>
      <c r="ACT302" s="5"/>
      <c r="ACU302" s="5"/>
      <c r="ACV302" s="5"/>
      <c r="ACW302" s="5"/>
      <c r="ACX302" s="5"/>
      <c r="ACY302" s="5"/>
      <c r="ACZ302" s="5"/>
      <c r="ADA302" s="5"/>
      <c r="ADB302" s="5"/>
      <c r="ADC302" s="5"/>
      <c r="ADD302" s="5"/>
      <c r="ADE302" s="5"/>
      <c r="ADF302" s="5"/>
      <c r="ADG302" s="5"/>
      <c r="ADH302" s="5"/>
      <c r="ADI302" s="5"/>
      <c r="ADJ302" s="5"/>
      <c r="ADK302" s="5"/>
      <c r="ADL302" s="5"/>
      <c r="ADM302" s="5"/>
      <c r="ADN302" s="5"/>
      <c r="ADO302" s="5"/>
      <c r="ADP302" s="5"/>
      <c r="ADQ302" s="5"/>
      <c r="ADR302" s="5"/>
      <c r="ADS302" s="5"/>
      <c r="ADT302" s="5"/>
      <c r="ADU302" s="5"/>
      <c r="ADV302" s="5"/>
      <c r="ADW302" s="5"/>
      <c r="ADX302" s="5"/>
      <c r="ADY302" s="5"/>
      <c r="ADZ302" s="5"/>
      <c r="AEA302" s="5"/>
      <c r="AEB302" s="5"/>
      <c r="AEC302" s="5"/>
      <c r="AED302" s="5"/>
      <c r="AEE302" s="5"/>
      <c r="AEF302" s="5"/>
      <c r="AEG302" s="5"/>
      <c r="AEH302" s="5"/>
      <c r="AEI302" s="5"/>
      <c r="AEJ302" s="5"/>
      <c r="AEK302" s="5"/>
      <c r="AEL302" s="5"/>
      <c r="AEM302" s="5"/>
      <c r="AEN302" s="5"/>
      <c r="AEO302" s="5"/>
      <c r="AEP302" s="5"/>
      <c r="AEQ302" s="5"/>
      <c r="AER302" s="5"/>
      <c r="AES302" s="5"/>
      <c r="AET302" s="5"/>
      <c r="AEU302" s="5"/>
      <c r="AEV302" s="5"/>
      <c r="AEW302" s="5"/>
      <c r="AEX302" s="5"/>
      <c r="AEY302" s="5"/>
      <c r="AEZ302" s="5"/>
      <c r="AFA302" s="5"/>
      <c r="AFB302" s="5"/>
      <c r="AFC302" s="5"/>
      <c r="AFD302" s="5"/>
      <c r="AFE302" s="5"/>
      <c r="AFF302" s="5"/>
      <c r="AFG302" s="5"/>
      <c r="AFH302" s="5"/>
      <c r="AFI302" s="5"/>
      <c r="AFJ302" s="5"/>
      <c r="AFK302" s="5"/>
      <c r="AFL302" s="5"/>
      <c r="AFM302" s="5"/>
      <c r="AFN302" s="5"/>
      <c r="AFO302" s="5"/>
      <c r="AFP302" s="5"/>
      <c r="AFQ302" s="5"/>
      <c r="AFR302" s="5"/>
      <c r="AFS302" s="5"/>
      <c r="AFT302" s="5"/>
      <c r="AFU302" s="5"/>
      <c r="AFV302" s="5"/>
      <c r="AFW302" s="5"/>
      <c r="AFX302" s="5"/>
      <c r="AFY302" s="5"/>
      <c r="AFZ302" s="5"/>
      <c r="AGA302" s="5"/>
      <c r="AGB302" s="5"/>
      <c r="AGC302" s="5"/>
      <c r="AGD302" s="5"/>
      <c r="AGE302" s="5"/>
      <c r="AGF302" s="5"/>
      <c r="AGG302" s="5"/>
      <c r="AGH302" s="5"/>
      <c r="AGI302" s="5"/>
      <c r="AGJ302" s="5"/>
      <c r="AGK302" s="5"/>
      <c r="AGL302" s="5"/>
      <c r="AGM302" s="5"/>
      <c r="AGN302" s="5"/>
      <c r="AGO302" s="5"/>
      <c r="AGP302" s="5"/>
      <c r="AGQ302" s="5"/>
      <c r="AGR302" s="5"/>
      <c r="AGS302" s="5"/>
      <c r="AGT302" s="5"/>
      <c r="AGU302" s="5"/>
      <c r="AGV302" s="5"/>
      <c r="AGW302" s="5"/>
      <c r="AGX302" s="5"/>
      <c r="AGY302" s="5"/>
      <c r="AGZ302" s="5"/>
      <c r="AHA302" s="5"/>
      <c r="AHB302" s="5"/>
      <c r="AHC302" s="5"/>
      <c r="AHD302" s="5"/>
      <c r="AHE302" s="5"/>
      <c r="AHF302" s="5"/>
      <c r="AHG302" s="5"/>
      <c r="AHH302" s="5"/>
      <c r="AHI302" s="5"/>
      <c r="AHJ302" s="5"/>
      <c r="AHK302" s="5"/>
      <c r="AHL302" s="5"/>
      <c r="AHM302" s="5"/>
      <c r="AHN302" s="5"/>
      <c r="AHO302" s="5"/>
      <c r="AHP302" s="5"/>
      <c r="AHQ302" s="5"/>
      <c r="AHR302" s="5"/>
      <c r="AHS302" s="5"/>
      <c r="AHT302" s="5"/>
      <c r="AHU302" s="5"/>
      <c r="AHV302" s="5"/>
      <c r="AHW302" s="5"/>
      <c r="AHX302" s="5"/>
      <c r="AHY302" s="5"/>
      <c r="AHZ302" s="5"/>
      <c r="AIA302" s="5"/>
      <c r="AIB302" s="5"/>
      <c r="AIC302" s="5"/>
      <c r="AID302" s="5"/>
      <c r="AIE302" s="5"/>
      <c r="AIF302" s="5"/>
      <c r="AIG302" s="5"/>
      <c r="AIH302" s="5"/>
      <c r="AII302" s="5"/>
      <c r="AIJ302" s="5"/>
      <c r="AIK302" s="5"/>
      <c r="AIL302" s="5"/>
      <c r="AIM302" s="5"/>
      <c r="AIN302" s="5"/>
      <c r="AIO302" s="5"/>
      <c r="AIP302" s="5"/>
      <c r="AIQ302" s="5"/>
      <c r="AIR302" s="5"/>
      <c r="AIS302" s="5"/>
      <c r="AIT302" s="5"/>
      <c r="AIU302" s="5"/>
      <c r="AIV302" s="5"/>
      <c r="AIW302" s="5"/>
      <c r="AIX302" s="5"/>
      <c r="AIY302" s="5"/>
      <c r="AIZ302" s="5"/>
      <c r="AJA302" s="5"/>
      <c r="AJB302" s="5"/>
      <c r="AJC302" s="5"/>
      <c r="AJD302" s="5"/>
      <c r="AJE302" s="5"/>
      <c r="AJF302" s="5"/>
      <c r="AJG302" s="5"/>
      <c r="AJH302" s="5"/>
      <c r="AJI302" s="5"/>
      <c r="AJJ302" s="5"/>
      <c r="AJK302" s="5"/>
      <c r="AJL302" s="5"/>
      <c r="AJM302" s="5"/>
      <c r="AJN302" s="5"/>
      <c r="AJO302" s="5"/>
      <c r="AJP302" s="5"/>
      <c r="AJQ302" s="5"/>
      <c r="AJR302" s="5"/>
      <c r="AJS302" s="5"/>
      <c r="AJT302" s="5"/>
      <c r="AJU302" s="5"/>
      <c r="AJV302" s="5"/>
      <c r="AJW302" s="5"/>
      <c r="AJX302" s="5"/>
      <c r="AJY302" s="5"/>
      <c r="AJZ302" s="5"/>
      <c r="AKA302" s="5"/>
      <c r="AKB302" s="5"/>
      <c r="AKC302" s="5"/>
      <c r="AKD302" s="5"/>
      <c r="AKE302" s="5"/>
      <c r="AKF302" s="5"/>
      <c r="AKG302" s="5"/>
      <c r="AKH302" s="5"/>
      <c r="AKI302" s="5"/>
      <c r="AKJ302" s="5"/>
      <c r="AKK302" s="5"/>
      <c r="AKL302" s="5"/>
      <c r="AKM302" s="5"/>
      <c r="AKN302" s="5"/>
      <c r="AKO302" s="5"/>
      <c r="AKP302" s="5"/>
      <c r="AKQ302" s="5"/>
      <c r="AKR302" s="5"/>
      <c r="AKS302" s="5"/>
      <c r="AKT302" s="5"/>
      <c r="AKU302" s="5"/>
      <c r="AKV302" s="5"/>
      <c r="AKW302" s="5"/>
      <c r="AKX302" s="5"/>
      <c r="AKY302" s="5"/>
      <c r="AKZ302" s="5"/>
      <c r="ALA302" s="5"/>
      <c r="ALB302" s="5"/>
      <c r="ALC302" s="5"/>
      <c r="ALD302" s="5"/>
      <c r="ALE302" s="5"/>
      <c r="ALF302" s="5"/>
      <c r="ALG302" s="5"/>
      <c r="ALH302" s="5"/>
      <c r="ALI302" s="5"/>
      <c r="ALJ302" s="5"/>
      <c r="ALK302" s="5"/>
      <c r="ALL302" s="5"/>
      <c r="ALM302" s="5"/>
      <c r="ALN302" s="5"/>
      <c r="ALO302" s="5"/>
      <c r="ALP302" s="5"/>
      <c r="ALQ302" s="5"/>
      <c r="ALR302" s="5"/>
      <c r="ALS302" s="5"/>
      <c r="ALT302" s="5"/>
      <c r="ALU302" s="5"/>
      <c r="ALV302" s="5"/>
      <c r="ALW302" s="5"/>
      <c r="ALX302" s="5"/>
      <c r="ALY302" s="5"/>
      <c r="ALZ302" s="5"/>
      <c r="AMA302" s="5"/>
      <c r="AMB302" s="5"/>
      <c r="AMC302" s="5"/>
      <c r="AMD302" s="5"/>
      <c r="AME302" s="5"/>
      <c r="AMF302" s="5"/>
      <c r="AMG302" s="5"/>
      <c r="AMH302" s="5"/>
      <c r="AMI302" s="5"/>
      <c r="AMJ302" s="5"/>
      <c r="AMK302" s="5"/>
      <c r="AML302" s="5"/>
      <c r="AMM302" s="5"/>
      <c r="AMN302" s="5"/>
      <c r="AMO302" s="5"/>
      <c r="AMP302" s="5"/>
      <c r="AMQ302" s="5"/>
      <c r="AMR302" s="5"/>
      <c r="AMS302" s="5"/>
      <c r="AMT302" s="5"/>
      <c r="AMU302" s="5"/>
      <c r="AMV302" s="5"/>
      <c r="AMW302" s="5"/>
      <c r="AMX302" s="5"/>
      <c r="AMY302" s="5"/>
      <c r="AMZ302" s="5"/>
      <c r="ANA302" s="5"/>
      <c r="ANB302" s="5"/>
      <c r="ANC302" s="5"/>
      <c r="AND302" s="5"/>
      <c r="ANE302" s="5"/>
      <c r="ANF302" s="5"/>
      <c r="ANG302" s="5"/>
      <c r="ANH302" s="5"/>
      <c r="ANI302" s="5"/>
      <c r="ANJ302" s="5"/>
      <c r="ANK302" s="5"/>
      <c r="ANL302" s="5"/>
      <c r="ANM302" s="5"/>
      <c r="ANN302" s="5"/>
      <c r="ANO302" s="5"/>
      <c r="ANP302" s="5"/>
      <c r="ANQ302" s="5"/>
      <c r="ANR302" s="5"/>
      <c r="ANS302" s="5"/>
      <c r="ANT302" s="5"/>
      <c r="ANU302" s="5"/>
      <c r="ANV302" s="5"/>
      <c r="ANW302" s="5"/>
      <c r="ANX302" s="5"/>
      <c r="ANY302" s="5"/>
      <c r="ANZ302" s="5"/>
      <c r="AOA302" s="5"/>
      <c r="AOB302" s="5"/>
      <c r="AOC302" s="5"/>
      <c r="AOD302" s="5"/>
      <c r="AOE302" s="5"/>
      <c r="AOF302" s="5"/>
      <c r="AOG302" s="5"/>
      <c r="AOH302" s="5"/>
      <c r="AOI302" s="5"/>
      <c r="AOJ302" s="5"/>
      <c r="AOK302" s="5"/>
      <c r="AOL302" s="5"/>
      <c r="AOM302" s="5"/>
      <c r="AON302" s="5"/>
      <c r="AOO302" s="5"/>
      <c r="AOP302" s="5"/>
      <c r="AOQ302" s="5"/>
      <c r="AOR302" s="5"/>
      <c r="AOS302" s="5"/>
      <c r="AOT302" s="5"/>
      <c r="AOU302" s="5"/>
      <c r="AOV302" s="5"/>
      <c r="AOW302" s="5"/>
      <c r="AOX302" s="5"/>
      <c r="AOY302" s="5"/>
      <c r="AOZ302" s="5"/>
      <c r="APA302" s="5"/>
      <c r="APB302" s="5"/>
      <c r="APC302" s="5"/>
      <c r="APD302" s="5"/>
      <c r="APE302" s="5"/>
      <c r="APF302" s="5"/>
      <c r="APG302" s="5"/>
      <c r="APH302" s="5"/>
      <c r="API302" s="5"/>
      <c r="APJ302" s="5"/>
      <c r="APK302" s="5"/>
      <c r="APL302" s="5"/>
      <c r="APM302" s="5"/>
      <c r="APN302" s="5"/>
      <c r="APO302" s="5"/>
      <c r="APP302" s="5"/>
      <c r="APQ302" s="5"/>
      <c r="APR302" s="5"/>
      <c r="APS302" s="5"/>
      <c r="APT302" s="5"/>
      <c r="APU302" s="5"/>
      <c r="APV302" s="5"/>
      <c r="APW302" s="5"/>
      <c r="APX302" s="5"/>
      <c r="APY302" s="5"/>
      <c r="APZ302" s="5"/>
      <c r="AQA302" s="5"/>
      <c r="AQB302" s="5"/>
      <c r="AQC302" s="5"/>
      <c r="AQD302" s="5"/>
      <c r="AQE302" s="5"/>
      <c r="AQF302" s="5"/>
      <c r="AQG302" s="5"/>
      <c r="AQH302" s="5"/>
      <c r="AQI302" s="5"/>
      <c r="AQJ302" s="5"/>
      <c r="AQK302" s="5"/>
      <c r="AQL302" s="5"/>
      <c r="AQM302" s="5"/>
      <c r="AQN302" s="5"/>
      <c r="AQO302" s="5"/>
      <c r="AQP302" s="5"/>
      <c r="AQQ302" s="5"/>
      <c r="AQR302" s="5"/>
      <c r="AQS302" s="5"/>
      <c r="AQT302" s="5"/>
      <c r="AQU302" s="5"/>
      <c r="AQV302" s="5"/>
      <c r="AQW302" s="5"/>
      <c r="AQX302" s="5"/>
      <c r="AQY302" s="5"/>
      <c r="AQZ302" s="5"/>
      <c r="ARA302" s="5"/>
      <c r="ARB302" s="5"/>
      <c r="ARC302" s="5"/>
      <c r="ARD302" s="5"/>
      <c r="ARE302" s="5"/>
      <c r="ARF302" s="5"/>
      <c r="ARG302" s="5"/>
      <c r="ARH302" s="5"/>
      <c r="ARI302" s="5"/>
      <c r="ARJ302" s="5"/>
      <c r="ARK302" s="5"/>
      <c r="ARL302" s="5"/>
      <c r="ARM302" s="5"/>
      <c r="ARN302" s="5"/>
      <c r="ARO302" s="5"/>
      <c r="ARP302" s="5"/>
      <c r="ARQ302" s="5"/>
      <c r="ARR302" s="5"/>
      <c r="ARS302" s="5"/>
      <c r="ART302" s="5"/>
      <c r="ARU302" s="5"/>
      <c r="ARV302" s="5"/>
      <c r="ARW302" s="5"/>
      <c r="ARX302" s="5"/>
      <c r="ARY302" s="5"/>
      <c r="ARZ302" s="5"/>
      <c r="ASA302" s="5"/>
      <c r="ASB302" s="5"/>
      <c r="ASC302" s="5"/>
      <c r="ASD302" s="5"/>
      <c r="ASE302" s="5"/>
      <c r="ASF302" s="5"/>
      <c r="ASG302" s="5"/>
      <c r="ASH302" s="5"/>
      <c r="ASI302" s="5"/>
      <c r="ASJ302" s="5"/>
      <c r="ASK302" s="5"/>
      <c r="ASL302" s="5"/>
      <c r="ASM302" s="5"/>
      <c r="ASN302" s="5"/>
      <c r="ASO302" s="5"/>
      <c r="ASP302" s="5"/>
      <c r="ASQ302" s="5"/>
      <c r="ASR302" s="5"/>
      <c r="ASS302" s="5"/>
      <c r="AST302" s="5"/>
      <c r="ASU302" s="5"/>
      <c r="ASV302" s="5"/>
      <c r="ASW302" s="5"/>
      <c r="ASX302" s="5"/>
      <c r="ASY302" s="5"/>
      <c r="ASZ302" s="5"/>
      <c r="ATA302" s="5"/>
      <c r="ATB302" s="5"/>
      <c r="ATC302" s="5"/>
      <c r="ATD302" s="5"/>
      <c r="ATE302" s="5"/>
      <c r="ATF302" s="5"/>
      <c r="ATG302" s="5"/>
      <c r="ATH302" s="5"/>
      <c r="ATI302" s="5"/>
      <c r="ATJ302" s="5"/>
      <c r="ATK302" s="5"/>
      <c r="ATL302" s="5"/>
      <c r="ATM302" s="5"/>
      <c r="ATN302" s="5"/>
      <c r="ATO302" s="5"/>
      <c r="ATP302" s="5"/>
      <c r="ATQ302" s="5"/>
      <c r="ATR302" s="5"/>
      <c r="ATS302" s="5"/>
      <c r="ATT302" s="5"/>
      <c r="ATU302" s="5"/>
      <c r="ATV302" s="5"/>
      <c r="ATW302" s="5"/>
      <c r="ATX302" s="5"/>
      <c r="ATY302" s="5"/>
      <c r="ATZ302" s="5"/>
      <c r="AUA302" s="5"/>
      <c r="AUB302" s="5"/>
      <c r="AUC302" s="5"/>
      <c r="AUD302" s="5"/>
      <c r="AUE302" s="5"/>
      <c r="AUF302" s="5"/>
      <c r="AUG302" s="5"/>
      <c r="AUH302" s="5"/>
      <c r="AUI302" s="5"/>
      <c r="AUJ302" s="5"/>
      <c r="AUK302" s="5"/>
      <c r="AUL302" s="5"/>
      <c r="AUM302" s="5"/>
      <c r="AUN302" s="5"/>
      <c r="AUO302" s="5"/>
      <c r="AUP302" s="5"/>
      <c r="AUQ302" s="5"/>
      <c r="AUR302" s="5"/>
      <c r="AUS302" s="5"/>
      <c r="AUT302" s="5"/>
      <c r="AUU302" s="5"/>
      <c r="AUV302" s="5"/>
      <c r="AUW302" s="5"/>
      <c r="AUX302" s="5"/>
      <c r="AUY302" s="5"/>
      <c r="AUZ302" s="5"/>
      <c r="AVA302" s="5"/>
      <c r="AVB302" s="5"/>
      <c r="AVC302" s="5"/>
      <c r="AVD302" s="5"/>
      <c r="AVE302" s="5"/>
      <c r="AVF302" s="5"/>
      <c r="AVG302" s="5"/>
      <c r="AVH302" s="5"/>
      <c r="AVI302" s="5"/>
      <c r="AVJ302" s="5"/>
      <c r="AVK302" s="5"/>
      <c r="AVL302" s="5"/>
      <c r="AVM302" s="5"/>
      <c r="AVN302" s="5"/>
      <c r="AVO302" s="5"/>
      <c r="AVP302" s="5"/>
      <c r="AVQ302" s="5"/>
      <c r="AVR302" s="5"/>
      <c r="AVS302" s="5"/>
      <c r="AVT302" s="5"/>
      <c r="AVU302" s="5"/>
      <c r="AVV302" s="5"/>
      <c r="AVW302" s="5"/>
      <c r="AVX302" s="5"/>
      <c r="AVY302" s="5"/>
      <c r="AVZ302" s="5"/>
      <c r="AWA302" s="5"/>
      <c r="AWB302" s="5"/>
      <c r="AWC302" s="5"/>
      <c r="AWD302" s="5"/>
      <c r="AWE302" s="5"/>
      <c r="AWF302" s="5"/>
      <c r="AWG302" s="5"/>
      <c r="AWH302" s="5"/>
      <c r="AWI302" s="5"/>
      <c r="AWJ302" s="5"/>
      <c r="AWK302" s="5"/>
      <c r="AWL302" s="5"/>
      <c r="AWM302" s="5"/>
      <c r="AWN302" s="5"/>
      <c r="AWO302" s="5"/>
      <c r="AWP302" s="5"/>
      <c r="AWQ302" s="5"/>
      <c r="AWR302" s="5"/>
      <c r="AWS302" s="5"/>
      <c r="AWT302" s="5"/>
      <c r="AWU302" s="5"/>
      <c r="AWV302" s="5"/>
      <c r="AWW302" s="5"/>
      <c r="AWX302" s="5"/>
      <c r="AWY302" s="5"/>
      <c r="AWZ302" s="5"/>
      <c r="AXA302" s="5"/>
      <c r="AXB302" s="5"/>
      <c r="AXC302" s="5"/>
      <c r="AXD302" s="5"/>
      <c r="AXE302" s="5"/>
      <c r="AXF302" s="5"/>
      <c r="AXG302" s="5"/>
      <c r="AXH302" s="5"/>
      <c r="AXI302" s="5"/>
      <c r="AXJ302" s="5"/>
      <c r="AXK302" s="5"/>
      <c r="AXL302" s="5"/>
      <c r="AXM302" s="5"/>
      <c r="AXN302" s="5"/>
      <c r="AXO302" s="5"/>
      <c r="AXP302" s="5"/>
      <c r="AXQ302" s="5"/>
      <c r="AXR302" s="5"/>
      <c r="AXS302" s="5"/>
      <c r="AXT302" s="5"/>
      <c r="AXU302" s="5"/>
      <c r="AXV302" s="5"/>
      <c r="AXW302" s="5"/>
      <c r="AXX302" s="5"/>
      <c r="AXY302" s="5"/>
      <c r="AXZ302" s="5"/>
      <c r="AYA302" s="5"/>
      <c r="AYB302" s="5"/>
      <c r="AYC302" s="5"/>
      <c r="AYD302" s="5"/>
      <c r="AYE302" s="5"/>
      <c r="AYF302" s="5"/>
      <c r="AYG302" s="5"/>
      <c r="AYH302" s="5"/>
      <c r="AYI302" s="5"/>
      <c r="AYJ302" s="5"/>
      <c r="AYK302" s="5"/>
      <c r="AYL302" s="5"/>
      <c r="AYM302" s="5"/>
      <c r="AYN302" s="5"/>
      <c r="AYO302" s="5"/>
      <c r="AYP302" s="5"/>
      <c r="AYQ302" s="5"/>
      <c r="AYR302" s="5"/>
      <c r="AYS302" s="5"/>
      <c r="AYT302" s="5"/>
      <c r="AYU302" s="5"/>
      <c r="AYV302" s="5"/>
      <c r="AYW302" s="5"/>
      <c r="AYX302" s="5"/>
      <c r="AYY302" s="5"/>
      <c r="AYZ302" s="5"/>
      <c r="AZA302" s="5"/>
      <c r="AZB302" s="5"/>
      <c r="AZC302" s="5"/>
      <c r="AZD302" s="5"/>
      <c r="AZE302" s="5"/>
      <c r="AZF302" s="5"/>
      <c r="AZG302" s="5"/>
      <c r="AZH302" s="5"/>
      <c r="AZI302" s="5"/>
      <c r="AZJ302" s="5"/>
      <c r="AZK302" s="5"/>
      <c r="AZL302" s="5"/>
      <c r="AZM302" s="5"/>
      <c r="AZN302" s="5"/>
      <c r="AZO302" s="5"/>
      <c r="AZP302" s="5"/>
      <c r="AZQ302" s="5"/>
      <c r="AZR302" s="5"/>
      <c r="AZS302" s="5"/>
      <c r="AZT302" s="5"/>
      <c r="AZU302" s="5"/>
      <c r="AZV302" s="5"/>
      <c r="AZW302" s="5"/>
      <c r="AZX302" s="5"/>
      <c r="AZY302" s="5"/>
      <c r="AZZ302" s="5"/>
      <c r="BAA302" s="5"/>
      <c r="BAB302" s="5"/>
      <c r="BAC302" s="5"/>
      <c r="BAD302" s="5"/>
      <c r="BAE302" s="5"/>
      <c r="BAF302" s="5"/>
      <c r="BAG302" s="5"/>
      <c r="BAH302" s="5"/>
      <c r="BAI302" s="5"/>
      <c r="BAJ302" s="5"/>
      <c r="BAK302" s="5"/>
      <c r="BAL302" s="5"/>
      <c r="BAM302" s="5"/>
      <c r="BAN302" s="5"/>
      <c r="BAO302" s="5"/>
      <c r="BAP302" s="5"/>
      <c r="BAQ302" s="5"/>
      <c r="BAR302" s="5"/>
      <c r="BAS302" s="5"/>
      <c r="BAT302" s="5"/>
      <c r="BAU302" s="5"/>
      <c r="BAV302" s="5"/>
      <c r="BAW302" s="5"/>
      <c r="BAX302" s="5"/>
      <c r="BAY302" s="5"/>
      <c r="BAZ302" s="5"/>
      <c r="BBA302" s="5"/>
      <c r="BBB302" s="5"/>
      <c r="BBC302" s="5"/>
      <c r="BBD302" s="5"/>
      <c r="BBE302" s="5"/>
      <c r="BBF302" s="5"/>
      <c r="BBG302" s="5"/>
      <c r="BBH302" s="5"/>
      <c r="BBI302" s="5"/>
      <c r="BBJ302" s="5"/>
      <c r="BBK302" s="5"/>
      <c r="BBL302" s="5"/>
      <c r="BBM302" s="5"/>
      <c r="BBN302" s="5"/>
      <c r="BBO302" s="5"/>
      <c r="BBP302" s="5"/>
      <c r="BBQ302" s="5"/>
      <c r="BBR302" s="5"/>
      <c r="BBS302" s="5"/>
      <c r="BBT302" s="5"/>
      <c r="BBU302" s="5"/>
      <c r="BBV302" s="5"/>
      <c r="BBW302" s="5"/>
      <c r="BBX302" s="5"/>
      <c r="BBY302" s="5"/>
      <c r="BBZ302" s="5"/>
      <c r="BCA302" s="5"/>
      <c r="BCB302" s="5"/>
      <c r="BCC302" s="5"/>
      <c r="BCD302" s="5"/>
      <c r="BCE302" s="5"/>
      <c r="BCF302" s="5"/>
      <c r="BCG302" s="5"/>
      <c r="BCH302" s="5"/>
      <c r="BCI302" s="5"/>
      <c r="BCJ302" s="5"/>
      <c r="BCK302" s="5"/>
      <c r="BCL302" s="5"/>
      <c r="BCM302" s="5"/>
      <c r="BCN302" s="5"/>
      <c r="BCO302" s="5"/>
      <c r="BCP302" s="5"/>
      <c r="BCQ302" s="5"/>
      <c r="BCR302" s="5"/>
      <c r="BCS302" s="5"/>
      <c r="BCT302" s="5"/>
      <c r="BCU302" s="5"/>
      <c r="BCV302" s="5"/>
      <c r="BCW302" s="5"/>
      <c r="BCX302" s="5"/>
      <c r="BCY302" s="5"/>
      <c r="BCZ302" s="5"/>
      <c r="BDA302" s="5"/>
      <c r="BDB302" s="5"/>
      <c r="BDC302" s="5"/>
      <c r="BDD302" s="5"/>
      <c r="BDE302" s="5"/>
      <c r="BDF302" s="5"/>
      <c r="BDG302" s="5"/>
      <c r="BDH302" s="5"/>
      <c r="BDI302" s="5"/>
      <c r="BDJ302" s="5"/>
      <c r="BDK302" s="5"/>
      <c r="BDL302" s="5"/>
      <c r="BDM302" s="5"/>
      <c r="BDN302" s="5"/>
      <c r="BDO302" s="5"/>
      <c r="BDP302" s="5"/>
      <c r="BDQ302" s="5"/>
      <c r="BDR302" s="5"/>
      <c r="BDS302" s="5"/>
      <c r="BDT302" s="5"/>
      <c r="BDU302" s="5"/>
    </row>
    <row r="303" spans="1:1477" s="124" customFormat="1" ht="24" customHeight="1" thickTop="1" thickBot="1">
      <c r="A303" s="136"/>
      <c r="B303" s="272" t="s">
        <v>1101</v>
      </c>
      <c r="C303" s="273"/>
      <c r="D303" s="274"/>
      <c r="E303" s="110"/>
      <c r="F303" s="111"/>
      <c r="G303" s="159">
        <f>IF(B289="","",ROWS(B289:B301)-1)</f>
        <v>12</v>
      </c>
      <c r="H303" s="189">
        <f>SUM(H289:H300)</f>
        <v>18</v>
      </c>
      <c r="I303" s="112">
        <f>SUM(I289:I300)</f>
        <v>46</v>
      </c>
      <c r="J303" s="112">
        <f>SUM(J289:J300)</f>
        <v>4173</v>
      </c>
      <c r="K303" s="112">
        <f>SUM(K289:K300)</f>
        <v>5740</v>
      </c>
      <c r="L303" s="112">
        <f>SUM(L289:L300)</f>
        <v>7111</v>
      </c>
      <c r="M303" s="237">
        <f>IF(G303="",0,N303/G303)</f>
        <v>0.75</v>
      </c>
      <c r="N303" s="112">
        <f t="shared" ref="N303:AC303" si="102">SUM(N289:N300)</f>
        <v>9</v>
      </c>
      <c r="O303" s="112">
        <f t="shared" si="102"/>
        <v>-1371</v>
      </c>
      <c r="P303" s="113">
        <f t="shared" si="102"/>
        <v>1447</v>
      </c>
      <c r="Q303" s="113">
        <f t="shared" si="102"/>
        <v>0</v>
      </c>
      <c r="R303" s="112">
        <f t="shared" si="102"/>
        <v>1024</v>
      </c>
      <c r="S303" s="112">
        <f t="shared" si="102"/>
        <v>543</v>
      </c>
      <c r="T303" s="114">
        <f t="shared" si="102"/>
        <v>88730267</v>
      </c>
      <c r="U303" s="114">
        <f t="shared" si="102"/>
        <v>1151894</v>
      </c>
      <c r="V303" s="114">
        <f t="shared" si="102"/>
        <v>87578374</v>
      </c>
      <c r="W303" s="114">
        <f t="shared" si="102"/>
        <v>94995797</v>
      </c>
      <c r="X303" s="114">
        <f t="shared" si="102"/>
        <v>95004828</v>
      </c>
      <c r="Y303" s="114">
        <f t="shared" si="102"/>
        <v>-3637237</v>
      </c>
      <c r="Z303" s="114">
        <f t="shared" si="102"/>
        <v>300000</v>
      </c>
      <c r="AA303" s="114">
        <f t="shared" si="102"/>
        <v>-3337237</v>
      </c>
      <c r="AB303" s="114">
        <f t="shared" si="102"/>
        <v>91667591</v>
      </c>
      <c r="AC303" s="114">
        <f t="shared" si="102"/>
        <v>92396468</v>
      </c>
      <c r="AD303" s="142">
        <f>IF(G303="",0,AE303/G303)</f>
        <v>0.91666666666666663</v>
      </c>
      <c r="AE303" s="240">
        <f t="shared" ref="AE303:AR303" si="103">SUM(AE289:AE300)</f>
        <v>11</v>
      </c>
      <c r="AF303" s="114">
        <f t="shared" si="103"/>
        <v>922394</v>
      </c>
      <c r="AG303" s="114">
        <f t="shared" si="103"/>
        <v>6265529</v>
      </c>
      <c r="AH303" s="115">
        <f t="shared" si="103"/>
        <v>616</v>
      </c>
      <c r="AI303" s="115">
        <f t="shared" si="103"/>
        <v>379</v>
      </c>
      <c r="AJ303" s="115">
        <f t="shared" si="103"/>
        <v>0</v>
      </c>
      <c r="AK303" s="115">
        <f t="shared" si="103"/>
        <v>90</v>
      </c>
      <c r="AL303" s="114">
        <f t="shared" si="103"/>
        <v>2476225</v>
      </c>
      <c r="AM303" s="114">
        <f t="shared" si="103"/>
        <v>212619</v>
      </c>
      <c r="AN303" s="115">
        <f t="shared" si="103"/>
        <v>0</v>
      </c>
      <c r="AO303" s="115">
        <f t="shared" si="103"/>
        <v>115</v>
      </c>
      <c r="AP303" s="114">
        <f t="shared" si="103"/>
        <v>2392027</v>
      </c>
      <c r="AQ303" s="114">
        <f t="shared" si="103"/>
        <v>146707</v>
      </c>
      <c r="AR303" s="115">
        <f t="shared" si="103"/>
        <v>0</v>
      </c>
      <c r="AS303" s="115">
        <f t="shared" ref="AS303:AY303" si="104">SUM(AS289:AS300)</f>
        <v>0</v>
      </c>
      <c r="AT303" s="115">
        <f t="shared" si="104"/>
        <v>0</v>
      </c>
      <c r="AU303" s="115">
        <f t="shared" si="104"/>
        <v>0</v>
      </c>
      <c r="AV303" s="115">
        <f t="shared" si="104"/>
        <v>0</v>
      </c>
      <c r="AW303" s="115">
        <f t="shared" si="104"/>
        <v>0</v>
      </c>
      <c r="AX303" s="115">
        <f t="shared" si="104"/>
        <v>0</v>
      </c>
      <c r="AY303" s="115">
        <f t="shared" si="104"/>
        <v>0</v>
      </c>
      <c r="AZ303" s="115">
        <f t="shared" ref="AZ303:BC303" si="105">SUM(AZ289:AZ301)</f>
        <v>0</v>
      </c>
      <c r="BA303" s="115">
        <f t="shared" si="105"/>
        <v>0</v>
      </c>
      <c r="BB303" s="114">
        <f t="shared" si="105"/>
        <v>0</v>
      </c>
      <c r="BC303" s="114">
        <f t="shared" si="105"/>
        <v>0</v>
      </c>
      <c r="BD303" s="115">
        <f>SUM(BD289:BD300)</f>
        <v>19</v>
      </c>
      <c r="BE303" s="115">
        <f t="shared" ref="BE303:CM303" si="106">SUM(BE289:BE300)</f>
        <v>91</v>
      </c>
      <c r="BF303" s="115">
        <f t="shared" si="106"/>
        <v>-81137</v>
      </c>
      <c r="BG303" s="115">
        <f t="shared" si="106"/>
        <v>0</v>
      </c>
      <c r="BH303" s="115">
        <f t="shared" si="106"/>
        <v>0</v>
      </c>
      <c r="BI303" s="115">
        <f t="shared" si="106"/>
        <v>0</v>
      </c>
      <c r="BJ303" s="115">
        <f t="shared" si="106"/>
        <v>44816</v>
      </c>
      <c r="BK303" s="115">
        <f t="shared" si="106"/>
        <v>25562</v>
      </c>
      <c r="BL303" s="115">
        <f t="shared" si="106"/>
        <v>0</v>
      </c>
      <c r="BM303" s="115">
        <f t="shared" si="106"/>
        <v>0</v>
      </c>
      <c r="BN303" s="115">
        <f t="shared" si="106"/>
        <v>0</v>
      </c>
      <c r="BO303" s="115">
        <f t="shared" si="106"/>
        <v>0</v>
      </c>
      <c r="BP303" s="115">
        <f t="shared" si="106"/>
        <v>25</v>
      </c>
      <c r="BQ303" s="115">
        <f t="shared" si="106"/>
        <v>0</v>
      </c>
      <c r="BR303" s="115">
        <f t="shared" si="106"/>
        <v>199059</v>
      </c>
      <c r="BS303" s="115">
        <f>SUM(BS289:BS300)</f>
        <v>88496</v>
      </c>
      <c r="BT303" s="115">
        <f t="shared" si="106"/>
        <v>0</v>
      </c>
      <c r="BU303" s="115">
        <f t="shared" si="106"/>
        <v>0</v>
      </c>
      <c r="BV303" s="115">
        <f t="shared" si="106"/>
        <v>0</v>
      </c>
      <c r="BW303" s="115">
        <f t="shared" si="106"/>
        <v>0</v>
      </c>
      <c r="BX303" s="115">
        <f t="shared" si="106"/>
        <v>0</v>
      </c>
      <c r="BY303" s="115">
        <f t="shared" si="106"/>
        <v>242</v>
      </c>
      <c r="BZ303" s="115">
        <f t="shared" si="106"/>
        <v>1356044</v>
      </c>
      <c r="CA303" s="115">
        <f t="shared" si="106"/>
        <v>1356044</v>
      </c>
      <c r="CB303" s="115">
        <f t="shared" si="106"/>
        <v>0</v>
      </c>
      <c r="CC303" s="115">
        <f t="shared" si="106"/>
        <v>0</v>
      </c>
      <c r="CD303" s="115">
        <f t="shared" si="106"/>
        <v>0</v>
      </c>
      <c r="CE303" s="115">
        <f>SUM(CE289:CE300)</f>
        <v>0</v>
      </c>
      <c r="CF303" s="115">
        <f t="shared" si="106"/>
        <v>0</v>
      </c>
      <c r="CG303" s="115">
        <f t="shared" si="106"/>
        <v>-19</v>
      </c>
      <c r="CH303" s="115">
        <f t="shared" si="106"/>
        <v>-105466</v>
      </c>
      <c r="CI303" s="115">
        <f t="shared" si="106"/>
        <v>0</v>
      </c>
      <c r="CJ303" s="115">
        <f t="shared" si="106"/>
        <v>44</v>
      </c>
      <c r="CK303" s="115">
        <f t="shared" si="106"/>
        <v>519</v>
      </c>
      <c r="CL303" s="115">
        <f t="shared" si="106"/>
        <v>6281571</v>
      </c>
      <c r="CM303" s="115">
        <f t="shared" si="106"/>
        <v>1829428</v>
      </c>
      <c r="CN303" s="116"/>
      <c r="CO303" s="116"/>
      <c r="CP303" s="116"/>
      <c r="CQ303" s="116"/>
      <c r="CR303" s="116"/>
      <c r="CS303" s="116"/>
      <c r="CT303" s="110"/>
      <c r="CU303" s="111"/>
      <c r="CV303" s="111"/>
      <c r="CW303" s="110"/>
      <c r="CX303" s="110"/>
      <c r="CY303" s="111"/>
      <c r="CZ303" s="111"/>
      <c r="DA303" s="111"/>
      <c r="DB303" s="114"/>
      <c r="DC303" s="116"/>
      <c r="DD303" s="11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/>
      <c r="KF303" s="6"/>
      <c r="KG303" s="6"/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/>
      <c r="LJ303" s="6"/>
      <c r="LK303" s="6"/>
      <c r="LL303" s="6"/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/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/>
      <c r="ON303" s="6"/>
      <c r="OO303" s="6"/>
      <c r="OP303" s="6"/>
      <c r="OQ303" s="6"/>
      <c r="OR303" s="6"/>
      <c r="OS303" s="6"/>
      <c r="OT303" s="6"/>
      <c r="OU303" s="6"/>
      <c r="OV303" s="6"/>
      <c r="OW303" s="6"/>
      <c r="OX303" s="6"/>
      <c r="OY303" s="6"/>
      <c r="OZ303" s="6"/>
      <c r="PA303" s="6"/>
      <c r="PB303" s="6"/>
      <c r="PC303" s="6"/>
      <c r="PD303" s="6"/>
      <c r="PE303" s="6"/>
      <c r="PF303" s="6"/>
      <c r="PG303" s="6"/>
      <c r="PH303" s="6"/>
      <c r="PI303" s="6"/>
      <c r="PJ303" s="6"/>
      <c r="PK303" s="6"/>
      <c r="PL303" s="6"/>
      <c r="PM303" s="6"/>
      <c r="PN303" s="6"/>
      <c r="PO303" s="6"/>
      <c r="PP303" s="6"/>
      <c r="PQ303" s="6"/>
      <c r="PR303" s="6"/>
      <c r="PS303" s="6"/>
      <c r="PT303" s="6"/>
      <c r="PU303" s="6"/>
      <c r="PV303" s="6"/>
      <c r="PW303" s="6"/>
      <c r="PX303" s="6"/>
      <c r="PY303" s="6"/>
      <c r="PZ303" s="6"/>
      <c r="QA303" s="6"/>
      <c r="QB303" s="6"/>
      <c r="QC303" s="6"/>
      <c r="QD303" s="6"/>
      <c r="QE303" s="6"/>
      <c r="QF303" s="6"/>
      <c r="QG303" s="6"/>
      <c r="QH303" s="6"/>
      <c r="QI303" s="6"/>
      <c r="QJ303" s="6"/>
      <c r="QK303" s="6"/>
      <c r="QL303" s="6"/>
      <c r="QM303" s="6"/>
      <c r="QN303" s="6"/>
      <c r="QO303" s="6"/>
      <c r="QP303" s="6"/>
      <c r="QQ303" s="6"/>
      <c r="QR303" s="6"/>
      <c r="QS303" s="6"/>
      <c r="QT303" s="6"/>
      <c r="QU303" s="6"/>
      <c r="QV303" s="6"/>
      <c r="QW303" s="6"/>
      <c r="QX303" s="6"/>
      <c r="QY303" s="6"/>
      <c r="QZ303" s="6"/>
      <c r="RA303" s="6"/>
      <c r="RB303" s="6"/>
      <c r="RC303" s="6"/>
      <c r="RD303" s="6"/>
      <c r="RE303" s="6"/>
      <c r="RF303" s="6"/>
      <c r="RG303" s="6"/>
      <c r="RH303" s="6"/>
      <c r="RI303" s="6"/>
      <c r="RJ303" s="6"/>
      <c r="RK303" s="6"/>
      <c r="RL303" s="6"/>
      <c r="RM303" s="6"/>
      <c r="RN303" s="6"/>
      <c r="RO303" s="6"/>
      <c r="RP303" s="6"/>
      <c r="RQ303" s="6"/>
      <c r="RR303" s="6"/>
      <c r="RS303" s="6"/>
      <c r="RT303" s="6"/>
      <c r="RU303" s="6"/>
      <c r="RV303" s="6"/>
      <c r="RW303" s="6"/>
      <c r="RX303" s="6"/>
      <c r="RY303" s="6"/>
      <c r="RZ303" s="6"/>
      <c r="SA303" s="6"/>
      <c r="SB303" s="6"/>
      <c r="SC303" s="6"/>
      <c r="SD303" s="6"/>
      <c r="SE303" s="6"/>
      <c r="SF303" s="6"/>
      <c r="SG303" s="6"/>
      <c r="SH303" s="6"/>
      <c r="SI303" s="6"/>
      <c r="SJ303" s="6"/>
      <c r="SK303" s="6"/>
      <c r="SL303" s="6"/>
      <c r="SM303" s="6"/>
      <c r="SN303" s="6"/>
      <c r="SO303" s="6"/>
      <c r="SP303" s="6"/>
      <c r="SQ303" s="6"/>
      <c r="SR303" s="6"/>
      <c r="SS303" s="6"/>
      <c r="ST303" s="6"/>
      <c r="SU303" s="6"/>
      <c r="SV303" s="6"/>
      <c r="SW303" s="6"/>
      <c r="SX303" s="6"/>
      <c r="SY303" s="6"/>
      <c r="SZ303" s="6"/>
      <c r="TA303" s="6"/>
      <c r="TB303" s="6"/>
      <c r="TC303" s="6"/>
      <c r="TD303" s="6"/>
      <c r="TE303" s="6"/>
      <c r="TF303" s="6"/>
      <c r="TG303" s="6"/>
      <c r="TH303" s="6"/>
      <c r="TI303" s="6"/>
      <c r="TJ303" s="6"/>
      <c r="TK303" s="6"/>
      <c r="TL303" s="6"/>
      <c r="TM303" s="6"/>
      <c r="TN303" s="6"/>
      <c r="TO303" s="6"/>
      <c r="TP303" s="6"/>
      <c r="TQ303" s="6"/>
      <c r="TR303" s="6"/>
      <c r="TS303" s="6"/>
      <c r="TT303" s="6"/>
      <c r="TU303" s="6"/>
      <c r="TV303" s="6"/>
      <c r="TW303" s="6"/>
      <c r="TX303" s="6"/>
      <c r="TY303" s="6"/>
      <c r="TZ303" s="6"/>
      <c r="UA303" s="6"/>
      <c r="UB303" s="6"/>
      <c r="UC303" s="6"/>
      <c r="UD303" s="6"/>
      <c r="UE303" s="6"/>
      <c r="UF303" s="6"/>
      <c r="UG303" s="6"/>
      <c r="UH303" s="6"/>
      <c r="UI303" s="6"/>
      <c r="UJ303" s="6"/>
      <c r="UK303" s="6"/>
      <c r="UL303" s="6"/>
      <c r="UM303" s="6"/>
      <c r="UN303" s="6"/>
      <c r="UO303" s="6"/>
      <c r="UP303" s="6"/>
      <c r="UQ303" s="6"/>
      <c r="UR303" s="6"/>
      <c r="US303" s="6"/>
      <c r="UT303" s="6"/>
      <c r="UU303" s="6"/>
      <c r="UV303" s="6"/>
      <c r="UW303" s="6"/>
      <c r="UX303" s="6"/>
      <c r="UY303" s="6"/>
      <c r="UZ303" s="6"/>
      <c r="VA303" s="6"/>
      <c r="VB303" s="6"/>
      <c r="VC303" s="6"/>
      <c r="VD303" s="6"/>
      <c r="VE303" s="6"/>
      <c r="VF303" s="6"/>
      <c r="VG303" s="6"/>
      <c r="VH303" s="6"/>
      <c r="VI303" s="6"/>
      <c r="VJ303" s="6"/>
      <c r="VK303" s="6"/>
      <c r="VL303" s="6"/>
      <c r="VM303" s="6"/>
      <c r="VN303" s="6"/>
      <c r="VO303" s="6"/>
      <c r="VP303" s="6"/>
      <c r="VQ303" s="6"/>
      <c r="VR303" s="6"/>
      <c r="VS303" s="6"/>
      <c r="VT303" s="6"/>
      <c r="VU303" s="6"/>
      <c r="VV303" s="6"/>
      <c r="VW303" s="6"/>
      <c r="VX303" s="6"/>
      <c r="VY303" s="6"/>
      <c r="VZ303" s="6"/>
      <c r="WA303" s="6"/>
      <c r="WB303" s="6"/>
      <c r="WC303" s="6"/>
      <c r="WD303" s="6"/>
      <c r="WE303" s="6"/>
      <c r="WF303" s="6"/>
      <c r="WG303" s="6"/>
      <c r="WH303" s="6"/>
      <c r="WI303" s="6"/>
      <c r="WJ303" s="6"/>
      <c r="WK303" s="6"/>
      <c r="WL303" s="6"/>
      <c r="WM303" s="6"/>
      <c r="WN303" s="6"/>
      <c r="WO303" s="6"/>
      <c r="WP303" s="6"/>
      <c r="WQ303" s="6"/>
      <c r="WR303" s="6"/>
      <c r="WS303" s="6"/>
      <c r="WT303" s="6"/>
      <c r="WU303" s="6"/>
      <c r="WV303" s="6"/>
      <c r="WW303" s="6"/>
      <c r="WX303" s="6"/>
      <c r="WY303" s="6"/>
      <c r="WZ303" s="6"/>
      <c r="XA303" s="6"/>
      <c r="XB303" s="6"/>
      <c r="XC303" s="6"/>
      <c r="XD303" s="6"/>
      <c r="XE303" s="6"/>
      <c r="XF303" s="6"/>
      <c r="XG303" s="6"/>
      <c r="XH303" s="6"/>
      <c r="XI303" s="6"/>
      <c r="XJ303" s="6"/>
      <c r="XK303" s="6"/>
      <c r="XL303" s="6"/>
      <c r="XM303" s="6"/>
      <c r="XN303" s="6"/>
      <c r="XO303" s="6"/>
      <c r="XP303" s="6"/>
      <c r="XQ303" s="6"/>
      <c r="XR303" s="6"/>
      <c r="XS303" s="6"/>
      <c r="XT303" s="6"/>
      <c r="XU303" s="6"/>
      <c r="XV303" s="6"/>
      <c r="XW303" s="6"/>
      <c r="XX303" s="6"/>
      <c r="XY303" s="6"/>
      <c r="XZ303" s="6"/>
      <c r="YA303" s="6"/>
      <c r="YB303" s="6"/>
      <c r="YC303" s="6"/>
      <c r="YD303" s="6"/>
      <c r="YE303" s="6"/>
      <c r="YF303" s="6"/>
      <c r="YG303" s="6"/>
      <c r="YH303" s="6"/>
      <c r="YI303" s="6"/>
      <c r="YJ303" s="6"/>
      <c r="YK303" s="6"/>
      <c r="YL303" s="6"/>
      <c r="YM303" s="6"/>
      <c r="YN303" s="6"/>
      <c r="YO303" s="6"/>
      <c r="YP303" s="6"/>
      <c r="YQ303" s="6"/>
      <c r="YR303" s="6"/>
      <c r="YS303" s="6"/>
      <c r="YT303" s="6"/>
      <c r="YU303" s="6"/>
      <c r="YV303" s="6"/>
      <c r="YW303" s="6"/>
      <c r="YX303" s="6"/>
      <c r="YY303" s="6"/>
      <c r="YZ303" s="6"/>
      <c r="ZA303" s="6"/>
      <c r="ZB303" s="6"/>
      <c r="ZC303" s="6"/>
      <c r="ZD303" s="6"/>
      <c r="ZE303" s="6"/>
      <c r="ZF303" s="6"/>
      <c r="ZG303" s="6"/>
      <c r="ZH303" s="6"/>
      <c r="ZI303" s="6"/>
      <c r="ZJ303" s="6"/>
      <c r="ZK303" s="6"/>
      <c r="ZL303" s="6"/>
      <c r="ZM303" s="6"/>
      <c r="ZN303" s="6"/>
      <c r="ZO303" s="6"/>
      <c r="ZP303" s="6"/>
      <c r="ZQ303" s="6"/>
      <c r="ZR303" s="6"/>
      <c r="ZS303" s="6"/>
      <c r="ZT303" s="6"/>
      <c r="ZU303" s="6"/>
      <c r="ZV303" s="6"/>
      <c r="ZW303" s="6"/>
      <c r="ZX303" s="6"/>
      <c r="ZY303" s="6"/>
      <c r="ZZ303" s="6"/>
      <c r="AAA303" s="6"/>
      <c r="AAB303" s="6"/>
      <c r="AAC303" s="6"/>
      <c r="AAD303" s="6"/>
      <c r="AAE303" s="6"/>
      <c r="AAF303" s="6"/>
      <c r="AAG303" s="6"/>
      <c r="AAH303" s="6"/>
      <c r="AAI303" s="6"/>
      <c r="AAJ303" s="6"/>
      <c r="AAK303" s="6"/>
      <c r="AAL303" s="6"/>
      <c r="AAM303" s="6"/>
      <c r="AAN303" s="6"/>
      <c r="AAO303" s="6"/>
      <c r="AAP303" s="6"/>
      <c r="AAQ303" s="6"/>
      <c r="AAR303" s="6"/>
      <c r="AAS303" s="6"/>
      <c r="AAT303" s="6"/>
      <c r="AAU303" s="6"/>
      <c r="AAV303" s="6"/>
      <c r="AAW303" s="6"/>
      <c r="AAX303" s="6"/>
      <c r="AAY303" s="6"/>
      <c r="AAZ303" s="6"/>
      <c r="ABA303" s="6"/>
      <c r="ABB303" s="6"/>
      <c r="ABC303" s="6"/>
      <c r="ABD303" s="6"/>
      <c r="ABE303" s="6"/>
      <c r="ABF303" s="6"/>
      <c r="ABG303" s="6"/>
      <c r="ABH303" s="6"/>
      <c r="ABI303" s="6"/>
      <c r="ABJ303" s="6"/>
      <c r="ABK303" s="6"/>
      <c r="ABL303" s="6"/>
      <c r="ABM303" s="6"/>
      <c r="ABN303" s="6"/>
      <c r="ABO303" s="6"/>
      <c r="ABP303" s="6"/>
      <c r="ABQ303" s="6"/>
      <c r="ABR303" s="6"/>
      <c r="ABS303" s="6"/>
      <c r="ABT303" s="6"/>
      <c r="ABU303" s="6"/>
      <c r="ABV303" s="6"/>
      <c r="ABW303" s="6"/>
      <c r="ABX303" s="6"/>
      <c r="ABY303" s="6"/>
      <c r="ABZ303" s="6"/>
      <c r="ACA303" s="6"/>
      <c r="ACB303" s="6"/>
      <c r="ACC303" s="6"/>
      <c r="ACD303" s="6"/>
      <c r="ACE303" s="6"/>
      <c r="ACF303" s="6"/>
      <c r="ACG303" s="6"/>
      <c r="ACH303" s="6"/>
      <c r="ACI303" s="6"/>
      <c r="ACJ303" s="6"/>
      <c r="ACK303" s="6"/>
      <c r="ACL303" s="6"/>
      <c r="ACM303" s="6"/>
      <c r="ACN303" s="6"/>
      <c r="ACO303" s="6"/>
      <c r="ACP303" s="6"/>
      <c r="ACQ303" s="6"/>
      <c r="ACR303" s="6"/>
      <c r="ACS303" s="6"/>
      <c r="ACT303" s="6"/>
      <c r="ACU303" s="6"/>
      <c r="ACV303" s="6"/>
      <c r="ACW303" s="6"/>
      <c r="ACX303" s="6"/>
      <c r="ACY303" s="6"/>
      <c r="ACZ303" s="6"/>
      <c r="ADA303" s="6"/>
      <c r="ADB303" s="6"/>
      <c r="ADC303" s="6"/>
      <c r="ADD303" s="6"/>
      <c r="ADE303" s="6"/>
      <c r="ADF303" s="6"/>
      <c r="ADG303" s="6"/>
      <c r="ADH303" s="6"/>
      <c r="ADI303" s="6"/>
      <c r="ADJ303" s="6"/>
      <c r="ADK303" s="6"/>
      <c r="ADL303" s="6"/>
      <c r="ADM303" s="6"/>
      <c r="ADN303" s="6"/>
      <c r="ADO303" s="6"/>
      <c r="ADP303" s="6"/>
      <c r="ADQ303" s="6"/>
      <c r="ADR303" s="6"/>
      <c r="ADS303" s="6"/>
      <c r="ADT303" s="6"/>
      <c r="ADU303" s="6"/>
      <c r="ADV303" s="6"/>
      <c r="ADW303" s="6"/>
      <c r="ADX303" s="6"/>
      <c r="ADY303" s="6"/>
      <c r="ADZ303" s="6"/>
      <c r="AEA303" s="6"/>
      <c r="AEB303" s="6"/>
      <c r="AEC303" s="6"/>
      <c r="AED303" s="6"/>
      <c r="AEE303" s="6"/>
      <c r="AEF303" s="6"/>
      <c r="AEG303" s="6"/>
      <c r="AEH303" s="6"/>
      <c r="AEI303" s="6"/>
      <c r="AEJ303" s="6"/>
      <c r="AEK303" s="6"/>
      <c r="AEL303" s="6"/>
      <c r="AEM303" s="6"/>
      <c r="AEN303" s="6"/>
      <c r="AEO303" s="6"/>
      <c r="AEP303" s="6"/>
      <c r="AEQ303" s="6"/>
      <c r="AER303" s="6"/>
      <c r="AES303" s="6"/>
      <c r="AET303" s="6"/>
      <c r="AEU303" s="6"/>
      <c r="AEV303" s="6"/>
      <c r="AEW303" s="6"/>
      <c r="AEX303" s="6"/>
      <c r="AEY303" s="6"/>
      <c r="AEZ303" s="6"/>
      <c r="AFA303" s="6"/>
      <c r="AFB303" s="6"/>
      <c r="AFC303" s="6"/>
      <c r="AFD303" s="6"/>
      <c r="AFE303" s="6"/>
      <c r="AFF303" s="6"/>
      <c r="AFG303" s="6"/>
      <c r="AFH303" s="6"/>
      <c r="AFI303" s="6"/>
      <c r="AFJ303" s="6"/>
      <c r="AFK303" s="6"/>
      <c r="AFL303" s="6"/>
      <c r="AFM303" s="6"/>
      <c r="AFN303" s="6"/>
      <c r="AFO303" s="6"/>
      <c r="AFP303" s="6"/>
      <c r="AFQ303" s="6"/>
      <c r="AFR303" s="6"/>
      <c r="AFS303" s="6"/>
      <c r="AFT303" s="6"/>
      <c r="AFU303" s="6"/>
      <c r="AFV303" s="6"/>
      <c r="AFW303" s="6"/>
      <c r="AFX303" s="6"/>
      <c r="AFY303" s="6"/>
      <c r="AFZ303" s="6"/>
      <c r="AGA303" s="6"/>
      <c r="AGB303" s="6"/>
      <c r="AGC303" s="6"/>
      <c r="AGD303" s="6"/>
      <c r="AGE303" s="6"/>
      <c r="AGF303" s="6"/>
      <c r="AGG303" s="6"/>
      <c r="AGH303" s="6"/>
      <c r="AGI303" s="6"/>
      <c r="AGJ303" s="6"/>
      <c r="AGK303" s="6"/>
      <c r="AGL303" s="6"/>
      <c r="AGM303" s="6"/>
      <c r="AGN303" s="6"/>
      <c r="AGO303" s="6"/>
      <c r="AGP303" s="6"/>
      <c r="AGQ303" s="6"/>
      <c r="AGR303" s="6"/>
      <c r="AGS303" s="6"/>
      <c r="AGT303" s="6"/>
      <c r="AGU303" s="6"/>
      <c r="AGV303" s="6"/>
      <c r="AGW303" s="6"/>
      <c r="AGX303" s="6"/>
      <c r="AGY303" s="6"/>
      <c r="AGZ303" s="6"/>
      <c r="AHA303" s="6"/>
      <c r="AHB303" s="6"/>
      <c r="AHC303" s="6"/>
      <c r="AHD303" s="6"/>
      <c r="AHE303" s="6"/>
      <c r="AHF303" s="6"/>
      <c r="AHG303" s="6"/>
      <c r="AHH303" s="6"/>
      <c r="AHI303" s="6"/>
      <c r="AHJ303" s="6"/>
      <c r="AHK303" s="6"/>
      <c r="AHL303" s="6"/>
      <c r="AHM303" s="6"/>
      <c r="AHN303" s="6"/>
      <c r="AHO303" s="6"/>
      <c r="AHP303" s="6"/>
      <c r="AHQ303" s="6"/>
      <c r="AHR303" s="6"/>
      <c r="AHS303" s="6"/>
      <c r="AHT303" s="6"/>
      <c r="AHU303" s="6"/>
      <c r="AHV303" s="6"/>
      <c r="AHW303" s="6"/>
      <c r="AHX303" s="6"/>
      <c r="AHY303" s="6"/>
      <c r="AHZ303" s="6"/>
      <c r="AIA303" s="6"/>
      <c r="AIB303" s="6"/>
      <c r="AIC303" s="6"/>
      <c r="AID303" s="6"/>
      <c r="AIE303" s="6"/>
      <c r="AIF303" s="6"/>
      <c r="AIG303" s="6"/>
      <c r="AIH303" s="6"/>
      <c r="AII303" s="6"/>
      <c r="AIJ303" s="6"/>
      <c r="AIK303" s="6"/>
      <c r="AIL303" s="6"/>
      <c r="AIM303" s="6"/>
      <c r="AIN303" s="6"/>
      <c r="AIO303" s="6"/>
      <c r="AIP303" s="6"/>
      <c r="AIQ303" s="6"/>
      <c r="AIR303" s="6"/>
      <c r="AIS303" s="6"/>
      <c r="AIT303" s="6"/>
      <c r="AIU303" s="6"/>
      <c r="AIV303" s="6"/>
      <c r="AIW303" s="6"/>
      <c r="AIX303" s="6"/>
      <c r="AIY303" s="6"/>
      <c r="AIZ303" s="6"/>
      <c r="AJA303" s="6"/>
      <c r="AJB303" s="6"/>
      <c r="AJC303" s="6"/>
      <c r="AJD303" s="6"/>
      <c r="AJE303" s="6"/>
      <c r="AJF303" s="6"/>
      <c r="AJG303" s="6"/>
      <c r="AJH303" s="6"/>
      <c r="AJI303" s="6"/>
      <c r="AJJ303" s="6"/>
      <c r="AJK303" s="6"/>
      <c r="AJL303" s="6"/>
      <c r="AJM303" s="6"/>
      <c r="AJN303" s="6"/>
      <c r="AJO303" s="6"/>
      <c r="AJP303" s="6"/>
      <c r="AJQ303" s="6"/>
      <c r="AJR303" s="6"/>
      <c r="AJS303" s="6"/>
      <c r="AJT303" s="6"/>
      <c r="AJU303" s="6"/>
      <c r="AJV303" s="6"/>
      <c r="AJW303" s="6"/>
      <c r="AJX303" s="6"/>
      <c r="AJY303" s="6"/>
      <c r="AJZ303" s="6"/>
      <c r="AKA303" s="6"/>
      <c r="AKB303" s="6"/>
      <c r="AKC303" s="6"/>
      <c r="AKD303" s="6"/>
      <c r="AKE303" s="6"/>
      <c r="AKF303" s="6"/>
      <c r="AKG303" s="6"/>
      <c r="AKH303" s="6"/>
      <c r="AKI303" s="6"/>
      <c r="AKJ303" s="6"/>
      <c r="AKK303" s="6"/>
      <c r="AKL303" s="6"/>
      <c r="AKM303" s="6"/>
      <c r="AKN303" s="6"/>
      <c r="AKO303" s="6"/>
      <c r="AKP303" s="6"/>
      <c r="AKQ303" s="6"/>
      <c r="AKR303" s="6"/>
      <c r="AKS303" s="6"/>
      <c r="AKT303" s="6"/>
      <c r="AKU303" s="6"/>
      <c r="AKV303" s="6"/>
      <c r="AKW303" s="6"/>
      <c r="AKX303" s="6"/>
      <c r="AKY303" s="6"/>
      <c r="AKZ303" s="6"/>
      <c r="ALA303" s="6"/>
      <c r="ALB303" s="6"/>
      <c r="ALC303" s="6"/>
      <c r="ALD303" s="6"/>
      <c r="ALE303" s="6"/>
      <c r="ALF303" s="6"/>
      <c r="ALG303" s="6"/>
      <c r="ALH303" s="6"/>
      <c r="ALI303" s="6"/>
      <c r="ALJ303" s="6"/>
      <c r="ALK303" s="6"/>
      <c r="ALL303" s="6"/>
      <c r="ALM303" s="6"/>
      <c r="ALN303" s="6"/>
      <c r="ALO303" s="6"/>
      <c r="ALP303" s="6"/>
      <c r="ALQ303" s="6"/>
      <c r="ALR303" s="6"/>
      <c r="ALS303" s="6"/>
      <c r="ALT303" s="6"/>
      <c r="ALU303" s="6"/>
      <c r="ALV303" s="6"/>
      <c r="ALW303" s="6"/>
      <c r="ALX303" s="6"/>
      <c r="ALY303" s="6"/>
      <c r="ALZ303" s="6"/>
      <c r="AMA303" s="6"/>
      <c r="AMB303" s="6"/>
      <c r="AMC303" s="6"/>
      <c r="AMD303" s="6"/>
      <c r="AME303" s="6"/>
      <c r="AMF303" s="6"/>
      <c r="AMG303" s="6"/>
      <c r="AMH303" s="6"/>
      <c r="AMI303" s="6"/>
      <c r="AMJ303" s="6"/>
      <c r="AMK303" s="6"/>
      <c r="AML303" s="6"/>
      <c r="AMM303" s="6"/>
      <c r="AMN303" s="6"/>
      <c r="AMO303" s="6"/>
      <c r="AMP303" s="6"/>
      <c r="AMQ303" s="6"/>
      <c r="AMR303" s="6"/>
      <c r="AMS303" s="6"/>
      <c r="AMT303" s="6"/>
      <c r="AMU303" s="6"/>
      <c r="AMV303" s="6"/>
      <c r="AMW303" s="6"/>
      <c r="AMX303" s="6"/>
      <c r="AMY303" s="6"/>
      <c r="AMZ303" s="6"/>
      <c r="ANA303" s="6"/>
      <c r="ANB303" s="6"/>
      <c r="ANC303" s="6"/>
      <c r="AND303" s="6"/>
      <c r="ANE303" s="6"/>
      <c r="ANF303" s="6"/>
      <c r="ANG303" s="6"/>
      <c r="ANH303" s="6"/>
      <c r="ANI303" s="6"/>
      <c r="ANJ303" s="6"/>
      <c r="ANK303" s="6"/>
      <c r="ANL303" s="6"/>
      <c r="ANM303" s="6"/>
      <c r="ANN303" s="6"/>
      <c r="ANO303" s="6"/>
      <c r="ANP303" s="6"/>
      <c r="ANQ303" s="6"/>
      <c r="ANR303" s="6"/>
      <c r="ANS303" s="6"/>
      <c r="ANT303" s="6"/>
      <c r="ANU303" s="6"/>
      <c r="ANV303" s="6"/>
      <c r="ANW303" s="6"/>
      <c r="ANX303" s="6"/>
      <c r="ANY303" s="6"/>
      <c r="ANZ303" s="6"/>
      <c r="AOA303" s="6"/>
      <c r="AOB303" s="6"/>
      <c r="AOC303" s="6"/>
      <c r="AOD303" s="6"/>
      <c r="AOE303" s="6"/>
      <c r="AOF303" s="6"/>
      <c r="AOG303" s="6"/>
      <c r="AOH303" s="6"/>
      <c r="AOI303" s="6"/>
      <c r="AOJ303" s="6"/>
      <c r="AOK303" s="6"/>
      <c r="AOL303" s="6"/>
      <c r="AOM303" s="6"/>
      <c r="AON303" s="6"/>
      <c r="AOO303" s="6"/>
      <c r="AOP303" s="6"/>
      <c r="AOQ303" s="6"/>
      <c r="AOR303" s="6"/>
      <c r="AOS303" s="6"/>
      <c r="AOT303" s="6"/>
      <c r="AOU303" s="6"/>
      <c r="AOV303" s="6"/>
      <c r="AOW303" s="6"/>
      <c r="AOX303" s="6"/>
      <c r="AOY303" s="6"/>
      <c r="AOZ303" s="6"/>
      <c r="APA303" s="6"/>
      <c r="APB303" s="6"/>
      <c r="APC303" s="6"/>
      <c r="APD303" s="6"/>
      <c r="APE303" s="6"/>
      <c r="APF303" s="6"/>
      <c r="APG303" s="6"/>
      <c r="APH303" s="6"/>
      <c r="API303" s="6"/>
      <c r="APJ303" s="6"/>
      <c r="APK303" s="6"/>
      <c r="APL303" s="6"/>
      <c r="APM303" s="6"/>
      <c r="APN303" s="6"/>
      <c r="APO303" s="6"/>
      <c r="APP303" s="6"/>
      <c r="APQ303" s="6"/>
      <c r="APR303" s="6"/>
      <c r="APS303" s="6"/>
      <c r="APT303" s="6"/>
      <c r="APU303" s="6"/>
      <c r="APV303" s="6"/>
      <c r="APW303" s="6"/>
      <c r="APX303" s="6"/>
      <c r="APY303" s="6"/>
      <c r="APZ303" s="6"/>
      <c r="AQA303" s="6"/>
      <c r="AQB303" s="6"/>
      <c r="AQC303" s="6"/>
      <c r="AQD303" s="6"/>
      <c r="AQE303" s="6"/>
      <c r="AQF303" s="6"/>
      <c r="AQG303" s="6"/>
      <c r="AQH303" s="6"/>
      <c r="AQI303" s="6"/>
      <c r="AQJ303" s="6"/>
      <c r="AQK303" s="6"/>
      <c r="AQL303" s="6"/>
      <c r="AQM303" s="6"/>
      <c r="AQN303" s="6"/>
      <c r="AQO303" s="6"/>
      <c r="AQP303" s="6"/>
      <c r="AQQ303" s="6"/>
      <c r="AQR303" s="6"/>
      <c r="AQS303" s="6"/>
      <c r="AQT303" s="6"/>
      <c r="AQU303" s="6"/>
      <c r="AQV303" s="6"/>
      <c r="AQW303" s="6"/>
      <c r="AQX303" s="6"/>
      <c r="AQY303" s="6"/>
      <c r="AQZ303" s="6"/>
      <c r="ARA303" s="6"/>
      <c r="ARB303" s="6"/>
      <c r="ARC303" s="6"/>
      <c r="ARD303" s="6"/>
      <c r="ARE303" s="6"/>
      <c r="ARF303" s="6"/>
      <c r="ARG303" s="6"/>
      <c r="ARH303" s="6"/>
      <c r="ARI303" s="6"/>
      <c r="ARJ303" s="6"/>
      <c r="ARK303" s="6"/>
      <c r="ARL303" s="6"/>
      <c r="ARM303" s="6"/>
      <c r="ARN303" s="6"/>
      <c r="ARO303" s="6"/>
      <c r="ARP303" s="6"/>
      <c r="ARQ303" s="6"/>
      <c r="ARR303" s="6"/>
      <c r="ARS303" s="6"/>
      <c r="ART303" s="6"/>
      <c r="ARU303" s="6"/>
      <c r="ARV303" s="6"/>
      <c r="ARW303" s="6"/>
      <c r="ARX303" s="6"/>
      <c r="ARY303" s="6"/>
      <c r="ARZ303" s="6"/>
      <c r="ASA303" s="6"/>
      <c r="ASB303" s="6"/>
      <c r="ASC303" s="6"/>
      <c r="ASD303" s="6"/>
      <c r="ASE303" s="6"/>
      <c r="ASF303" s="6"/>
      <c r="ASG303" s="6"/>
      <c r="ASH303" s="6"/>
      <c r="ASI303" s="6"/>
      <c r="ASJ303" s="6"/>
      <c r="ASK303" s="6"/>
      <c r="ASL303" s="6"/>
      <c r="ASM303" s="6"/>
      <c r="ASN303" s="6"/>
      <c r="ASO303" s="6"/>
      <c r="ASP303" s="6"/>
      <c r="ASQ303" s="6"/>
      <c r="ASR303" s="6"/>
      <c r="ASS303" s="6"/>
      <c r="AST303" s="6"/>
      <c r="ASU303" s="6"/>
      <c r="ASV303" s="6"/>
      <c r="ASW303" s="6"/>
      <c r="ASX303" s="6"/>
      <c r="ASY303" s="6"/>
      <c r="ASZ303" s="6"/>
      <c r="ATA303" s="6"/>
      <c r="ATB303" s="6"/>
      <c r="ATC303" s="6"/>
      <c r="ATD303" s="6"/>
      <c r="ATE303" s="6"/>
      <c r="ATF303" s="6"/>
      <c r="ATG303" s="6"/>
      <c r="ATH303" s="6"/>
      <c r="ATI303" s="6"/>
      <c r="ATJ303" s="6"/>
      <c r="ATK303" s="6"/>
      <c r="ATL303" s="6"/>
      <c r="ATM303" s="6"/>
      <c r="ATN303" s="6"/>
      <c r="ATO303" s="6"/>
      <c r="ATP303" s="6"/>
      <c r="ATQ303" s="6"/>
      <c r="ATR303" s="6"/>
      <c r="ATS303" s="6"/>
      <c r="ATT303" s="6"/>
      <c r="ATU303" s="6"/>
      <c r="ATV303" s="6"/>
      <c r="ATW303" s="6"/>
      <c r="ATX303" s="6"/>
      <c r="ATY303" s="6"/>
      <c r="ATZ303" s="6"/>
      <c r="AUA303" s="6"/>
      <c r="AUB303" s="6"/>
      <c r="AUC303" s="6"/>
      <c r="AUD303" s="6"/>
      <c r="AUE303" s="6"/>
      <c r="AUF303" s="6"/>
      <c r="AUG303" s="6"/>
      <c r="AUH303" s="6"/>
      <c r="AUI303" s="6"/>
      <c r="AUJ303" s="6"/>
      <c r="AUK303" s="6"/>
      <c r="AUL303" s="6"/>
      <c r="AUM303" s="6"/>
      <c r="AUN303" s="6"/>
      <c r="AUO303" s="6"/>
      <c r="AUP303" s="6"/>
      <c r="AUQ303" s="6"/>
      <c r="AUR303" s="6"/>
      <c r="AUS303" s="6"/>
      <c r="AUT303" s="6"/>
      <c r="AUU303" s="6"/>
      <c r="AUV303" s="6"/>
      <c r="AUW303" s="6"/>
      <c r="AUX303" s="6"/>
      <c r="AUY303" s="6"/>
      <c r="AUZ303" s="6"/>
      <c r="AVA303" s="6"/>
      <c r="AVB303" s="6"/>
      <c r="AVC303" s="6"/>
      <c r="AVD303" s="6"/>
      <c r="AVE303" s="6"/>
      <c r="AVF303" s="6"/>
      <c r="AVG303" s="6"/>
      <c r="AVH303" s="6"/>
      <c r="AVI303" s="6"/>
      <c r="AVJ303" s="6"/>
      <c r="AVK303" s="6"/>
      <c r="AVL303" s="6"/>
      <c r="AVM303" s="6"/>
      <c r="AVN303" s="6"/>
      <c r="AVO303" s="6"/>
      <c r="AVP303" s="6"/>
      <c r="AVQ303" s="6"/>
      <c r="AVR303" s="6"/>
      <c r="AVS303" s="6"/>
      <c r="AVT303" s="6"/>
      <c r="AVU303" s="6"/>
      <c r="AVV303" s="6"/>
      <c r="AVW303" s="6"/>
      <c r="AVX303" s="6"/>
      <c r="AVY303" s="6"/>
      <c r="AVZ303" s="6"/>
      <c r="AWA303" s="6"/>
      <c r="AWB303" s="6"/>
      <c r="AWC303" s="6"/>
      <c r="AWD303" s="6"/>
      <c r="AWE303" s="6"/>
      <c r="AWF303" s="6"/>
      <c r="AWG303" s="6"/>
      <c r="AWH303" s="6"/>
      <c r="AWI303" s="6"/>
      <c r="AWJ303" s="6"/>
      <c r="AWK303" s="6"/>
      <c r="AWL303" s="6"/>
      <c r="AWM303" s="6"/>
      <c r="AWN303" s="6"/>
      <c r="AWO303" s="6"/>
      <c r="AWP303" s="6"/>
      <c r="AWQ303" s="6"/>
      <c r="AWR303" s="6"/>
      <c r="AWS303" s="6"/>
      <c r="AWT303" s="6"/>
      <c r="AWU303" s="6"/>
      <c r="AWV303" s="6"/>
      <c r="AWW303" s="6"/>
      <c r="AWX303" s="6"/>
      <c r="AWY303" s="6"/>
      <c r="AWZ303" s="6"/>
      <c r="AXA303" s="6"/>
      <c r="AXB303" s="6"/>
      <c r="AXC303" s="6"/>
      <c r="AXD303" s="6"/>
      <c r="AXE303" s="6"/>
      <c r="AXF303" s="6"/>
      <c r="AXG303" s="6"/>
      <c r="AXH303" s="6"/>
      <c r="AXI303" s="6"/>
      <c r="AXJ303" s="6"/>
      <c r="AXK303" s="6"/>
      <c r="AXL303" s="6"/>
      <c r="AXM303" s="6"/>
      <c r="AXN303" s="6"/>
      <c r="AXO303" s="6"/>
      <c r="AXP303" s="6"/>
      <c r="AXQ303" s="6"/>
      <c r="AXR303" s="6"/>
      <c r="AXS303" s="6"/>
      <c r="AXT303" s="6"/>
      <c r="AXU303" s="6"/>
      <c r="AXV303" s="6"/>
      <c r="AXW303" s="6"/>
      <c r="AXX303" s="6"/>
      <c r="AXY303" s="6"/>
      <c r="AXZ303" s="6"/>
      <c r="AYA303" s="6"/>
      <c r="AYB303" s="6"/>
      <c r="AYC303" s="6"/>
      <c r="AYD303" s="6"/>
      <c r="AYE303" s="6"/>
      <c r="AYF303" s="6"/>
      <c r="AYG303" s="6"/>
      <c r="AYH303" s="6"/>
      <c r="AYI303" s="6"/>
      <c r="AYJ303" s="6"/>
      <c r="AYK303" s="6"/>
      <c r="AYL303" s="6"/>
      <c r="AYM303" s="6"/>
      <c r="AYN303" s="6"/>
      <c r="AYO303" s="6"/>
      <c r="AYP303" s="6"/>
      <c r="AYQ303" s="6"/>
      <c r="AYR303" s="6"/>
      <c r="AYS303" s="6"/>
      <c r="AYT303" s="6"/>
      <c r="AYU303" s="6"/>
      <c r="AYV303" s="6"/>
      <c r="AYW303" s="6"/>
      <c r="AYX303" s="6"/>
      <c r="AYY303" s="6"/>
      <c r="AYZ303" s="6"/>
      <c r="AZA303" s="6"/>
      <c r="AZB303" s="6"/>
      <c r="AZC303" s="6"/>
      <c r="AZD303" s="6"/>
      <c r="AZE303" s="6"/>
      <c r="AZF303" s="6"/>
      <c r="AZG303" s="6"/>
      <c r="AZH303" s="6"/>
      <c r="AZI303" s="6"/>
      <c r="AZJ303" s="6"/>
      <c r="AZK303" s="6"/>
      <c r="AZL303" s="6"/>
      <c r="AZM303" s="6"/>
      <c r="AZN303" s="6"/>
      <c r="AZO303" s="6"/>
      <c r="AZP303" s="6"/>
      <c r="AZQ303" s="6"/>
      <c r="AZR303" s="6"/>
      <c r="AZS303" s="6"/>
      <c r="AZT303" s="6"/>
      <c r="AZU303" s="6"/>
      <c r="AZV303" s="6"/>
      <c r="AZW303" s="6"/>
      <c r="AZX303" s="6"/>
      <c r="AZY303" s="6"/>
      <c r="AZZ303" s="6"/>
      <c r="BAA303" s="6"/>
      <c r="BAB303" s="6"/>
      <c r="BAC303" s="6"/>
      <c r="BAD303" s="6"/>
      <c r="BAE303" s="6"/>
      <c r="BAF303" s="6"/>
      <c r="BAG303" s="6"/>
      <c r="BAH303" s="6"/>
      <c r="BAI303" s="6"/>
      <c r="BAJ303" s="6"/>
      <c r="BAK303" s="6"/>
      <c r="BAL303" s="6"/>
      <c r="BAM303" s="6"/>
      <c r="BAN303" s="6"/>
      <c r="BAO303" s="6"/>
      <c r="BAP303" s="6"/>
      <c r="BAQ303" s="6"/>
      <c r="BAR303" s="6"/>
      <c r="BAS303" s="6"/>
      <c r="BAT303" s="6"/>
      <c r="BAU303" s="6"/>
      <c r="BAV303" s="6"/>
      <c r="BAW303" s="6"/>
      <c r="BAX303" s="6"/>
      <c r="BAY303" s="6"/>
      <c r="BAZ303" s="6"/>
      <c r="BBA303" s="6"/>
      <c r="BBB303" s="6"/>
      <c r="BBC303" s="6"/>
      <c r="BBD303" s="6"/>
      <c r="BBE303" s="6"/>
      <c r="BBF303" s="6"/>
      <c r="BBG303" s="6"/>
      <c r="BBH303" s="6"/>
      <c r="BBI303" s="6"/>
      <c r="BBJ303" s="6"/>
      <c r="BBK303" s="6"/>
      <c r="BBL303" s="6"/>
      <c r="BBM303" s="6"/>
      <c r="BBN303" s="6"/>
      <c r="BBO303" s="6"/>
      <c r="BBP303" s="6"/>
      <c r="BBQ303" s="6"/>
      <c r="BBR303" s="6"/>
      <c r="BBS303" s="6"/>
      <c r="BBT303" s="6"/>
      <c r="BBU303" s="6"/>
      <c r="BBV303" s="6"/>
      <c r="BBW303" s="6"/>
      <c r="BBX303" s="6"/>
      <c r="BBY303" s="6"/>
      <c r="BBZ303" s="6"/>
      <c r="BCA303" s="6"/>
      <c r="BCB303" s="6"/>
      <c r="BCC303" s="6"/>
      <c r="BCD303" s="6"/>
      <c r="BCE303" s="6"/>
      <c r="BCF303" s="6"/>
      <c r="BCG303" s="6"/>
      <c r="BCH303" s="6"/>
      <c r="BCI303" s="6"/>
      <c r="BCJ303" s="6"/>
      <c r="BCK303" s="6"/>
      <c r="BCL303" s="6"/>
      <c r="BCM303" s="6"/>
      <c r="BCN303" s="6"/>
      <c r="BCO303" s="6"/>
      <c r="BCP303" s="6"/>
      <c r="BCQ303" s="6"/>
      <c r="BCR303" s="6"/>
      <c r="BCS303" s="6"/>
      <c r="BCT303" s="6"/>
      <c r="BCU303" s="6"/>
      <c r="BCV303" s="6"/>
      <c r="BCW303" s="6"/>
      <c r="BCX303" s="6"/>
      <c r="BCY303" s="6"/>
      <c r="BCZ303" s="6"/>
      <c r="BDA303" s="6"/>
      <c r="BDB303" s="6"/>
      <c r="BDC303" s="6"/>
      <c r="BDD303" s="6"/>
      <c r="BDE303" s="6"/>
      <c r="BDF303" s="6"/>
      <c r="BDG303" s="6"/>
      <c r="BDH303" s="6"/>
      <c r="BDI303" s="6"/>
      <c r="BDJ303" s="6"/>
      <c r="BDK303" s="6"/>
      <c r="BDL303" s="6"/>
      <c r="BDM303" s="6"/>
      <c r="BDN303" s="6"/>
      <c r="BDO303" s="6"/>
      <c r="BDP303" s="6"/>
      <c r="BDQ303" s="6"/>
      <c r="BDR303" s="6"/>
      <c r="BDS303" s="6"/>
      <c r="BDT303" s="6"/>
      <c r="BDU303" s="6"/>
    </row>
    <row r="304" spans="1:1477" s="124" customFormat="1" ht="24" customHeight="1" thickTop="1">
      <c r="A304" s="136"/>
      <c r="B304" s="272" t="s">
        <v>1112</v>
      </c>
      <c r="C304" s="273"/>
      <c r="D304" s="274"/>
      <c r="E304" s="110"/>
      <c r="F304" s="111"/>
      <c r="G304" s="159">
        <f>IF(B290="","",ROWS(B290:B303)-1)</f>
        <v>13</v>
      </c>
      <c r="H304" s="112">
        <f>SUM(H290:H303)</f>
        <v>35</v>
      </c>
      <c r="I304" s="112">
        <f>SUM(I290:I303)</f>
        <v>73</v>
      </c>
      <c r="J304" s="112">
        <f>SUM(J290:J303)</f>
        <v>7866</v>
      </c>
      <c r="K304" s="112">
        <f>SUM(K290:K303)</f>
        <v>10650</v>
      </c>
      <c r="L304" s="112">
        <f>SUM(L290:L303)</f>
        <v>12325</v>
      </c>
      <c r="M304" s="237">
        <f>IF(G304="",0,N304/G304)</f>
        <v>0.69230769230769229</v>
      </c>
      <c r="N304" s="112">
        <f>SUM(N289:N301)</f>
        <v>9</v>
      </c>
      <c r="O304" s="112">
        <f t="shared" ref="O304:AC304" si="107">SUM(O290:O303)</f>
        <v>-1675</v>
      </c>
      <c r="P304" s="113">
        <f t="shared" si="107"/>
        <v>1833</v>
      </c>
      <c r="Q304" s="113">
        <f t="shared" si="107"/>
        <v>0</v>
      </c>
      <c r="R304" s="112">
        <f t="shared" si="107"/>
        <v>2110</v>
      </c>
      <c r="S304" s="112">
        <f t="shared" si="107"/>
        <v>674</v>
      </c>
      <c r="T304" s="114">
        <f t="shared" si="107"/>
        <v>153617084</v>
      </c>
      <c r="U304" s="114">
        <f t="shared" si="107"/>
        <v>2203788</v>
      </c>
      <c r="V304" s="114">
        <f t="shared" si="107"/>
        <v>151413298</v>
      </c>
      <c r="W304" s="114">
        <f t="shared" si="107"/>
        <v>161460707</v>
      </c>
      <c r="X304" s="114">
        <f t="shared" si="107"/>
        <v>160932535</v>
      </c>
      <c r="Y304" s="114">
        <f t="shared" si="107"/>
        <v>-3856355</v>
      </c>
      <c r="Z304" s="114">
        <f t="shared" si="107"/>
        <v>600000</v>
      </c>
      <c r="AA304" s="114">
        <f t="shared" si="107"/>
        <v>-3256355</v>
      </c>
      <c r="AB304" s="114">
        <f t="shared" si="107"/>
        <v>157676180</v>
      </c>
      <c r="AC304" s="114">
        <f t="shared" si="107"/>
        <v>158680064</v>
      </c>
      <c r="AD304" s="142">
        <f>IF(G304="",0,AE304/G304)</f>
        <v>0.92307692307692313</v>
      </c>
      <c r="AE304" s="240">
        <f>SUM(AE289:AE301)</f>
        <v>12</v>
      </c>
      <c r="AF304" s="114">
        <f t="shared" ref="AF304:CM304" si="108">SUM(AF290:AF303)</f>
        <v>1281135</v>
      </c>
      <c r="AG304" s="114">
        <f t="shared" si="108"/>
        <v>7843620</v>
      </c>
      <c r="AH304" s="115">
        <f t="shared" si="108"/>
        <v>1142</v>
      </c>
      <c r="AI304" s="115">
        <f t="shared" si="108"/>
        <v>670</v>
      </c>
      <c r="AJ304" s="115">
        <f t="shared" si="108"/>
        <v>0</v>
      </c>
      <c r="AK304" s="115">
        <f t="shared" si="108"/>
        <v>111</v>
      </c>
      <c r="AL304" s="114">
        <f t="shared" si="108"/>
        <v>3502183</v>
      </c>
      <c r="AM304" s="114">
        <f t="shared" si="108"/>
        <v>214477</v>
      </c>
      <c r="AN304" s="115">
        <f t="shared" si="108"/>
        <v>0</v>
      </c>
      <c r="AO304" s="115">
        <f t="shared" si="108"/>
        <v>129</v>
      </c>
      <c r="AP304" s="114">
        <f t="shared" si="108"/>
        <v>3145567</v>
      </c>
      <c r="AQ304" s="114">
        <f t="shared" si="108"/>
        <v>216499</v>
      </c>
      <c r="AR304" s="115">
        <f t="shared" si="108"/>
        <v>0</v>
      </c>
      <c r="AS304" s="115">
        <f t="shared" si="108"/>
        <v>0</v>
      </c>
      <c r="AT304" s="114">
        <f t="shared" si="108"/>
        <v>0</v>
      </c>
      <c r="AU304" s="114">
        <f t="shared" si="108"/>
        <v>0</v>
      </c>
      <c r="AV304" s="115">
        <f t="shared" si="108"/>
        <v>0</v>
      </c>
      <c r="AW304" s="115">
        <f t="shared" si="108"/>
        <v>0</v>
      </c>
      <c r="AX304" s="114">
        <f t="shared" si="108"/>
        <v>0</v>
      </c>
      <c r="AY304" s="114">
        <f t="shared" si="108"/>
        <v>0</v>
      </c>
      <c r="AZ304" s="115">
        <f t="shared" si="108"/>
        <v>0</v>
      </c>
      <c r="BA304" s="115">
        <f t="shared" si="108"/>
        <v>0</v>
      </c>
      <c r="BB304" s="114">
        <f t="shared" si="108"/>
        <v>0</v>
      </c>
      <c r="BC304" s="114">
        <f t="shared" si="108"/>
        <v>0</v>
      </c>
      <c r="BD304" s="115">
        <f t="shared" si="108"/>
        <v>278</v>
      </c>
      <c r="BE304" s="115">
        <f t="shared" si="108"/>
        <v>182</v>
      </c>
      <c r="BF304" s="114">
        <f t="shared" si="108"/>
        <v>-15229</v>
      </c>
      <c r="BG304" s="114">
        <f t="shared" si="108"/>
        <v>0</v>
      </c>
      <c r="BH304" s="115">
        <f t="shared" si="108"/>
        <v>0</v>
      </c>
      <c r="BI304" s="115">
        <f t="shared" si="108"/>
        <v>0</v>
      </c>
      <c r="BJ304" s="114">
        <f t="shared" si="108"/>
        <v>62229</v>
      </c>
      <c r="BK304" s="114">
        <f t="shared" si="108"/>
        <v>25562</v>
      </c>
      <c r="BL304" s="115">
        <f t="shared" si="108"/>
        <v>0</v>
      </c>
      <c r="BM304" s="115">
        <f t="shared" si="108"/>
        <v>0</v>
      </c>
      <c r="BN304" s="114">
        <f t="shared" si="108"/>
        <v>0</v>
      </c>
      <c r="BO304" s="114">
        <f t="shared" si="108"/>
        <v>0</v>
      </c>
      <c r="BP304" s="115">
        <f t="shared" si="108"/>
        <v>50</v>
      </c>
      <c r="BQ304" s="115">
        <f t="shared" si="108"/>
        <v>0</v>
      </c>
      <c r="BR304" s="114">
        <f t="shared" si="108"/>
        <v>264642</v>
      </c>
      <c r="BS304" s="114">
        <f t="shared" si="108"/>
        <v>102490</v>
      </c>
      <c r="BT304" s="115">
        <f t="shared" si="108"/>
        <v>0</v>
      </c>
      <c r="BU304" s="115">
        <f t="shared" si="108"/>
        <v>0</v>
      </c>
      <c r="BV304" s="114">
        <f t="shared" si="108"/>
        <v>0</v>
      </c>
      <c r="BW304" s="114">
        <f t="shared" si="108"/>
        <v>0</v>
      </c>
      <c r="BX304" s="115">
        <f t="shared" si="108"/>
        <v>0</v>
      </c>
      <c r="BY304" s="115">
        <f t="shared" si="108"/>
        <v>242</v>
      </c>
      <c r="BZ304" s="114">
        <f t="shared" si="108"/>
        <v>1356044</v>
      </c>
      <c r="CA304" s="114">
        <f t="shared" si="108"/>
        <v>1356044</v>
      </c>
      <c r="CB304" s="115">
        <f t="shared" si="108"/>
        <v>0</v>
      </c>
      <c r="CC304" s="115">
        <f t="shared" si="108"/>
        <v>0</v>
      </c>
      <c r="CD304" s="114">
        <f t="shared" si="108"/>
        <v>0</v>
      </c>
      <c r="CE304" s="114">
        <f t="shared" si="108"/>
        <v>0</v>
      </c>
      <c r="CF304" s="115">
        <f t="shared" si="108"/>
        <v>0</v>
      </c>
      <c r="CG304" s="115">
        <f t="shared" si="108"/>
        <v>-38</v>
      </c>
      <c r="CH304" s="114">
        <f t="shared" si="108"/>
        <v>-210932</v>
      </c>
      <c r="CI304" s="114">
        <f t="shared" si="108"/>
        <v>0</v>
      </c>
      <c r="CJ304" s="115">
        <f t="shared" si="108"/>
        <v>328</v>
      </c>
      <c r="CK304" s="115">
        <f t="shared" si="108"/>
        <v>626</v>
      </c>
      <c r="CL304" s="114">
        <f t="shared" si="108"/>
        <v>8104509</v>
      </c>
      <c r="CM304" s="114">
        <f t="shared" si="108"/>
        <v>1915072</v>
      </c>
      <c r="CN304" s="116"/>
      <c r="CO304" s="116"/>
      <c r="CP304" s="116"/>
      <c r="CQ304" s="116"/>
      <c r="CR304" s="116"/>
      <c r="CS304" s="116"/>
      <c r="CT304" s="110"/>
      <c r="CU304" s="111"/>
      <c r="CV304" s="111"/>
      <c r="CW304" s="110"/>
      <c r="CX304" s="110"/>
      <c r="CY304" s="111"/>
      <c r="CZ304" s="111"/>
      <c r="DA304" s="111"/>
      <c r="DB304" s="114"/>
      <c r="DC304" s="116"/>
      <c r="DD304" s="11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/>
      <c r="KI304" s="6"/>
      <c r="KJ304" s="6"/>
      <c r="KK304" s="6"/>
      <c r="KL304" s="6"/>
      <c r="KM304" s="6"/>
      <c r="KN304" s="6"/>
      <c r="KO304" s="6"/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/>
      <c r="OP304" s="6"/>
      <c r="OQ304" s="6"/>
      <c r="OR304" s="6"/>
      <c r="OS304" s="6"/>
      <c r="OT304" s="6"/>
      <c r="OU304" s="6"/>
      <c r="OV304" s="6"/>
      <c r="OW304" s="6"/>
      <c r="OX304" s="6"/>
      <c r="OY304" s="6"/>
      <c r="OZ304" s="6"/>
      <c r="PA304" s="6"/>
      <c r="PB304" s="6"/>
      <c r="PC304" s="6"/>
      <c r="PD304" s="6"/>
      <c r="PE304" s="6"/>
      <c r="PF304" s="6"/>
      <c r="PG304" s="6"/>
      <c r="PH304" s="6"/>
      <c r="PI304" s="6"/>
      <c r="PJ304" s="6"/>
      <c r="PK304" s="6"/>
      <c r="PL304" s="6"/>
      <c r="PM304" s="6"/>
      <c r="PN304" s="6"/>
      <c r="PO304" s="6"/>
      <c r="PP304" s="6"/>
      <c r="PQ304" s="6"/>
      <c r="PR304" s="6"/>
      <c r="PS304" s="6"/>
      <c r="PT304" s="6"/>
      <c r="PU304" s="6"/>
      <c r="PV304" s="6"/>
      <c r="PW304" s="6"/>
      <c r="PX304" s="6"/>
      <c r="PY304" s="6"/>
      <c r="PZ304" s="6"/>
      <c r="QA304" s="6"/>
      <c r="QB304" s="6"/>
      <c r="QC304" s="6"/>
      <c r="QD304" s="6"/>
      <c r="QE304" s="6"/>
      <c r="QF304" s="6"/>
      <c r="QG304" s="6"/>
      <c r="QH304" s="6"/>
      <c r="QI304" s="6"/>
      <c r="QJ304" s="6"/>
      <c r="QK304" s="6"/>
      <c r="QL304" s="6"/>
      <c r="QM304" s="6"/>
      <c r="QN304" s="6"/>
      <c r="QO304" s="6"/>
      <c r="QP304" s="6"/>
      <c r="QQ304" s="6"/>
      <c r="QR304" s="6"/>
      <c r="QS304" s="6"/>
      <c r="QT304" s="6"/>
      <c r="QU304" s="6"/>
      <c r="QV304" s="6"/>
      <c r="QW304" s="6"/>
      <c r="QX304" s="6"/>
      <c r="QY304" s="6"/>
      <c r="QZ304" s="6"/>
      <c r="RA304" s="6"/>
      <c r="RB304" s="6"/>
      <c r="RC304" s="6"/>
      <c r="RD304" s="6"/>
      <c r="RE304" s="6"/>
      <c r="RF304" s="6"/>
      <c r="RG304" s="6"/>
      <c r="RH304" s="6"/>
      <c r="RI304" s="6"/>
      <c r="RJ304" s="6"/>
      <c r="RK304" s="6"/>
      <c r="RL304" s="6"/>
      <c r="RM304" s="6"/>
      <c r="RN304" s="6"/>
      <c r="RO304" s="6"/>
      <c r="RP304" s="6"/>
      <c r="RQ304" s="6"/>
      <c r="RR304" s="6"/>
      <c r="RS304" s="6"/>
      <c r="RT304" s="6"/>
      <c r="RU304" s="6"/>
      <c r="RV304" s="6"/>
      <c r="RW304" s="6"/>
      <c r="RX304" s="6"/>
      <c r="RY304" s="6"/>
      <c r="RZ304" s="6"/>
      <c r="SA304" s="6"/>
      <c r="SB304" s="6"/>
      <c r="SC304" s="6"/>
      <c r="SD304" s="6"/>
      <c r="SE304" s="6"/>
      <c r="SF304" s="6"/>
      <c r="SG304" s="6"/>
      <c r="SH304" s="6"/>
      <c r="SI304" s="6"/>
      <c r="SJ304" s="6"/>
      <c r="SK304" s="6"/>
      <c r="SL304" s="6"/>
      <c r="SM304" s="6"/>
      <c r="SN304" s="6"/>
      <c r="SO304" s="6"/>
      <c r="SP304" s="6"/>
      <c r="SQ304" s="6"/>
      <c r="SR304" s="6"/>
      <c r="SS304" s="6"/>
      <c r="ST304" s="6"/>
      <c r="SU304" s="6"/>
      <c r="SV304" s="6"/>
      <c r="SW304" s="6"/>
      <c r="SX304" s="6"/>
      <c r="SY304" s="6"/>
      <c r="SZ304" s="6"/>
      <c r="TA304" s="6"/>
      <c r="TB304" s="6"/>
      <c r="TC304" s="6"/>
      <c r="TD304" s="6"/>
      <c r="TE304" s="6"/>
      <c r="TF304" s="6"/>
      <c r="TG304" s="6"/>
      <c r="TH304" s="6"/>
      <c r="TI304" s="6"/>
      <c r="TJ304" s="6"/>
      <c r="TK304" s="6"/>
      <c r="TL304" s="6"/>
      <c r="TM304" s="6"/>
      <c r="TN304" s="6"/>
      <c r="TO304" s="6"/>
      <c r="TP304" s="6"/>
      <c r="TQ304" s="6"/>
      <c r="TR304" s="6"/>
      <c r="TS304" s="6"/>
      <c r="TT304" s="6"/>
      <c r="TU304" s="6"/>
      <c r="TV304" s="6"/>
      <c r="TW304" s="6"/>
      <c r="TX304" s="6"/>
      <c r="TY304" s="6"/>
      <c r="TZ304" s="6"/>
      <c r="UA304" s="6"/>
      <c r="UB304" s="6"/>
      <c r="UC304" s="6"/>
      <c r="UD304" s="6"/>
      <c r="UE304" s="6"/>
      <c r="UF304" s="6"/>
      <c r="UG304" s="6"/>
      <c r="UH304" s="6"/>
      <c r="UI304" s="6"/>
      <c r="UJ304" s="6"/>
      <c r="UK304" s="6"/>
      <c r="UL304" s="6"/>
      <c r="UM304" s="6"/>
      <c r="UN304" s="6"/>
      <c r="UO304" s="6"/>
      <c r="UP304" s="6"/>
      <c r="UQ304" s="6"/>
      <c r="UR304" s="6"/>
      <c r="US304" s="6"/>
      <c r="UT304" s="6"/>
      <c r="UU304" s="6"/>
      <c r="UV304" s="6"/>
      <c r="UW304" s="6"/>
      <c r="UX304" s="6"/>
      <c r="UY304" s="6"/>
      <c r="UZ304" s="6"/>
      <c r="VA304" s="6"/>
      <c r="VB304" s="6"/>
      <c r="VC304" s="6"/>
      <c r="VD304" s="6"/>
      <c r="VE304" s="6"/>
      <c r="VF304" s="6"/>
      <c r="VG304" s="6"/>
      <c r="VH304" s="6"/>
      <c r="VI304" s="6"/>
      <c r="VJ304" s="6"/>
      <c r="VK304" s="6"/>
      <c r="VL304" s="6"/>
      <c r="VM304" s="6"/>
      <c r="VN304" s="6"/>
      <c r="VO304" s="6"/>
      <c r="VP304" s="6"/>
      <c r="VQ304" s="6"/>
      <c r="VR304" s="6"/>
      <c r="VS304" s="6"/>
      <c r="VT304" s="6"/>
      <c r="VU304" s="6"/>
      <c r="VV304" s="6"/>
      <c r="VW304" s="6"/>
      <c r="VX304" s="6"/>
      <c r="VY304" s="6"/>
      <c r="VZ304" s="6"/>
      <c r="WA304" s="6"/>
      <c r="WB304" s="6"/>
      <c r="WC304" s="6"/>
      <c r="WD304" s="6"/>
      <c r="WE304" s="6"/>
      <c r="WF304" s="6"/>
      <c r="WG304" s="6"/>
      <c r="WH304" s="6"/>
      <c r="WI304" s="6"/>
      <c r="WJ304" s="6"/>
      <c r="WK304" s="6"/>
      <c r="WL304" s="6"/>
      <c r="WM304" s="6"/>
      <c r="WN304" s="6"/>
      <c r="WO304" s="6"/>
      <c r="WP304" s="6"/>
      <c r="WQ304" s="6"/>
      <c r="WR304" s="6"/>
      <c r="WS304" s="6"/>
      <c r="WT304" s="6"/>
      <c r="WU304" s="6"/>
      <c r="WV304" s="6"/>
      <c r="WW304" s="6"/>
      <c r="WX304" s="6"/>
      <c r="WY304" s="6"/>
      <c r="WZ304" s="6"/>
      <c r="XA304" s="6"/>
      <c r="XB304" s="6"/>
      <c r="XC304" s="6"/>
      <c r="XD304" s="6"/>
      <c r="XE304" s="6"/>
      <c r="XF304" s="6"/>
      <c r="XG304" s="6"/>
      <c r="XH304" s="6"/>
      <c r="XI304" s="6"/>
      <c r="XJ304" s="6"/>
      <c r="XK304" s="6"/>
      <c r="XL304" s="6"/>
      <c r="XM304" s="6"/>
      <c r="XN304" s="6"/>
      <c r="XO304" s="6"/>
      <c r="XP304" s="6"/>
      <c r="XQ304" s="6"/>
      <c r="XR304" s="6"/>
      <c r="XS304" s="6"/>
      <c r="XT304" s="6"/>
      <c r="XU304" s="6"/>
      <c r="XV304" s="6"/>
      <c r="XW304" s="6"/>
      <c r="XX304" s="6"/>
      <c r="XY304" s="6"/>
      <c r="XZ304" s="6"/>
      <c r="YA304" s="6"/>
      <c r="YB304" s="6"/>
      <c r="YC304" s="6"/>
      <c r="YD304" s="6"/>
      <c r="YE304" s="6"/>
      <c r="YF304" s="6"/>
      <c r="YG304" s="6"/>
      <c r="YH304" s="6"/>
      <c r="YI304" s="6"/>
      <c r="YJ304" s="6"/>
      <c r="YK304" s="6"/>
      <c r="YL304" s="6"/>
      <c r="YM304" s="6"/>
      <c r="YN304" s="6"/>
      <c r="YO304" s="6"/>
      <c r="YP304" s="6"/>
      <c r="YQ304" s="6"/>
      <c r="YR304" s="6"/>
      <c r="YS304" s="6"/>
      <c r="YT304" s="6"/>
      <c r="YU304" s="6"/>
      <c r="YV304" s="6"/>
      <c r="YW304" s="6"/>
      <c r="YX304" s="6"/>
      <c r="YY304" s="6"/>
      <c r="YZ304" s="6"/>
      <c r="ZA304" s="6"/>
      <c r="ZB304" s="6"/>
      <c r="ZC304" s="6"/>
      <c r="ZD304" s="6"/>
      <c r="ZE304" s="6"/>
      <c r="ZF304" s="6"/>
      <c r="ZG304" s="6"/>
      <c r="ZH304" s="6"/>
      <c r="ZI304" s="6"/>
      <c r="ZJ304" s="6"/>
      <c r="ZK304" s="6"/>
      <c r="ZL304" s="6"/>
      <c r="ZM304" s="6"/>
      <c r="ZN304" s="6"/>
      <c r="ZO304" s="6"/>
      <c r="ZP304" s="6"/>
      <c r="ZQ304" s="6"/>
      <c r="ZR304" s="6"/>
      <c r="ZS304" s="6"/>
      <c r="ZT304" s="6"/>
      <c r="ZU304" s="6"/>
      <c r="ZV304" s="6"/>
      <c r="ZW304" s="6"/>
      <c r="ZX304" s="6"/>
      <c r="ZY304" s="6"/>
      <c r="ZZ304" s="6"/>
      <c r="AAA304" s="6"/>
      <c r="AAB304" s="6"/>
      <c r="AAC304" s="6"/>
      <c r="AAD304" s="6"/>
      <c r="AAE304" s="6"/>
      <c r="AAF304" s="6"/>
      <c r="AAG304" s="6"/>
      <c r="AAH304" s="6"/>
      <c r="AAI304" s="6"/>
      <c r="AAJ304" s="6"/>
      <c r="AAK304" s="6"/>
      <c r="AAL304" s="6"/>
      <c r="AAM304" s="6"/>
      <c r="AAN304" s="6"/>
      <c r="AAO304" s="6"/>
      <c r="AAP304" s="6"/>
      <c r="AAQ304" s="6"/>
      <c r="AAR304" s="6"/>
      <c r="AAS304" s="6"/>
      <c r="AAT304" s="6"/>
      <c r="AAU304" s="6"/>
      <c r="AAV304" s="6"/>
      <c r="AAW304" s="6"/>
      <c r="AAX304" s="6"/>
      <c r="AAY304" s="6"/>
      <c r="AAZ304" s="6"/>
      <c r="ABA304" s="6"/>
      <c r="ABB304" s="6"/>
      <c r="ABC304" s="6"/>
      <c r="ABD304" s="6"/>
      <c r="ABE304" s="6"/>
      <c r="ABF304" s="6"/>
      <c r="ABG304" s="6"/>
      <c r="ABH304" s="6"/>
      <c r="ABI304" s="6"/>
      <c r="ABJ304" s="6"/>
      <c r="ABK304" s="6"/>
      <c r="ABL304" s="6"/>
      <c r="ABM304" s="6"/>
      <c r="ABN304" s="6"/>
      <c r="ABO304" s="6"/>
      <c r="ABP304" s="6"/>
      <c r="ABQ304" s="6"/>
      <c r="ABR304" s="6"/>
      <c r="ABS304" s="6"/>
      <c r="ABT304" s="6"/>
      <c r="ABU304" s="6"/>
      <c r="ABV304" s="6"/>
      <c r="ABW304" s="6"/>
      <c r="ABX304" s="6"/>
      <c r="ABY304" s="6"/>
      <c r="ABZ304" s="6"/>
      <c r="ACA304" s="6"/>
      <c r="ACB304" s="6"/>
      <c r="ACC304" s="6"/>
      <c r="ACD304" s="6"/>
      <c r="ACE304" s="6"/>
      <c r="ACF304" s="6"/>
      <c r="ACG304" s="6"/>
      <c r="ACH304" s="6"/>
      <c r="ACI304" s="6"/>
      <c r="ACJ304" s="6"/>
      <c r="ACK304" s="6"/>
      <c r="ACL304" s="6"/>
      <c r="ACM304" s="6"/>
      <c r="ACN304" s="6"/>
      <c r="ACO304" s="6"/>
      <c r="ACP304" s="6"/>
      <c r="ACQ304" s="6"/>
      <c r="ACR304" s="6"/>
      <c r="ACS304" s="6"/>
      <c r="ACT304" s="6"/>
      <c r="ACU304" s="6"/>
      <c r="ACV304" s="6"/>
      <c r="ACW304" s="6"/>
      <c r="ACX304" s="6"/>
      <c r="ACY304" s="6"/>
      <c r="ACZ304" s="6"/>
      <c r="ADA304" s="6"/>
      <c r="ADB304" s="6"/>
      <c r="ADC304" s="6"/>
      <c r="ADD304" s="6"/>
      <c r="ADE304" s="6"/>
      <c r="ADF304" s="6"/>
      <c r="ADG304" s="6"/>
      <c r="ADH304" s="6"/>
      <c r="ADI304" s="6"/>
      <c r="ADJ304" s="6"/>
      <c r="ADK304" s="6"/>
      <c r="ADL304" s="6"/>
      <c r="ADM304" s="6"/>
      <c r="ADN304" s="6"/>
      <c r="ADO304" s="6"/>
      <c r="ADP304" s="6"/>
      <c r="ADQ304" s="6"/>
      <c r="ADR304" s="6"/>
      <c r="ADS304" s="6"/>
      <c r="ADT304" s="6"/>
      <c r="ADU304" s="6"/>
      <c r="ADV304" s="6"/>
      <c r="ADW304" s="6"/>
      <c r="ADX304" s="6"/>
      <c r="ADY304" s="6"/>
      <c r="ADZ304" s="6"/>
      <c r="AEA304" s="6"/>
      <c r="AEB304" s="6"/>
      <c r="AEC304" s="6"/>
      <c r="AED304" s="6"/>
      <c r="AEE304" s="6"/>
      <c r="AEF304" s="6"/>
      <c r="AEG304" s="6"/>
      <c r="AEH304" s="6"/>
      <c r="AEI304" s="6"/>
      <c r="AEJ304" s="6"/>
      <c r="AEK304" s="6"/>
      <c r="AEL304" s="6"/>
      <c r="AEM304" s="6"/>
      <c r="AEN304" s="6"/>
      <c r="AEO304" s="6"/>
      <c r="AEP304" s="6"/>
      <c r="AEQ304" s="6"/>
      <c r="AER304" s="6"/>
      <c r="AES304" s="6"/>
      <c r="AET304" s="6"/>
      <c r="AEU304" s="6"/>
      <c r="AEV304" s="6"/>
      <c r="AEW304" s="6"/>
      <c r="AEX304" s="6"/>
      <c r="AEY304" s="6"/>
      <c r="AEZ304" s="6"/>
      <c r="AFA304" s="6"/>
      <c r="AFB304" s="6"/>
      <c r="AFC304" s="6"/>
      <c r="AFD304" s="6"/>
      <c r="AFE304" s="6"/>
      <c r="AFF304" s="6"/>
      <c r="AFG304" s="6"/>
      <c r="AFH304" s="6"/>
      <c r="AFI304" s="6"/>
      <c r="AFJ304" s="6"/>
      <c r="AFK304" s="6"/>
      <c r="AFL304" s="6"/>
      <c r="AFM304" s="6"/>
      <c r="AFN304" s="6"/>
      <c r="AFO304" s="6"/>
      <c r="AFP304" s="6"/>
      <c r="AFQ304" s="6"/>
      <c r="AFR304" s="6"/>
      <c r="AFS304" s="6"/>
      <c r="AFT304" s="6"/>
      <c r="AFU304" s="6"/>
      <c r="AFV304" s="6"/>
      <c r="AFW304" s="6"/>
      <c r="AFX304" s="6"/>
      <c r="AFY304" s="6"/>
      <c r="AFZ304" s="6"/>
      <c r="AGA304" s="6"/>
      <c r="AGB304" s="6"/>
      <c r="AGC304" s="6"/>
      <c r="AGD304" s="6"/>
      <c r="AGE304" s="6"/>
      <c r="AGF304" s="6"/>
      <c r="AGG304" s="6"/>
      <c r="AGH304" s="6"/>
      <c r="AGI304" s="6"/>
      <c r="AGJ304" s="6"/>
      <c r="AGK304" s="6"/>
      <c r="AGL304" s="6"/>
      <c r="AGM304" s="6"/>
      <c r="AGN304" s="6"/>
      <c r="AGO304" s="6"/>
      <c r="AGP304" s="6"/>
      <c r="AGQ304" s="6"/>
      <c r="AGR304" s="6"/>
      <c r="AGS304" s="6"/>
      <c r="AGT304" s="6"/>
      <c r="AGU304" s="6"/>
      <c r="AGV304" s="6"/>
      <c r="AGW304" s="6"/>
      <c r="AGX304" s="6"/>
      <c r="AGY304" s="6"/>
      <c r="AGZ304" s="6"/>
      <c r="AHA304" s="6"/>
      <c r="AHB304" s="6"/>
      <c r="AHC304" s="6"/>
      <c r="AHD304" s="6"/>
      <c r="AHE304" s="6"/>
      <c r="AHF304" s="6"/>
      <c r="AHG304" s="6"/>
      <c r="AHH304" s="6"/>
      <c r="AHI304" s="6"/>
      <c r="AHJ304" s="6"/>
      <c r="AHK304" s="6"/>
      <c r="AHL304" s="6"/>
      <c r="AHM304" s="6"/>
      <c r="AHN304" s="6"/>
      <c r="AHO304" s="6"/>
      <c r="AHP304" s="6"/>
      <c r="AHQ304" s="6"/>
      <c r="AHR304" s="6"/>
      <c r="AHS304" s="6"/>
      <c r="AHT304" s="6"/>
      <c r="AHU304" s="6"/>
      <c r="AHV304" s="6"/>
      <c r="AHW304" s="6"/>
      <c r="AHX304" s="6"/>
      <c r="AHY304" s="6"/>
      <c r="AHZ304" s="6"/>
      <c r="AIA304" s="6"/>
      <c r="AIB304" s="6"/>
      <c r="AIC304" s="6"/>
      <c r="AID304" s="6"/>
      <c r="AIE304" s="6"/>
      <c r="AIF304" s="6"/>
      <c r="AIG304" s="6"/>
      <c r="AIH304" s="6"/>
      <c r="AII304" s="6"/>
      <c r="AIJ304" s="6"/>
      <c r="AIK304" s="6"/>
      <c r="AIL304" s="6"/>
      <c r="AIM304" s="6"/>
      <c r="AIN304" s="6"/>
      <c r="AIO304" s="6"/>
      <c r="AIP304" s="6"/>
      <c r="AIQ304" s="6"/>
      <c r="AIR304" s="6"/>
      <c r="AIS304" s="6"/>
      <c r="AIT304" s="6"/>
      <c r="AIU304" s="6"/>
      <c r="AIV304" s="6"/>
      <c r="AIW304" s="6"/>
      <c r="AIX304" s="6"/>
      <c r="AIY304" s="6"/>
      <c r="AIZ304" s="6"/>
      <c r="AJA304" s="6"/>
      <c r="AJB304" s="6"/>
      <c r="AJC304" s="6"/>
      <c r="AJD304" s="6"/>
      <c r="AJE304" s="6"/>
      <c r="AJF304" s="6"/>
      <c r="AJG304" s="6"/>
      <c r="AJH304" s="6"/>
      <c r="AJI304" s="6"/>
      <c r="AJJ304" s="6"/>
      <c r="AJK304" s="6"/>
      <c r="AJL304" s="6"/>
      <c r="AJM304" s="6"/>
      <c r="AJN304" s="6"/>
      <c r="AJO304" s="6"/>
      <c r="AJP304" s="6"/>
      <c r="AJQ304" s="6"/>
      <c r="AJR304" s="6"/>
      <c r="AJS304" s="6"/>
      <c r="AJT304" s="6"/>
      <c r="AJU304" s="6"/>
      <c r="AJV304" s="6"/>
      <c r="AJW304" s="6"/>
      <c r="AJX304" s="6"/>
      <c r="AJY304" s="6"/>
      <c r="AJZ304" s="6"/>
      <c r="AKA304" s="6"/>
      <c r="AKB304" s="6"/>
      <c r="AKC304" s="6"/>
      <c r="AKD304" s="6"/>
      <c r="AKE304" s="6"/>
      <c r="AKF304" s="6"/>
      <c r="AKG304" s="6"/>
      <c r="AKH304" s="6"/>
      <c r="AKI304" s="6"/>
      <c r="AKJ304" s="6"/>
      <c r="AKK304" s="6"/>
      <c r="AKL304" s="6"/>
      <c r="AKM304" s="6"/>
      <c r="AKN304" s="6"/>
      <c r="AKO304" s="6"/>
      <c r="AKP304" s="6"/>
      <c r="AKQ304" s="6"/>
      <c r="AKR304" s="6"/>
      <c r="AKS304" s="6"/>
      <c r="AKT304" s="6"/>
      <c r="AKU304" s="6"/>
      <c r="AKV304" s="6"/>
      <c r="AKW304" s="6"/>
      <c r="AKX304" s="6"/>
      <c r="AKY304" s="6"/>
      <c r="AKZ304" s="6"/>
      <c r="ALA304" s="6"/>
      <c r="ALB304" s="6"/>
      <c r="ALC304" s="6"/>
      <c r="ALD304" s="6"/>
      <c r="ALE304" s="6"/>
      <c r="ALF304" s="6"/>
      <c r="ALG304" s="6"/>
      <c r="ALH304" s="6"/>
      <c r="ALI304" s="6"/>
      <c r="ALJ304" s="6"/>
      <c r="ALK304" s="6"/>
      <c r="ALL304" s="6"/>
      <c r="ALM304" s="6"/>
      <c r="ALN304" s="6"/>
      <c r="ALO304" s="6"/>
      <c r="ALP304" s="6"/>
      <c r="ALQ304" s="6"/>
      <c r="ALR304" s="6"/>
      <c r="ALS304" s="6"/>
      <c r="ALT304" s="6"/>
      <c r="ALU304" s="6"/>
      <c r="ALV304" s="6"/>
      <c r="ALW304" s="6"/>
      <c r="ALX304" s="6"/>
      <c r="ALY304" s="6"/>
      <c r="ALZ304" s="6"/>
      <c r="AMA304" s="6"/>
      <c r="AMB304" s="6"/>
      <c r="AMC304" s="6"/>
      <c r="AMD304" s="6"/>
      <c r="AME304" s="6"/>
      <c r="AMF304" s="6"/>
      <c r="AMG304" s="6"/>
      <c r="AMH304" s="6"/>
      <c r="AMI304" s="6"/>
      <c r="AMJ304" s="6"/>
      <c r="AMK304" s="6"/>
      <c r="AML304" s="6"/>
      <c r="AMM304" s="6"/>
      <c r="AMN304" s="6"/>
      <c r="AMO304" s="6"/>
      <c r="AMP304" s="6"/>
      <c r="AMQ304" s="6"/>
      <c r="AMR304" s="6"/>
      <c r="AMS304" s="6"/>
      <c r="AMT304" s="6"/>
      <c r="AMU304" s="6"/>
      <c r="AMV304" s="6"/>
      <c r="AMW304" s="6"/>
      <c r="AMX304" s="6"/>
      <c r="AMY304" s="6"/>
      <c r="AMZ304" s="6"/>
      <c r="ANA304" s="6"/>
      <c r="ANB304" s="6"/>
      <c r="ANC304" s="6"/>
      <c r="AND304" s="6"/>
      <c r="ANE304" s="6"/>
      <c r="ANF304" s="6"/>
      <c r="ANG304" s="6"/>
      <c r="ANH304" s="6"/>
      <c r="ANI304" s="6"/>
      <c r="ANJ304" s="6"/>
      <c r="ANK304" s="6"/>
      <c r="ANL304" s="6"/>
      <c r="ANM304" s="6"/>
      <c r="ANN304" s="6"/>
      <c r="ANO304" s="6"/>
      <c r="ANP304" s="6"/>
      <c r="ANQ304" s="6"/>
      <c r="ANR304" s="6"/>
      <c r="ANS304" s="6"/>
      <c r="ANT304" s="6"/>
      <c r="ANU304" s="6"/>
      <c r="ANV304" s="6"/>
      <c r="ANW304" s="6"/>
      <c r="ANX304" s="6"/>
      <c r="ANY304" s="6"/>
      <c r="ANZ304" s="6"/>
      <c r="AOA304" s="6"/>
      <c r="AOB304" s="6"/>
      <c r="AOC304" s="6"/>
      <c r="AOD304" s="6"/>
      <c r="AOE304" s="6"/>
      <c r="AOF304" s="6"/>
      <c r="AOG304" s="6"/>
      <c r="AOH304" s="6"/>
      <c r="AOI304" s="6"/>
      <c r="AOJ304" s="6"/>
      <c r="AOK304" s="6"/>
      <c r="AOL304" s="6"/>
      <c r="AOM304" s="6"/>
      <c r="AON304" s="6"/>
      <c r="AOO304" s="6"/>
      <c r="AOP304" s="6"/>
      <c r="AOQ304" s="6"/>
      <c r="AOR304" s="6"/>
      <c r="AOS304" s="6"/>
      <c r="AOT304" s="6"/>
      <c r="AOU304" s="6"/>
      <c r="AOV304" s="6"/>
      <c r="AOW304" s="6"/>
      <c r="AOX304" s="6"/>
      <c r="AOY304" s="6"/>
      <c r="AOZ304" s="6"/>
      <c r="APA304" s="6"/>
      <c r="APB304" s="6"/>
      <c r="APC304" s="6"/>
      <c r="APD304" s="6"/>
      <c r="APE304" s="6"/>
      <c r="APF304" s="6"/>
      <c r="APG304" s="6"/>
      <c r="APH304" s="6"/>
      <c r="API304" s="6"/>
      <c r="APJ304" s="6"/>
      <c r="APK304" s="6"/>
      <c r="APL304" s="6"/>
      <c r="APM304" s="6"/>
      <c r="APN304" s="6"/>
      <c r="APO304" s="6"/>
      <c r="APP304" s="6"/>
      <c r="APQ304" s="6"/>
      <c r="APR304" s="6"/>
      <c r="APS304" s="6"/>
      <c r="APT304" s="6"/>
      <c r="APU304" s="6"/>
      <c r="APV304" s="6"/>
      <c r="APW304" s="6"/>
      <c r="APX304" s="6"/>
      <c r="APY304" s="6"/>
      <c r="APZ304" s="6"/>
      <c r="AQA304" s="6"/>
      <c r="AQB304" s="6"/>
      <c r="AQC304" s="6"/>
      <c r="AQD304" s="6"/>
      <c r="AQE304" s="6"/>
      <c r="AQF304" s="6"/>
      <c r="AQG304" s="6"/>
      <c r="AQH304" s="6"/>
      <c r="AQI304" s="6"/>
      <c r="AQJ304" s="6"/>
      <c r="AQK304" s="6"/>
      <c r="AQL304" s="6"/>
      <c r="AQM304" s="6"/>
      <c r="AQN304" s="6"/>
      <c r="AQO304" s="6"/>
      <c r="AQP304" s="6"/>
      <c r="AQQ304" s="6"/>
      <c r="AQR304" s="6"/>
      <c r="AQS304" s="6"/>
      <c r="AQT304" s="6"/>
      <c r="AQU304" s="6"/>
      <c r="AQV304" s="6"/>
      <c r="AQW304" s="6"/>
      <c r="AQX304" s="6"/>
      <c r="AQY304" s="6"/>
      <c r="AQZ304" s="6"/>
      <c r="ARA304" s="6"/>
      <c r="ARB304" s="6"/>
      <c r="ARC304" s="6"/>
      <c r="ARD304" s="6"/>
      <c r="ARE304" s="6"/>
      <c r="ARF304" s="6"/>
      <c r="ARG304" s="6"/>
      <c r="ARH304" s="6"/>
      <c r="ARI304" s="6"/>
      <c r="ARJ304" s="6"/>
      <c r="ARK304" s="6"/>
      <c r="ARL304" s="6"/>
      <c r="ARM304" s="6"/>
      <c r="ARN304" s="6"/>
      <c r="ARO304" s="6"/>
      <c r="ARP304" s="6"/>
      <c r="ARQ304" s="6"/>
      <c r="ARR304" s="6"/>
      <c r="ARS304" s="6"/>
      <c r="ART304" s="6"/>
      <c r="ARU304" s="6"/>
      <c r="ARV304" s="6"/>
      <c r="ARW304" s="6"/>
      <c r="ARX304" s="6"/>
      <c r="ARY304" s="6"/>
      <c r="ARZ304" s="6"/>
      <c r="ASA304" s="6"/>
      <c r="ASB304" s="6"/>
      <c r="ASC304" s="6"/>
      <c r="ASD304" s="6"/>
      <c r="ASE304" s="6"/>
      <c r="ASF304" s="6"/>
      <c r="ASG304" s="6"/>
      <c r="ASH304" s="6"/>
      <c r="ASI304" s="6"/>
      <c r="ASJ304" s="6"/>
      <c r="ASK304" s="6"/>
      <c r="ASL304" s="6"/>
      <c r="ASM304" s="6"/>
      <c r="ASN304" s="6"/>
      <c r="ASO304" s="6"/>
      <c r="ASP304" s="6"/>
      <c r="ASQ304" s="6"/>
      <c r="ASR304" s="6"/>
      <c r="ASS304" s="6"/>
      <c r="AST304" s="6"/>
      <c r="ASU304" s="6"/>
      <c r="ASV304" s="6"/>
      <c r="ASW304" s="6"/>
      <c r="ASX304" s="6"/>
      <c r="ASY304" s="6"/>
      <c r="ASZ304" s="6"/>
      <c r="ATA304" s="6"/>
      <c r="ATB304" s="6"/>
      <c r="ATC304" s="6"/>
      <c r="ATD304" s="6"/>
      <c r="ATE304" s="6"/>
      <c r="ATF304" s="6"/>
      <c r="ATG304" s="6"/>
      <c r="ATH304" s="6"/>
      <c r="ATI304" s="6"/>
      <c r="ATJ304" s="6"/>
      <c r="ATK304" s="6"/>
      <c r="ATL304" s="6"/>
      <c r="ATM304" s="6"/>
      <c r="ATN304" s="6"/>
      <c r="ATO304" s="6"/>
      <c r="ATP304" s="6"/>
      <c r="ATQ304" s="6"/>
      <c r="ATR304" s="6"/>
      <c r="ATS304" s="6"/>
      <c r="ATT304" s="6"/>
      <c r="ATU304" s="6"/>
      <c r="ATV304" s="6"/>
      <c r="ATW304" s="6"/>
      <c r="ATX304" s="6"/>
      <c r="ATY304" s="6"/>
      <c r="ATZ304" s="6"/>
      <c r="AUA304" s="6"/>
      <c r="AUB304" s="6"/>
      <c r="AUC304" s="6"/>
      <c r="AUD304" s="6"/>
      <c r="AUE304" s="6"/>
      <c r="AUF304" s="6"/>
      <c r="AUG304" s="6"/>
      <c r="AUH304" s="6"/>
      <c r="AUI304" s="6"/>
      <c r="AUJ304" s="6"/>
      <c r="AUK304" s="6"/>
      <c r="AUL304" s="6"/>
      <c r="AUM304" s="6"/>
      <c r="AUN304" s="6"/>
      <c r="AUO304" s="6"/>
      <c r="AUP304" s="6"/>
      <c r="AUQ304" s="6"/>
      <c r="AUR304" s="6"/>
      <c r="AUS304" s="6"/>
      <c r="AUT304" s="6"/>
      <c r="AUU304" s="6"/>
      <c r="AUV304" s="6"/>
      <c r="AUW304" s="6"/>
      <c r="AUX304" s="6"/>
      <c r="AUY304" s="6"/>
      <c r="AUZ304" s="6"/>
      <c r="AVA304" s="6"/>
      <c r="AVB304" s="6"/>
      <c r="AVC304" s="6"/>
      <c r="AVD304" s="6"/>
      <c r="AVE304" s="6"/>
      <c r="AVF304" s="6"/>
      <c r="AVG304" s="6"/>
      <c r="AVH304" s="6"/>
      <c r="AVI304" s="6"/>
      <c r="AVJ304" s="6"/>
      <c r="AVK304" s="6"/>
      <c r="AVL304" s="6"/>
      <c r="AVM304" s="6"/>
      <c r="AVN304" s="6"/>
      <c r="AVO304" s="6"/>
      <c r="AVP304" s="6"/>
      <c r="AVQ304" s="6"/>
      <c r="AVR304" s="6"/>
      <c r="AVS304" s="6"/>
      <c r="AVT304" s="6"/>
      <c r="AVU304" s="6"/>
      <c r="AVV304" s="6"/>
      <c r="AVW304" s="6"/>
      <c r="AVX304" s="6"/>
      <c r="AVY304" s="6"/>
      <c r="AVZ304" s="6"/>
      <c r="AWA304" s="6"/>
      <c r="AWB304" s="6"/>
      <c r="AWC304" s="6"/>
      <c r="AWD304" s="6"/>
      <c r="AWE304" s="6"/>
      <c r="AWF304" s="6"/>
      <c r="AWG304" s="6"/>
      <c r="AWH304" s="6"/>
      <c r="AWI304" s="6"/>
      <c r="AWJ304" s="6"/>
      <c r="AWK304" s="6"/>
      <c r="AWL304" s="6"/>
      <c r="AWM304" s="6"/>
      <c r="AWN304" s="6"/>
      <c r="AWO304" s="6"/>
      <c r="AWP304" s="6"/>
      <c r="AWQ304" s="6"/>
      <c r="AWR304" s="6"/>
      <c r="AWS304" s="6"/>
      <c r="AWT304" s="6"/>
      <c r="AWU304" s="6"/>
      <c r="AWV304" s="6"/>
      <c r="AWW304" s="6"/>
      <c r="AWX304" s="6"/>
      <c r="AWY304" s="6"/>
      <c r="AWZ304" s="6"/>
      <c r="AXA304" s="6"/>
      <c r="AXB304" s="6"/>
      <c r="AXC304" s="6"/>
      <c r="AXD304" s="6"/>
      <c r="AXE304" s="6"/>
      <c r="AXF304" s="6"/>
      <c r="AXG304" s="6"/>
      <c r="AXH304" s="6"/>
      <c r="AXI304" s="6"/>
      <c r="AXJ304" s="6"/>
      <c r="AXK304" s="6"/>
      <c r="AXL304" s="6"/>
      <c r="AXM304" s="6"/>
      <c r="AXN304" s="6"/>
      <c r="AXO304" s="6"/>
      <c r="AXP304" s="6"/>
      <c r="AXQ304" s="6"/>
      <c r="AXR304" s="6"/>
      <c r="AXS304" s="6"/>
      <c r="AXT304" s="6"/>
      <c r="AXU304" s="6"/>
      <c r="AXV304" s="6"/>
      <c r="AXW304" s="6"/>
      <c r="AXX304" s="6"/>
      <c r="AXY304" s="6"/>
      <c r="AXZ304" s="6"/>
      <c r="AYA304" s="6"/>
      <c r="AYB304" s="6"/>
      <c r="AYC304" s="6"/>
      <c r="AYD304" s="6"/>
      <c r="AYE304" s="6"/>
      <c r="AYF304" s="6"/>
      <c r="AYG304" s="6"/>
      <c r="AYH304" s="6"/>
      <c r="AYI304" s="6"/>
      <c r="AYJ304" s="6"/>
      <c r="AYK304" s="6"/>
      <c r="AYL304" s="6"/>
      <c r="AYM304" s="6"/>
      <c r="AYN304" s="6"/>
      <c r="AYO304" s="6"/>
      <c r="AYP304" s="6"/>
      <c r="AYQ304" s="6"/>
      <c r="AYR304" s="6"/>
      <c r="AYS304" s="6"/>
      <c r="AYT304" s="6"/>
      <c r="AYU304" s="6"/>
      <c r="AYV304" s="6"/>
      <c r="AYW304" s="6"/>
      <c r="AYX304" s="6"/>
      <c r="AYY304" s="6"/>
      <c r="AYZ304" s="6"/>
      <c r="AZA304" s="6"/>
      <c r="AZB304" s="6"/>
      <c r="AZC304" s="6"/>
      <c r="AZD304" s="6"/>
      <c r="AZE304" s="6"/>
      <c r="AZF304" s="6"/>
      <c r="AZG304" s="6"/>
      <c r="AZH304" s="6"/>
      <c r="AZI304" s="6"/>
      <c r="AZJ304" s="6"/>
      <c r="AZK304" s="6"/>
      <c r="AZL304" s="6"/>
      <c r="AZM304" s="6"/>
      <c r="AZN304" s="6"/>
      <c r="AZO304" s="6"/>
      <c r="AZP304" s="6"/>
      <c r="AZQ304" s="6"/>
      <c r="AZR304" s="6"/>
      <c r="AZS304" s="6"/>
      <c r="AZT304" s="6"/>
      <c r="AZU304" s="6"/>
      <c r="AZV304" s="6"/>
      <c r="AZW304" s="6"/>
      <c r="AZX304" s="6"/>
      <c r="AZY304" s="6"/>
      <c r="AZZ304" s="6"/>
      <c r="BAA304" s="6"/>
      <c r="BAB304" s="6"/>
      <c r="BAC304" s="6"/>
      <c r="BAD304" s="6"/>
      <c r="BAE304" s="6"/>
      <c r="BAF304" s="6"/>
      <c r="BAG304" s="6"/>
      <c r="BAH304" s="6"/>
      <c r="BAI304" s="6"/>
      <c r="BAJ304" s="6"/>
      <c r="BAK304" s="6"/>
      <c r="BAL304" s="6"/>
      <c r="BAM304" s="6"/>
      <c r="BAN304" s="6"/>
      <c r="BAO304" s="6"/>
      <c r="BAP304" s="6"/>
      <c r="BAQ304" s="6"/>
      <c r="BAR304" s="6"/>
      <c r="BAS304" s="6"/>
      <c r="BAT304" s="6"/>
      <c r="BAU304" s="6"/>
      <c r="BAV304" s="6"/>
      <c r="BAW304" s="6"/>
      <c r="BAX304" s="6"/>
      <c r="BAY304" s="6"/>
      <c r="BAZ304" s="6"/>
      <c r="BBA304" s="6"/>
      <c r="BBB304" s="6"/>
      <c r="BBC304" s="6"/>
      <c r="BBD304" s="6"/>
      <c r="BBE304" s="6"/>
      <c r="BBF304" s="6"/>
      <c r="BBG304" s="6"/>
      <c r="BBH304" s="6"/>
      <c r="BBI304" s="6"/>
      <c r="BBJ304" s="6"/>
      <c r="BBK304" s="6"/>
      <c r="BBL304" s="6"/>
      <c r="BBM304" s="6"/>
      <c r="BBN304" s="6"/>
      <c r="BBO304" s="6"/>
      <c r="BBP304" s="6"/>
      <c r="BBQ304" s="6"/>
      <c r="BBR304" s="6"/>
      <c r="BBS304" s="6"/>
      <c r="BBT304" s="6"/>
      <c r="BBU304" s="6"/>
      <c r="BBV304" s="6"/>
      <c r="BBW304" s="6"/>
      <c r="BBX304" s="6"/>
      <c r="BBY304" s="6"/>
      <c r="BBZ304" s="6"/>
      <c r="BCA304" s="6"/>
      <c r="BCB304" s="6"/>
      <c r="BCC304" s="6"/>
      <c r="BCD304" s="6"/>
      <c r="BCE304" s="6"/>
      <c r="BCF304" s="6"/>
      <c r="BCG304" s="6"/>
      <c r="BCH304" s="6"/>
      <c r="BCI304" s="6"/>
      <c r="BCJ304" s="6"/>
      <c r="BCK304" s="6"/>
      <c r="BCL304" s="6"/>
      <c r="BCM304" s="6"/>
      <c r="BCN304" s="6"/>
      <c r="BCO304" s="6"/>
      <c r="BCP304" s="6"/>
      <c r="BCQ304" s="6"/>
      <c r="BCR304" s="6"/>
      <c r="BCS304" s="6"/>
      <c r="BCT304" s="6"/>
      <c r="BCU304" s="6"/>
      <c r="BCV304" s="6"/>
      <c r="BCW304" s="6"/>
      <c r="BCX304" s="6"/>
      <c r="BCY304" s="6"/>
      <c r="BCZ304" s="6"/>
      <c r="BDA304" s="6"/>
      <c r="BDB304" s="6"/>
      <c r="BDC304" s="6"/>
      <c r="BDD304" s="6"/>
      <c r="BDE304" s="6"/>
      <c r="BDF304" s="6"/>
      <c r="BDG304" s="6"/>
      <c r="BDH304" s="6"/>
      <c r="BDI304" s="6"/>
      <c r="BDJ304" s="6"/>
      <c r="BDK304" s="6"/>
      <c r="BDL304" s="6"/>
      <c r="BDM304" s="6"/>
      <c r="BDN304" s="6"/>
      <c r="BDO304" s="6"/>
      <c r="BDP304" s="6"/>
      <c r="BDQ304" s="6"/>
      <c r="BDR304" s="6"/>
      <c r="BDS304" s="6"/>
      <c r="BDT304" s="6"/>
      <c r="BDU304" s="6"/>
    </row>
    <row r="305" spans="2:1477" s="69" customFormat="1">
      <c r="B305" s="67" t="s">
        <v>6</v>
      </c>
      <c r="C305" s="67" t="s">
        <v>466</v>
      </c>
      <c r="D305" s="67" t="s">
        <v>467</v>
      </c>
      <c r="E305" s="68">
        <v>44265</v>
      </c>
      <c r="F305" s="67" t="s">
        <v>1003</v>
      </c>
      <c r="G305" s="158" t="s">
        <v>1002</v>
      </c>
      <c r="H305" s="187">
        <v>2</v>
      </c>
      <c r="I305" s="69">
        <v>3</v>
      </c>
      <c r="J305" s="69">
        <v>300</v>
      </c>
      <c r="K305" s="69">
        <v>401</v>
      </c>
      <c r="L305" s="69">
        <v>401</v>
      </c>
      <c r="M305" s="186">
        <f>IF(J305 = 0,0,(L305-AH305-AI305)/J305)</f>
        <v>1</v>
      </c>
      <c r="N305" s="69">
        <f>IF(G305&lt;&gt;"",IF(M305&lt;=1.2,1,0),0)</f>
        <v>1</v>
      </c>
      <c r="O305" s="69">
        <v>0</v>
      </c>
      <c r="P305" s="69">
        <v>0</v>
      </c>
      <c r="Q305" s="69">
        <v>0</v>
      </c>
      <c r="R305" s="69">
        <v>101</v>
      </c>
      <c r="S305" s="69">
        <v>0</v>
      </c>
      <c r="T305" s="190">
        <v>6600000</v>
      </c>
      <c r="U305" s="190">
        <v>63000</v>
      </c>
      <c r="V305" s="190">
        <v>6537000</v>
      </c>
      <c r="W305" s="190">
        <v>7117569</v>
      </c>
      <c r="X305" s="190">
        <v>6571044</v>
      </c>
      <c r="Y305" s="190">
        <v>0</v>
      </c>
      <c r="Z305" s="190">
        <v>0</v>
      </c>
      <c r="AA305" s="190">
        <v>0</v>
      </c>
      <c r="AB305" s="190">
        <v>6571044</v>
      </c>
      <c r="AC305" s="190">
        <v>6563814</v>
      </c>
      <c r="AD305" s="186">
        <f>IF(V305=0,0,AC305/V305)</f>
        <v>1.0041018815970628</v>
      </c>
      <c r="AE305" s="69">
        <f>IF(AD305 &lt;=1.1,1,0)</f>
        <v>1</v>
      </c>
      <c r="AF305" s="190">
        <v>0</v>
      </c>
      <c r="AG305" s="190">
        <v>517569</v>
      </c>
      <c r="AH305" s="69">
        <v>36</v>
      </c>
      <c r="AI305" s="69">
        <v>65</v>
      </c>
      <c r="AJ305" s="69">
        <v>0</v>
      </c>
      <c r="AK305" s="69">
        <v>0</v>
      </c>
      <c r="AL305" s="80">
        <v>126742</v>
      </c>
      <c r="AM305" s="80">
        <v>0</v>
      </c>
      <c r="AN305" s="69">
        <v>0</v>
      </c>
      <c r="AO305" s="69">
        <v>0</v>
      </c>
      <c r="AP305" s="80">
        <v>110994</v>
      </c>
      <c r="AQ305" s="80">
        <v>0</v>
      </c>
      <c r="AR305" s="69">
        <v>0</v>
      </c>
      <c r="AS305" s="69">
        <v>0</v>
      </c>
      <c r="AT305" s="80">
        <v>0</v>
      </c>
      <c r="AU305" s="80">
        <v>0</v>
      </c>
      <c r="AV305" s="69">
        <v>0</v>
      </c>
      <c r="AW305" s="69">
        <v>0</v>
      </c>
      <c r="AX305" s="80">
        <v>0</v>
      </c>
      <c r="AY305" s="80">
        <v>0</v>
      </c>
      <c r="AZ305" s="69">
        <v>0</v>
      </c>
      <c r="BA305" s="69">
        <v>0</v>
      </c>
      <c r="BB305" s="80">
        <v>0</v>
      </c>
      <c r="BC305" s="80">
        <v>0</v>
      </c>
      <c r="BD305" s="69">
        <v>0</v>
      </c>
      <c r="BE305" s="69">
        <v>0</v>
      </c>
      <c r="BF305" s="80">
        <v>272603</v>
      </c>
      <c r="BG305" s="80">
        <v>0</v>
      </c>
      <c r="BH305" s="69">
        <v>0</v>
      </c>
      <c r="BI305" s="69">
        <v>0</v>
      </c>
      <c r="BJ305" s="80">
        <v>0</v>
      </c>
      <c r="BK305" s="80">
        <v>0</v>
      </c>
      <c r="BL305" s="69">
        <v>0</v>
      </c>
      <c r="BM305" s="69">
        <v>0</v>
      </c>
      <c r="BN305" s="80">
        <v>0</v>
      </c>
      <c r="BO305" s="80">
        <v>0</v>
      </c>
      <c r="BP305" s="69">
        <v>0</v>
      </c>
      <c r="BQ305" s="69">
        <v>0</v>
      </c>
      <c r="BR305" s="80">
        <v>7230</v>
      </c>
      <c r="BS305" s="80">
        <v>0</v>
      </c>
      <c r="BT305" s="69">
        <v>0</v>
      </c>
      <c r="BU305" s="69">
        <v>0</v>
      </c>
      <c r="BV305" s="80">
        <v>0</v>
      </c>
      <c r="BW305" s="80">
        <v>0</v>
      </c>
      <c r="BX305" s="69">
        <v>0</v>
      </c>
      <c r="BY305" s="69">
        <v>0</v>
      </c>
      <c r="BZ305" s="80">
        <v>0</v>
      </c>
      <c r="CA305" s="80">
        <v>0</v>
      </c>
      <c r="CB305" s="69">
        <v>0</v>
      </c>
      <c r="CC305" s="69">
        <v>0</v>
      </c>
      <c r="CD305" s="80">
        <v>0</v>
      </c>
      <c r="CE305" s="80">
        <v>0</v>
      </c>
      <c r="CF305" s="69">
        <v>0</v>
      </c>
      <c r="CG305" s="69">
        <v>0</v>
      </c>
      <c r="CH305" s="80">
        <v>0</v>
      </c>
      <c r="CI305" s="80">
        <v>0</v>
      </c>
      <c r="CJ305" s="69">
        <v>0</v>
      </c>
      <c r="CK305" s="69">
        <v>0</v>
      </c>
      <c r="CL305" s="80">
        <v>517569</v>
      </c>
      <c r="CM305" s="80">
        <v>0</v>
      </c>
      <c r="CN305" s="67" t="s">
        <v>963</v>
      </c>
      <c r="CO305" s="67" t="s">
        <v>964</v>
      </c>
      <c r="CP305" s="67" t="s">
        <v>701</v>
      </c>
      <c r="CQ305" s="67" t="s">
        <v>701</v>
      </c>
      <c r="CR305" s="67" t="s">
        <v>701</v>
      </c>
      <c r="CS305" s="67" t="s">
        <v>701</v>
      </c>
      <c r="CT305" s="68">
        <v>45370</v>
      </c>
      <c r="CU305" s="67" t="s">
        <v>1003</v>
      </c>
      <c r="CV305" s="67" t="s">
        <v>1004</v>
      </c>
      <c r="CW305" s="68" t="s">
        <v>168</v>
      </c>
      <c r="CX305" s="68">
        <v>45070</v>
      </c>
      <c r="CY305" s="67" t="s">
        <v>1001</v>
      </c>
      <c r="CZ305" s="67" t="s">
        <v>1009</v>
      </c>
      <c r="DA305" s="67" t="s">
        <v>1078</v>
      </c>
      <c r="DB305" s="81">
        <v>6998000</v>
      </c>
      <c r="DD305" s="67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  <c r="AML305"/>
      <c r="AMM305"/>
      <c r="AMN305"/>
      <c r="AMO305"/>
      <c r="AMP305"/>
      <c r="AMQ305"/>
      <c r="AMR305"/>
      <c r="AMS305"/>
      <c r="AMT305"/>
      <c r="AMU305"/>
      <c r="AMV305"/>
      <c r="AMW305"/>
      <c r="AMX305"/>
      <c r="AMY305"/>
      <c r="AMZ305"/>
      <c r="ANA305"/>
      <c r="ANB305"/>
      <c r="ANC305"/>
      <c r="AND305"/>
      <c r="ANE305"/>
      <c r="ANF305"/>
      <c r="ANG305"/>
      <c r="ANH305"/>
      <c r="ANI305"/>
      <c r="ANJ305"/>
      <c r="ANK305"/>
      <c r="ANL305"/>
      <c r="ANM305"/>
      <c r="ANN305"/>
      <c r="ANO305"/>
      <c r="ANP305"/>
      <c r="ANQ305"/>
      <c r="ANR305"/>
      <c r="ANS305"/>
      <c r="ANT305"/>
      <c r="ANU305"/>
      <c r="ANV305"/>
      <c r="ANW305"/>
      <c r="ANX305"/>
      <c r="ANY305"/>
      <c r="ANZ305"/>
      <c r="AOA305"/>
      <c r="AOB305"/>
      <c r="AOC305"/>
      <c r="AOD305"/>
      <c r="AOE305"/>
      <c r="AOF305"/>
      <c r="AOG305"/>
      <c r="AOH305"/>
      <c r="AOI305"/>
      <c r="AOJ305"/>
      <c r="AOK305"/>
      <c r="AOL305"/>
      <c r="AOM305"/>
      <c r="AON305"/>
      <c r="AOO305"/>
      <c r="AOP305"/>
      <c r="AOQ305"/>
      <c r="AOR305"/>
      <c r="AOS305"/>
      <c r="AOT305"/>
      <c r="AOU305"/>
      <c r="AOV305"/>
      <c r="AOW305"/>
      <c r="AOX305"/>
      <c r="AOY305"/>
      <c r="AOZ305"/>
      <c r="APA305"/>
      <c r="APB305"/>
      <c r="APC305"/>
      <c r="APD305"/>
      <c r="APE305"/>
      <c r="APF305"/>
      <c r="APG305"/>
      <c r="APH305"/>
      <c r="API305"/>
      <c r="APJ305"/>
      <c r="APK305"/>
      <c r="APL305"/>
      <c r="APM305"/>
      <c r="APN305"/>
      <c r="APO305"/>
      <c r="APP305"/>
      <c r="APQ305"/>
      <c r="APR305"/>
      <c r="APS305"/>
      <c r="APT305"/>
      <c r="APU305"/>
      <c r="APV305"/>
      <c r="APW305"/>
      <c r="APX305"/>
      <c r="APY305"/>
      <c r="APZ305"/>
      <c r="AQA305"/>
      <c r="AQB305"/>
      <c r="AQC305"/>
      <c r="AQD305"/>
      <c r="AQE305"/>
      <c r="AQF305"/>
      <c r="AQG305"/>
      <c r="AQH305"/>
      <c r="AQI305"/>
      <c r="AQJ305"/>
      <c r="AQK305"/>
      <c r="AQL305"/>
      <c r="AQM305"/>
      <c r="AQN305"/>
      <c r="AQO305"/>
      <c r="AQP305"/>
      <c r="AQQ305"/>
      <c r="AQR305"/>
      <c r="AQS305"/>
      <c r="AQT305"/>
      <c r="AQU305"/>
      <c r="AQV305"/>
      <c r="AQW305"/>
      <c r="AQX305"/>
      <c r="AQY305"/>
      <c r="AQZ305"/>
      <c r="ARA305"/>
      <c r="ARB305"/>
      <c r="ARC305"/>
      <c r="ARD305"/>
      <c r="ARE305"/>
      <c r="ARF305"/>
      <c r="ARG305"/>
      <c r="ARH305"/>
      <c r="ARI305"/>
      <c r="ARJ305"/>
      <c r="ARK305"/>
      <c r="ARL305"/>
      <c r="ARM305"/>
      <c r="ARN305"/>
      <c r="ARO305"/>
      <c r="ARP305"/>
      <c r="ARQ305"/>
      <c r="ARR305"/>
      <c r="ARS305"/>
      <c r="ART305"/>
      <c r="ARU305"/>
      <c r="ARV305"/>
      <c r="ARW305"/>
      <c r="ARX305"/>
      <c r="ARY305"/>
      <c r="ARZ305"/>
      <c r="ASA305"/>
      <c r="ASB305"/>
      <c r="ASC305"/>
      <c r="ASD305"/>
      <c r="ASE305"/>
      <c r="ASF305"/>
      <c r="ASG305"/>
      <c r="ASH305"/>
      <c r="ASI305"/>
      <c r="ASJ305"/>
      <c r="ASK305"/>
      <c r="ASL305"/>
      <c r="ASM305"/>
      <c r="ASN305"/>
      <c r="ASO305"/>
      <c r="ASP305"/>
      <c r="ASQ305"/>
      <c r="ASR305"/>
      <c r="ASS305"/>
      <c r="AST305"/>
      <c r="ASU305"/>
      <c r="ASV305"/>
      <c r="ASW305"/>
      <c r="ASX305"/>
      <c r="ASY305"/>
      <c r="ASZ305"/>
      <c r="ATA305"/>
      <c r="ATB305"/>
      <c r="ATC305"/>
      <c r="ATD305"/>
      <c r="ATE305"/>
      <c r="ATF305"/>
      <c r="ATG305"/>
      <c r="ATH305"/>
      <c r="ATI305"/>
      <c r="ATJ305"/>
      <c r="ATK305"/>
      <c r="ATL305"/>
      <c r="ATM305"/>
      <c r="ATN305"/>
      <c r="ATO305"/>
      <c r="ATP305"/>
      <c r="ATQ305"/>
      <c r="ATR305"/>
      <c r="ATS305"/>
      <c r="ATT305"/>
      <c r="ATU305"/>
      <c r="ATV305"/>
      <c r="ATW305"/>
      <c r="ATX305"/>
      <c r="ATY305"/>
      <c r="ATZ305"/>
      <c r="AUA305"/>
      <c r="AUB305"/>
      <c r="AUC305"/>
      <c r="AUD305"/>
      <c r="AUE305"/>
      <c r="AUF305"/>
      <c r="AUG305"/>
      <c r="AUH305"/>
      <c r="AUI305"/>
      <c r="AUJ305"/>
      <c r="AUK305"/>
      <c r="AUL305"/>
      <c r="AUM305"/>
      <c r="AUN305"/>
      <c r="AUO305"/>
      <c r="AUP305"/>
      <c r="AUQ305"/>
      <c r="AUR305"/>
      <c r="AUS305"/>
      <c r="AUT305"/>
      <c r="AUU305"/>
      <c r="AUV305"/>
      <c r="AUW305"/>
      <c r="AUX305"/>
      <c r="AUY305"/>
      <c r="AUZ305"/>
      <c r="AVA305"/>
      <c r="AVB305"/>
      <c r="AVC305"/>
      <c r="AVD305"/>
      <c r="AVE305"/>
      <c r="AVF305"/>
      <c r="AVG305"/>
      <c r="AVH305"/>
      <c r="AVI305"/>
      <c r="AVJ305"/>
      <c r="AVK305"/>
      <c r="AVL305"/>
      <c r="AVM305"/>
      <c r="AVN305"/>
      <c r="AVO305"/>
      <c r="AVP305"/>
      <c r="AVQ305"/>
      <c r="AVR305"/>
      <c r="AVS305"/>
      <c r="AVT305"/>
      <c r="AVU305"/>
      <c r="AVV305"/>
      <c r="AVW305"/>
      <c r="AVX305"/>
      <c r="AVY305"/>
      <c r="AVZ305"/>
      <c r="AWA305"/>
      <c r="AWB305"/>
      <c r="AWC305"/>
      <c r="AWD305"/>
      <c r="AWE305"/>
      <c r="AWF305"/>
      <c r="AWG305"/>
      <c r="AWH305"/>
      <c r="AWI305"/>
      <c r="AWJ305"/>
      <c r="AWK305"/>
      <c r="AWL305"/>
      <c r="AWM305"/>
      <c r="AWN305"/>
      <c r="AWO305"/>
      <c r="AWP305"/>
      <c r="AWQ305"/>
      <c r="AWR305"/>
      <c r="AWS305"/>
      <c r="AWT305"/>
      <c r="AWU305"/>
      <c r="AWV305"/>
      <c r="AWW305"/>
      <c r="AWX305"/>
      <c r="AWY305"/>
      <c r="AWZ305"/>
      <c r="AXA305"/>
      <c r="AXB305"/>
      <c r="AXC305"/>
      <c r="AXD305"/>
      <c r="AXE305"/>
      <c r="AXF305"/>
      <c r="AXG305"/>
      <c r="AXH305"/>
      <c r="AXI305"/>
      <c r="AXJ305"/>
      <c r="AXK305"/>
      <c r="AXL305"/>
      <c r="AXM305"/>
      <c r="AXN305"/>
      <c r="AXO305"/>
      <c r="AXP305"/>
      <c r="AXQ305"/>
      <c r="AXR305"/>
      <c r="AXS305"/>
      <c r="AXT305"/>
      <c r="AXU305"/>
      <c r="AXV305"/>
      <c r="AXW305"/>
      <c r="AXX305"/>
      <c r="AXY305"/>
      <c r="AXZ305"/>
      <c r="AYA305"/>
      <c r="AYB305"/>
      <c r="AYC305"/>
      <c r="AYD305"/>
      <c r="AYE305"/>
      <c r="AYF305"/>
      <c r="AYG305"/>
      <c r="AYH305"/>
      <c r="AYI305"/>
      <c r="AYJ305"/>
      <c r="AYK305"/>
      <c r="AYL305"/>
      <c r="AYM305"/>
      <c r="AYN305"/>
      <c r="AYO305"/>
      <c r="AYP305"/>
      <c r="AYQ305"/>
      <c r="AYR305"/>
      <c r="AYS305"/>
      <c r="AYT305"/>
      <c r="AYU305"/>
      <c r="AYV305"/>
      <c r="AYW305"/>
      <c r="AYX305"/>
      <c r="AYY305"/>
      <c r="AYZ305"/>
      <c r="AZA305"/>
      <c r="AZB305"/>
      <c r="AZC305"/>
      <c r="AZD305"/>
      <c r="AZE305"/>
      <c r="AZF305"/>
      <c r="AZG305"/>
      <c r="AZH305"/>
      <c r="AZI305"/>
      <c r="AZJ305"/>
      <c r="AZK305"/>
      <c r="AZL305"/>
      <c r="AZM305"/>
      <c r="AZN305"/>
      <c r="AZO305"/>
      <c r="AZP305"/>
      <c r="AZQ305"/>
      <c r="AZR305"/>
      <c r="AZS305"/>
      <c r="AZT305"/>
      <c r="AZU305"/>
      <c r="AZV305"/>
      <c r="AZW305"/>
      <c r="AZX305"/>
      <c r="AZY305"/>
      <c r="AZZ305"/>
      <c r="BAA305"/>
      <c r="BAB305"/>
      <c r="BAC305"/>
      <c r="BAD305"/>
      <c r="BAE305"/>
      <c r="BAF305"/>
      <c r="BAG305"/>
      <c r="BAH305"/>
      <c r="BAI305"/>
      <c r="BAJ305"/>
      <c r="BAK305"/>
      <c r="BAL305"/>
      <c r="BAM305"/>
      <c r="BAN305"/>
      <c r="BAO305"/>
      <c r="BAP305"/>
      <c r="BAQ305"/>
      <c r="BAR305"/>
      <c r="BAS305"/>
      <c r="BAT305"/>
      <c r="BAU305"/>
      <c r="BAV305"/>
      <c r="BAW305"/>
      <c r="BAX305"/>
      <c r="BAY305"/>
      <c r="BAZ305"/>
      <c r="BBA305"/>
      <c r="BBB305"/>
      <c r="BBC305"/>
      <c r="BBD305"/>
      <c r="BBE305"/>
      <c r="BBF305"/>
      <c r="BBG305"/>
      <c r="BBH305"/>
      <c r="BBI305"/>
      <c r="BBJ305"/>
      <c r="BBK305"/>
      <c r="BBL305"/>
      <c r="BBM305"/>
      <c r="BBN305"/>
      <c r="BBO305"/>
      <c r="BBP305"/>
      <c r="BBQ305"/>
      <c r="BBR305"/>
      <c r="BBS305"/>
      <c r="BBT305"/>
      <c r="BBU305"/>
      <c r="BBV305"/>
      <c r="BBW305"/>
      <c r="BBX305"/>
      <c r="BBY305"/>
      <c r="BBZ305"/>
      <c r="BCA305"/>
      <c r="BCB305"/>
      <c r="BCC305"/>
      <c r="BCD305"/>
      <c r="BCE305"/>
      <c r="BCF305"/>
      <c r="BCG305"/>
      <c r="BCH305"/>
      <c r="BCI305"/>
      <c r="BCJ305"/>
      <c r="BCK305"/>
      <c r="BCL305"/>
      <c r="BCM305"/>
      <c r="BCN305"/>
      <c r="BCO305"/>
      <c r="BCP305"/>
      <c r="BCQ305"/>
      <c r="BCR305"/>
      <c r="BCS305"/>
      <c r="BCT305"/>
      <c r="BCU305"/>
      <c r="BCV305"/>
      <c r="BCW305"/>
      <c r="BCX305"/>
      <c r="BCY305"/>
      <c r="BCZ305"/>
      <c r="BDA305"/>
      <c r="BDB305"/>
      <c r="BDC305"/>
      <c r="BDD305"/>
      <c r="BDE305"/>
      <c r="BDF305"/>
      <c r="BDG305"/>
      <c r="BDH305"/>
      <c r="BDI305"/>
      <c r="BDJ305"/>
      <c r="BDK305"/>
      <c r="BDL305"/>
      <c r="BDM305"/>
      <c r="BDN305"/>
      <c r="BDO305"/>
      <c r="BDP305"/>
      <c r="BDQ305"/>
      <c r="BDR305"/>
      <c r="BDS305"/>
      <c r="BDT305"/>
      <c r="BDU305"/>
    </row>
    <row r="306" spans="2:1477" s="69" customFormat="1">
      <c r="B306" s="67" t="s">
        <v>6</v>
      </c>
      <c r="C306" s="67" t="s">
        <v>468</v>
      </c>
      <c r="D306" s="67" t="s">
        <v>469</v>
      </c>
      <c r="E306" s="68">
        <v>44573</v>
      </c>
      <c r="F306" s="67" t="s">
        <v>1003</v>
      </c>
      <c r="G306" s="158" t="s">
        <v>1010</v>
      </c>
      <c r="H306" s="187">
        <v>1</v>
      </c>
      <c r="I306" s="69">
        <v>1</v>
      </c>
      <c r="J306" s="69">
        <v>120</v>
      </c>
      <c r="K306" s="69">
        <v>172</v>
      </c>
      <c r="L306" s="69">
        <v>172</v>
      </c>
      <c r="M306" s="186">
        <f t="shared" ref="M306:M324" si="109">IF(J306 = 0,0,(L306-AH306-AI306)/J306)</f>
        <v>1.175</v>
      </c>
      <c r="N306" s="69">
        <f t="shared" ref="N306:N324" si="110">IF(G306&lt;&gt;"",IF(M306&lt;=1.2,1,0),0)</f>
        <v>1</v>
      </c>
      <c r="O306" s="69">
        <v>0</v>
      </c>
      <c r="P306" s="69">
        <v>0</v>
      </c>
      <c r="Q306" s="69">
        <v>0</v>
      </c>
      <c r="R306" s="69">
        <v>52</v>
      </c>
      <c r="S306" s="69">
        <v>0</v>
      </c>
      <c r="T306" s="190">
        <v>679686</v>
      </c>
      <c r="U306" s="190">
        <v>28000</v>
      </c>
      <c r="V306" s="190">
        <v>651686</v>
      </c>
      <c r="W306" s="190">
        <v>695950</v>
      </c>
      <c r="X306" s="190">
        <v>640611</v>
      </c>
      <c r="Y306" s="190">
        <v>0</v>
      </c>
      <c r="Z306" s="190">
        <v>0</v>
      </c>
      <c r="AA306" s="190">
        <v>0</v>
      </c>
      <c r="AB306" s="190">
        <v>640611</v>
      </c>
      <c r="AC306" s="190">
        <v>640611</v>
      </c>
      <c r="AD306" s="186">
        <f t="shared" ref="AD306:AD324" si="111">IF(V306=0,0,AC306/V306)</f>
        <v>0.98300561927063035</v>
      </c>
      <c r="AE306" s="69">
        <f t="shared" ref="AE306:AE324" si="112">IF(AD306 &lt;=1.1,1,0)</f>
        <v>1</v>
      </c>
      <c r="AF306" s="190">
        <v>0</v>
      </c>
      <c r="AG306" s="190">
        <v>16264</v>
      </c>
      <c r="AH306" s="69">
        <v>8</v>
      </c>
      <c r="AI306" s="69">
        <v>23</v>
      </c>
      <c r="AJ306" s="69">
        <v>0</v>
      </c>
      <c r="AK306" s="69">
        <v>0</v>
      </c>
      <c r="AL306" s="80">
        <v>0</v>
      </c>
      <c r="AM306" s="80">
        <v>0</v>
      </c>
      <c r="AN306" s="69">
        <v>0</v>
      </c>
      <c r="AO306" s="69">
        <v>0</v>
      </c>
      <c r="AP306" s="80">
        <v>16264</v>
      </c>
      <c r="AQ306" s="80">
        <v>16264</v>
      </c>
      <c r="AR306" s="69">
        <v>0</v>
      </c>
      <c r="AS306" s="69">
        <v>0</v>
      </c>
      <c r="AT306" s="80">
        <v>0</v>
      </c>
      <c r="AU306" s="80">
        <v>0</v>
      </c>
      <c r="AV306" s="69">
        <v>0</v>
      </c>
      <c r="AW306" s="69">
        <v>0</v>
      </c>
      <c r="AX306" s="80">
        <v>0</v>
      </c>
      <c r="AY306" s="80">
        <v>0</v>
      </c>
      <c r="AZ306" s="69">
        <v>0</v>
      </c>
      <c r="BA306" s="69">
        <v>0</v>
      </c>
      <c r="BB306" s="80">
        <v>0</v>
      </c>
      <c r="BC306" s="80">
        <v>0</v>
      </c>
      <c r="BD306" s="69">
        <v>21</v>
      </c>
      <c r="BE306" s="69">
        <v>0</v>
      </c>
      <c r="BF306" s="80">
        <v>0</v>
      </c>
      <c r="BG306" s="80">
        <v>0</v>
      </c>
      <c r="BH306" s="69">
        <v>0</v>
      </c>
      <c r="BI306" s="69">
        <v>0</v>
      </c>
      <c r="BJ306" s="80">
        <v>0</v>
      </c>
      <c r="BK306" s="80">
        <v>0</v>
      </c>
      <c r="BL306" s="69">
        <v>0</v>
      </c>
      <c r="BM306" s="69">
        <v>0</v>
      </c>
      <c r="BN306" s="80">
        <v>0</v>
      </c>
      <c r="BO306" s="80">
        <v>0</v>
      </c>
      <c r="BP306" s="69">
        <v>0</v>
      </c>
      <c r="BQ306" s="69">
        <v>0</v>
      </c>
      <c r="BR306" s="80">
        <v>0</v>
      </c>
      <c r="BS306" s="80">
        <v>0</v>
      </c>
      <c r="BT306" s="69">
        <v>0</v>
      </c>
      <c r="BU306" s="69">
        <v>0</v>
      </c>
      <c r="BV306" s="80">
        <v>0</v>
      </c>
      <c r="BW306" s="80">
        <v>0</v>
      </c>
      <c r="BX306" s="69">
        <v>0</v>
      </c>
      <c r="BY306" s="69">
        <v>0</v>
      </c>
      <c r="BZ306" s="80">
        <v>0</v>
      </c>
      <c r="CA306" s="80">
        <v>0</v>
      </c>
      <c r="CB306" s="69">
        <v>0</v>
      </c>
      <c r="CC306" s="69">
        <v>0</v>
      </c>
      <c r="CD306" s="80">
        <v>0</v>
      </c>
      <c r="CE306" s="80">
        <v>0</v>
      </c>
      <c r="CF306" s="69">
        <v>0</v>
      </c>
      <c r="CG306" s="69">
        <v>0</v>
      </c>
      <c r="CH306" s="80">
        <v>0</v>
      </c>
      <c r="CI306" s="80">
        <v>0</v>
      </c>
      <c r="CJ306" s="69">
        <v>21</v>
      </c>
      <c r="CK306" s="69">
        <v>0</v>
      </c>
      <c r="CL306" s="80">
        <v>16264</v>
      </c>
      <c r="CM306" s="80">
        <v>16264</v>
      </c>
      <c r="CN306" s="67" t="s">
        <v>806</v>
      </c>
      <c r="CO306" s="67" t="s">
        <v>807</v>
      </c>
      <c r="CP306" s="67" t="s">
        <v>701</v>
      </c>
      <c r="CQ306" s="67" t="s">
        <v>701</v>
      </c>
      <c r="CR306" s="67" t="s">
        <v>701</v>
      </c>
      <c r="CS306" s="67" t="s">
        <v>701</v>
      </c>
      <c r="CT306" s="68">
        <v>45195</v>
      </c>
      <c r="CU306" s="67" t="s">
        <v>1005</v>
      </c>
      <c r="CV306" s="67" t="s">
        <v>1004</v>
      </c>
      <c r="CW306" s="68" t="s">
        <v>168</v>
      </c>
      <c r="CX306" s="68">
        <v>45036</v>
      </c>
      <c r="CY306" s="67" t="s">
        <v>1001</v>
      </c>
      <c r="CZ306" s="67" t="s">
        <v>1009</v>
      </c>
      <c r="DA306" s="67" t="s">
        <v>1078</v>
      </c>
      <c r="DB306" s="81">
        <v>644500</v>
      </c>
      <c r="DD306" s="67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  <c r="AML306"/>
      <c r="AMM306"/>
      <c r="AMN306"/>
      <c r="AMO306"/>
      <c r="AMP306"/>
      <c r="AMQ306"/>
      <c r="AMR306"/>
      <c r="AMS306"/>
      <c r="AMT306"/>
      <c r="AMU306"/>
      <c r="AMV306"/>
      <c r="AMW306"/>
      <c r="AMX306"/>
      <c r="AMY306"/>
      <c r="AMZ306"/>
      <c r="ANA306"/>
      <c r="ANB306"/>
      <c r="ANC306"/>
      <c r="AND306"/>
      <c r="ANE306"/>
      <c r="ANF306"/>
      <c r="ANG306"/>
      <c r="ANH306"/>
      <c r="ANI306"/>
      <c r="ANJ306"/>
      <c r="ANK306"/>
      <c r="ANL306"/>
      <c r="ANM306"/>
      <c r="ANN306"/>
      <c r="ANO306"/>
      <c r="ANP306"/>
      <c r="ANQ306"/>
      <c r="ANR306"/>
      <c r="ANS306"/>
      <c r="ANT306"/>
      <c r="ANU306"/>
      <c r="ANV306"/>
      <c r="ANW306"/>
      <c r="ANX306"/>
      <c r="ANY306"/>
      <c r="ANZ306"/>
      <c r="AOA306"/>
      <c r="AOB306"/>
      <c r="AOC306"/>
      <c r="AOD306"/>
      <c r="AOE306"/>
      <c r="AOF306"/>
      <c r="AOG306"/>
      <c r="AOH306"/>
      <c r="AOI306"/>
      <c r="AOJ306"/>
      <c r="AOK306"/>
      <c r="AOL306"/>
      <c r="AOM306"/>
      <c r="AON306"/>
      <c r="AOO306"/>
      <c r="AOP306"/>
      <c r="AOQ306"/>
      <c r="AOR306"/>
      <c r="AOS306"/>
      <c r="AOT306"/>
      <c r="AOU306"/>
      <c r="AOV306"/>
      <c r="AOW306"/>
      <c r="AOX306"/>
      <c r="AOY306"/>
      <c r="AOZ306"/>
      <c r="APA306"/>
      <c r="APB306"/>
      <c r="APC306"/>
      <c r="APD306"/>
      <c r="APE306"/>
      <c r="APF306"/>
      <c r="APG306"/>
      <c r="APH306"/>
      <c r="API306"/>
      <c r="APJ306"/>
      <c r="APK306"/>
      <c r="APL306"/>
      <c r="APM306"/>
      <c r="APN306"/>
      <c r="APO306"/>
      <c r="APP306"/>
      <c r="APQ306"/>
      <c r="APR306"/>
      <c r="APS306"/>
      <c r="APT306"/>
      <c r="APU306"/>
      <c r="APV306"/>
      <c r="APW306"/>
      <c r="APX306"/>
      <c r="APY306"/>
      <c r="APZ306"/>
      <c r="AQA306"/>
      <c r="AQB306"/>
      <c r="AQC306"/>
      <c r="AQD306"/>
      <c r="AQE306"/>
      <c r="AQF306"/>
      <c r="AQG306"/>
      <c r="AQH306"/>
      <c r="AQI306"/>
      <c r="AQJ306"/>
      <c r="AQK306"/>
      <c r="AQL306"/>
      <c r="AQM306"/>
      <c r="AQN306"/>
      <c r="AQO306"/>
      <c r="AQP306"/>
      <c r="AQQ306"/>
      <c r="AQR306"/>
      <c r="AQS306"/>
      <c r="AQT306"/>
      <c r="AQU306"/>
      <c r="AQV306"/>
      <c r="AQW306"/>
      <c r="AQX306"/>
      <c r="AQY306"/>
      <c r="AQZ306"/>
      <c r="ARA306"/>
      <c r="ARB306"/>
      <c r="ARC306"/>
      <c r="ARD306"/>
      <c r="ARE306"/>
      <c r="ARF306"/>
      <c r="ARG306"/>
      <c r="ARH306"/>
      <c r="ARI306"/>
      <c r="ARJ306"/>
      <c r="ARK306"/>
      <c r="ARL306"/>
      <c r="ARM306"/>
      <c r="ARN306"/>
      <c r="ARO306"/>
      <c r="ARP306"/>
      <c r="ARQ306"/>
      <c r="ARR306"/>
      <c r="ARS306"/>
      <c r="ART306"/>
      <c r="ARU306"/>
      <c r="ARV306"/>
      <c r="ARW306"/>
      <c r="ARX306"/>
      <c r="ARY306"/>
      <c r="ARZ306"/>
      <c r="ASA306"/>
      <c r="ASB306"/>
      <c r="ASC306"/>
      <c r="ASD306"/>
      <c r="ASE306"/>
      <c r="ASF306"/>
      <c r="ASG306"/>
      <c r="ASH306"/>
      <c r="ASI306"/>
      <c r="ASJ306"/>
      <c r="ASK306"/>
      <c r="ASL306"/>
      <c r="ASM306"/>
      <c r="ASN306"/>
      <c r="ASO306"/>
      <c r="ASP306"/>
      <c r="ASQ306"/>
      <c r="ASR306"/>
      <c r="ASS306"/>
      <c r="AST306"/>
      <c r="ASU306"/>
      <c r="ASV306"/>
      <c r="ASW306"/>
      <c r="ASX306"/>
      <c r="ASY306"/>
      <c r="ASZ306"/>
      <c r="ATA306"/>
      <c r="ATB306"/>
      <c r="ATC306"/>
      <c r="ATD306"/>
      <c r="ATE306"/>
      <c r="ATF306"/>
      <c r="ATG306"/>
      <c r="ATH306"/>
      <c r="ATI306"/>
      <c r="ATJ306"/>
      <c r="ATK306"/>
      <c r="ATL306"/>
      <c r="ATM306"/>
      <c r="ATN306"/>
      <c r="ATO306"/>
      <c r="ATP306"/>
      <c r="ATQ306"/>
      <c r="ATR306"/>
      <c r="ATS306"/>
      <c r="ATT306"/>
      <c r="ATU306"/>
      <c r="ATV306"/>
      <c r="ATW306"/>
      <c r="ATX306"/>
      <c r="ATY306"/>
      <c r="ATZ306"/>
      <c r="AUA306"/>
      <c r="AUB306"/>
      <c r="AUC306"/>
      <c r="AUD306"/>
      <c r="AUE306"/>
      <c r="AUF306"/>
      <c r="AUG306"/>
      <c r="AUH306"/>
      <c r="AUI306"/>
      <c r="AUJ306"/>
      <c r="AUK306"/>
      <c r="AUL306"/>
      <c r="AUM306"/>
      <c r="AUN306"/>
      <c r="AUO306"/>
      <c r="AUP306"/>
      <c r="AUQ306"/>
      <c r="AUR306"/>
      <c r="AUS306"/>
      <c r="AUT306"/>
      <c r="AUU306"/>
      <c r="AUV306"/>
      <c r="AUW306"/>
      <c r="AUX306"/>
      <c r="AUY306"/>
      <c r="AUZ306"/>
      <c r="AVA306"/>
      <c r="AVB306"/>
      <c r="AVC306"/>
      <c r="AVD306"/>
      <c r="AVE306"/>
      <c r="AVF306"/>
      <c r="AVG306"/>
      <c r="AVH306"/>
      <c r="AVI306"/>
      <c r="AVJ306"/>
      <c r="AVK306"/>
      <c r="AVL306"/>
      <c r="AVM306"/>
      <c r="AVN306"/>
      <c r="AVO306"/>
      <c r="AVP306"/>
      <c r="AVQ306"/>
      <c r="AVR306"/>
      <c r="AVS306"/>
      <c r="AVT306"/>
      <c r="AVU306"/>
      <c r="AVV306"/>
      <c r="AVW306"/>
      <c r="AVX306"/>
      <c r="AVY306"/>
      <c r="AVZ306"/>
      <c r="AWA306"/>
      <c r="AWB306"/>
      <c r="AWC306"/>
      <c r="AWD306"/>
      <c r="AWE306"/>
      <c r="AWF306"/>
      <c r="AWG306"/>
      <c r="AWH306"/>
      <c r="AWI306"/>
      <c r="AWJ306"/>
      <c r="AWK306"/>
      <c r="AWL306"/>
      <c r="AWM306"/>
      <c r="AWN306"/>
      <c r="AWO306"/>
      <c r="AWP306"/>
      <c r="AWQ306"/>
      <c r="AWR306"/>
      <c r="AWS306"/>
      <c r="AWT306"/>
      <c r="AWU306"/>
      <c r="AWV306"/>
      <c r="AWW306"/>
      <c r="AWX306"/>
      <c r="AWY306"/>
      <c r="AWZ306"/>
      <c r="AXA306"/>
      <c r="AXB306"/>
      <c r="AXC306"/>
      <c r="AXD306"/>
      <c r="AXE306"/>
      <c r="AXF306"/>
      <c r="AXG306"/>
      <c r="AXH306"/>
      <c r="AXI306"/>
      <c r="AXJ306"/>
      <c r="AXK306"/>
      <c r="AXL306"/>
      <c r="AXM306"/>
      <c r="AXN306"/>
      <c r="AXO306"/>
      <c r="AXP306"/>
      <c r="AXQ306"/>
      <c r="AXR306"/>
      <c r="AXS306"/>
      <c r="AXT306"/>
      <c r="AXU306"/>
      <c r="AXV306"/>
      <c r="AXW306"/>
      <c r="AXX306"/>
      <c r="AXY306"/>
      <c r="AXZ306"/>
      <c r="AYA306"/>
      <c r="AYB306"/>
      <c r="AYC306"/>
      <c r="AYD306"/>
      <c r="AYE306"/>
      <c r="AYF306"/>
      <c r="AYG306"/>
      <c r="AYH306"/>
      <c r="AYI306"/>
      <c r="AYJ306"/>
      <c r="AYK306"/>
      <c r="AYL306"/>
      <c r="AYM306"/>
      <c r="AYN306"/>
      <c r="AYO306"/>
      <c r="AYP306"/>
      <c r="AYQ306"/>
      <c r="AYR306"/>
      <c r="AYS306"/>
      <c r="AYT306"/>
      <c r="AYU306"/>
      <c r="AYV306"/>
      <c r="AYW306"/>
      <c r="AYX306"/>
      <c r="AYY306"/>
      <c r="AYZ306"/>
      <c r="AZA306"/>
      <c r="AZB306"/>
      <c r="AZC306"/>
      <c r="AZD306"/>
      <c r="AZE306"/>
      <c r="AZF306"/>
      <c r="AZG306"/>
      <c r="AZH306"/>
      <c r="AZI306"/>
      <c r="AZJ306"/>
      <c r="AZK306"/>
      <c r="AZL306"/>
      <c r="AZM306"/>
      <c r="AZN306"/>
      <c r="AZO306"/>
      <c r="AZP306"/>
      <c r="AZQ306"/>
      <c r="AZR306"/>
      <c r="AZS306"/>
      <c r="AZT306"/>
      <c r="AZU306"/>
      <c r="AZV306"/>
      <c r="AZW306"/>
      <c r="AZX306"/>
      <c r="AZY306"/>
      <c r="AZZ306"/>
      <c r="BAA306"/>
      <c r="BAB306"/>
      <c r="BAC306"/>
      <c r="BAD306"/>
      <c r="BAE306"/>
      <c r="BAF306"/>
      <c r="BAG306"/>
      <c r="BAH306"/>
      <c r="BAI306"/>
      <c r="BAJ306"/>
      <c r="BAK306"/>
      <c r="BAL306"/>
      <c r="BAM306"/>
      <c r="BAN306"/>
      <c r="BAO306"/>
      <c r="BAP306"/>
      <c r="BAQ306"/>
      <c r="BAR306"/>
      <c r="BAS306"/>
      <c r="BAT306"/>
      <c r="BAU306"/>
      <c r="BAV306"/>
      <c r="BAW306"/>
      <c r="BAX306"/>
      <c r="BAY306"/>
      <c r="BAZ306"/>
      <c r="BBA306"/>
      <c r="BBB306"/>
      <c r="BBC306"/>
      <c r="BBD306"/>
      <c r="BBE306"/>
      <c r="BBF306"/>
      <c r="BBG306"/>
      <c r="BBH306"/>
      <c r="BBI306"/>
      <c r="BBJ306"/>
      <c r="BBK306"/>
      <c r="BBL306"/>
      <c r="BBM306"/>
      <c r="BBN306"/>
      <c r="BBO306"/>
      <c r="BBP306"/>
      <c r="BBQ306"/>
      <c r="BBR306"/>
      <c r="BBS306"/>
      <c r="BBT306"/>
      <c r="BBU306"/>
      <c r="BBV306"/>
      <c r="BBW306"/>
      <c r="BBX306"/>
      <c r="BBY306"/>
      <c r="BBZ306"/>
      <c r="BCA306"/>
      <c r="BCB306"/>
      <c r="BCC306"/>
      <c r="BCD306"/>
      <c r="BCE306"/>
      <c r="BCF306"/>
      <c r="BCG306"/>
      <c r="BCH306"/>
      <c r="BCI306"/>
      <c r="BCJ306"/>
      <c r="BCK306"/>
      <c r="BCL306"/>
      <c r="BCM306"/>
      <c r="BCN306"/>
      <c r="BCO306"/>
      <c r="BCP306"/>
      <c r="BCQ306"/>
      <c r="BCR306"/>
      <c r="BCS306"/>
      <c r="BCT306"/>
      <c r="BCU306"/>
      <c r="BCV306"/>
      <c r="BCW306"/>
      <c r="BCX306"/>
      <c r="BCY306"/>
      <c r="BCZ306"/>
      <c r="BDA306"/>
      <c r="BDB306"/>
      <c r="BDC306"/>
      <c r="BDD306"/>
      <c r="BDE306"/>
      <c r="BDF306"/>
      <c r="BDG306"/>
      <c r="BDH306"/>
      <c r="BDI306"/>
      <c r="BDJ306"/>
      <c r="BDK306"/>
      <c r="BDL306"/>
      <c r="BDM306"/>
      <c r="BDN306"/>
      <c r="BDO306"/>
      <c r="BDP306"/>
      <c r="BDQ306"/>
      <c r="BDR306"/>
      <c r="BDS306"/>
      <c r="BDT306"/>
      <c r="BDU306"/>
    </row>
    <row r="307" spans="2:1477" s="69" customFormat="1">
      <c r="B307" s="67" t="s">
        <v>6</v>
      </c>
      <c r="C307" s="67" t="s">
        <v>470</v>
      </c>
      <c r="D307" s="67" t="s">
        <v>471</v>
      </c>
      <c r="E307" s="68">
        <v>44538</v>
      </c>
      <c r="F307" s="67" t="s">
        <v>1007</v>
      </c>
      <c r="G307" s="158" t="s">
        <v>1010</v>
      </c>
      <c r="H307" s="187">
        <v>1</v>
      </c>
      <c r="I307" s="69">
        <v>3</v>
      </c>
      <c r="J307" s="69">
        <v>240</v>
      </c>
      <c r="K307" s="69">
        <v>317</v>
      </c>
      <c r="L307" s="69">
        <v>314</v>
      </c>
      <c r="M307" s="186">
        <f t="shared" si="109"/>
        <v>0.98750000000000004</v>
      </c>
      <c r="N307" s="69">
        <f t="shared" si="110"/>
        <v>1</v>
      </c>
      <c r="O307" s="69">
        <v>3</v>
      </c>
      <c r="P307" s="69">
        <v>0</v>
      </c>
      <c r="Q307" s="69">
        <v>0</v>
      </c>
      <c r="R307" s="69">
        <v>77</v>
      </c>
      <c r="S307" s="69">
        <v>0</v>
      </c>
      <c r="T307" s="190">
        <v>6430299</v>
      </c>
      <c r="U307" s="190">
        <v>84000</v>
      </c>
      <c r="V307" s="190">
        <v>6346299</v>
      </c>
      <c r="W307" s="190">
        <v>6566839</v>
      </c>
      <c r="X307" s="190">
        <v>6774752</v>
      </c>
      <c r="Y307" s="190">
        <v>0</v>
      </c>
      <c r="Z307" s="190">
        <v>0</v>
      </c>
      <c r="AA307" s="190">
        <v>0</v>
      </c>
      <c r="AB307" s="190">
        <v>6774752</v>
      </c>
      <c r="AC307" s="190">
        <v>7323867</v>
      </c>
      <c r="AD307" s="186">
        <f t="shared" si="111"/>
        <v>1.1540374949242069</v>
      </c>
      <c r="AE307" s="69">
        <f t="shared" si="112"/>
        <v>0</v>
      </c>
      <c r="AF307" s="190">
        <v>551655</v>
      </c>
      <c r="AG307" s="190">
        <v>136540</v>
      </c>
      <c r="AH307" s="69">
        <v>52</v>
      </c>
      <c r="AI307" s="69">
        <v>25</v>
      </c>
      <c r="AJ307" s="69">
        <v>0</v>
      </c>
      <c r="AK307" s="69">
        <v>0</v>
      </c>
      <c r="AL307" s="80">
        <v>103103</v>
      </c>
      <c r="AM307" s="80">
        <v>4096</v>
      </c>
      <c r="AN307" s="69">
        <v>0</v>
      </c>
      <c r="AO307" s="69">
        <v>0</v>
      </c>
      <c r="AP307" s="80">
        <v>0</v>
      </c>
      <c r="AQ307" s="80">
        <v>0</v>
      </c>
      <c r="AR307" s="69">
        <v>0</v>
      </c>
      <c r="AS307" s="69">
        <v>0</v>
      </c>
      <c r="AT307" s="80">
        <v>0</v>
      </c>
      <c r="AU307" s="80">
        <v>0</v>
      </c>
      <c r="AV307" s="69">
        <v>0</v>
      </c>
      <c r="AW307" s="69">
        <v>0</v>
      </c>
      <c r="AX307" s="80">
        <v>0</v>
      </c>
      <c r="AY307" s="80">
        <v>0</v>
      </c>
      <c r="AZ307" s="69">
        <v>0</v>
      </c>
      <c r="BA307" s="69">
        <v>0</v>
      </c>
      <c r="BB307" s="80">
        <v>0</v>
      </c>
      <c r="BC307" s="80">
        <v>0</v>
      </c>
      <c r="BD307" s="69">
        <v>0</v>
      </c>
      <c r="BE307" s="69">
        <v>0</v>
      </c>
      <c r="BF307" s="80">
        <v>0</v>
      </c>
      <c r="BG307" s="80">
        <v>0</v>
      </c>
      <c r="BH307" s="69">
        <v>0</v>
      </c>
      <c r="BI307" s="69">
        <v>0</v>
      </c>
      <c r="BJ307" s="80">
        <v>68698</v>
      </c>
      <c r="BK307" s="80">
        <v>68698</v>
      </c>
      <c r="BL307" s="69">
        <v>0</v>
      </c>
      <c r="BM307" s="69">
        <v>0</v>
      </c>
      <c r="BN307" s="80">
        <v>0</v>
      </c>
      <c r="BO307" s="80">
        <v>0</v>
      </c>
      <c r="BP307" s="69">
        <v>0</v>
      </c>
      <c r="BQ307" s="69">
        <v>0</v>
      </c>
      <c r="BR307" s="80">
        <v>2540</v>
      </c>
      <c r="BS307" s="80">
        <v>2540</v>
      </c>
      <c r="BT307" s="69">
        <v>0</v>
      </c>
      <c r="BU307" s="69">
        <v>0</v>
      </c>
      <c r="BV307" s="80">
        <v>0</v>
      </c>
      <c r="BW307" s="80">
        <v>0</v>
      </c>
      <c r="BX307" s="69">
        <v>0</v>
      </c>
      <c r="BY307" s="69">
        <v>0</v>
      </c>
      <c r="BZ307" s="80">
        <v>0</v>
      </c>
      <c r="CA307" s="80">
        <v>0</v>
      </c>
      <c r="CB307" s="69">
        <v>0</v>
      </c>
      <c r="CC307" s="69">
        <v>0</v>
      </c>
      <c r="CD307" s="80">
        <v>0</v>
      </c>
      <c r="CE307" s="80">
        <v>0</v>
      </c>
      <c r="CF307" s="69">
        <v>0</v>
      </c>
      <c r="CG307" s="69">
        <v>0</v>
      </c>
      <c r="CH307" s="80">
        <v>0</v>
      </c>
      <c r="CI307" s="80">
        <v>0</v>
      </c>
      <c r="CJ307" s="69">
        <v>0</v>
      </c>
      <c r="CK307" s="69">
        <v>0</v>
      </c>
      <c r="CL307" s="80">
        <v>174342</v>
      </c>
      <c r="CM307" s="80">
        <v>75334</v>
      </c>
      <c r="CN307" s="67" t="s">
        <v>708</v>
      </c>
      <c r="CO307" s="67" t="s">
        <v>709</v>
      </c>
      <c r="CP307" s="67" t="s">
        <v>701</v>
      </c>
      <c r="CQ307" s="67" t="s">
        <v>701</v>
      </c>
      <c r="CR307" s="67" t="s">
        <v>701</v>
      </c>
      <c r="CS307" s="67" t="s">
        <v>701</v>
      </c>
      <c r="CT307" s="68">
        <v>45115</v>
      </c>
      <c r="CU307" s="67" t="s">
        <v>1005</v>
      </c>
      <c r="CV307" s="67" t="s">
        <v>1004</v>
      </c>
      <c r="CW307" s="68" t="s">
        <v>168</v>
      </c>
      <c r="CX307" s="68">
        <v>44981</v>
      </c>
      <c r="CY307" s="67" t="s">
        <v>1003</v>
      </c>
      <c r="CZ307" s="67" t="s">
        <v>1009</v>
      </c>
      <c r="DA307" s="67" t="s">
        <v>1077</v>
      </c>
      <c r="DB307" s="81">
        <v>8690700</v>
      </c>
      <c r="DD307" s="6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  <c r="AML307"/>
      <c r="AMM307"/>
      <c r="AMN307"/>
      <c r="AMO307"/>
      <c r="AMP307"/>
      <c r="AMQ307"/>
      <c r="AMR307"/>
      <c r="AMS307"/>
      <c r="AMT307"/>
      <c r="AMU307"/>
      <c r="AMV307"/>
      <c r="AMW307"/>
      <c r="AMX307"/>
      <c r="AMY307"/>
      <c r="AMZ307"/>
      <c r="ANA307"/>
      <c r="ANB307"/>
      <c r="ANC307"/>
      <c r="AND307"/>
      <c r="ANE307"/>
      <c r="ANF307"/>
      <c r="ANG307"/>
      <c r="ANH307"/>
      <c r="ANI307"/>
      <c r="ANJ307"/>
      <c r="ANK307"/>
      <c r="ANL307"/>
      <c r="ANM307"/>
      <c r="ANN307"/>
      <c r="ANO307"/>
      <c r="ANP307"/>
      <c r="ANQ307"/>
      <c r="ANR307"/>
      <c r="ANS307"/>
      <c r="ANT307"/>
      <c r="ANU307"/>
      <c r="ANV307"/>
      <c r="ANW307"/>
      <c r="ANX307"/>
      <c r="ANY307"/>
      <c r="ANZ307"/>
      <c r="AOA307"/>
      <c r="AOB307"/>
      <c r="AOC307"/>
      <c r="AOD307"/>
      <c r="AOE307"/>
      <c r="AOF307"/>
      <c r="AOG307"/>
      <c r="AOH307"/>
      <c r="AOI307"/>
      <c r="AOJ307"/>
      <c r="AOK307"/>
      <c r="AOL307"/>
      <c r="AOM307"/>
      <c r="AON307"/>
      <c r="AOO307"/>
      <c r="AOP307"/>
      <c r="AOQ307"/>
      <c r="AOR307"/>
      <c r="AOS307"/>
      <c r="AOT307"/>
      <c r="AOU307"/>
      <c r="AOV307"/>
      <c r="AOW307"/>
      <c r="AOX307"/>
      <c r="AOY307"/>
      <c r="AOZ307"/>
      <c r="APA307"/>
      <c r="APB307"/>
      <c r="APC307"/>
      <c r="APD307"/>
      <c r="APE307"/>
      <c r="APF307"/>
      <c r="APG307"/>
      <c r="APH307"/>
      <c r="API307"/>
      <c r="APJ307"/>
      <c r="APK307"/>
      <c r="APL307"/>
      <c r="APM307"/>
      <c r="APN307"/>
      <c r="APO307"/>
      <c r="APP307"/>
      <c r="APQ307"/>
      <c r="APR307"/>
      <c r="APS307"/>
      <c r="APT307"/>
      <c r="APU307"/>
      <c r="APV307"/>
      <c r="APW307"/>
      <c r="APX307"/>
      <c r="APY307"/>
      <c r="APZ307"/>
      <c r="AQA307"/>
      <c r="AQB307"/>
      <c r="AQC307"/>
      <c r="AQD307"/>
      <c r="AQE307"/>
      <c r="AQF307"/>
      <c r="AQG307"/>
      <c r="AQH307"/>
      <c r="AQI307"/>
      <c r="AQJ307"/>
      <c r="AQK307"/>
      <c r="AQL307"/>
      <c r="AQM307"/>
      <c r="AQN307"/>
      <c r="AQO307"/>
      <c r="AQP307"/>
      <c r="AQQ307"/>
      <c r="AQR307"/>
      <c r="AQS307"/>
      <c r="AQT307"/>
      <c r="AQU307"/>
      <c r="AQV307"/>
      <c r="AQW307"/>
      <c r="AQX307"/>
      <c r="AQY307"/>
      <c r="AQZ307"/>
      <c r="ARA307"/>
      <c r="ARB307"/>
      <c r="ARC307"/>
      <c r="ARD307"/>
      <c r="ARE307"/>
      <c r="ARF307"/>
      <c r="ARG307"/>
      <c r="ARH307"/>
      <c r="ARI307"/>
      <c r="ARJ307"/>
      <c r="ARK307"/>
      <c r="ARL307"/>
      <c r="ARM307"/>
      <c r="ARN307"/>
      <c r="ARO307"/>
      <c r="ARP307"/>
      <c r="ARQ307"/>
      <c r="ARR307"/>
      <c r="ARS307"/>
      <c r="ART307"/>
      <c r="ARU307"/>
      <c r="ARV307"/>
      <c r="ARW307"/>
      <c r="ARX307"/>
      <c r="ARY307"/>
      <c r="ARZ307"/>
      <c r="ASA307"/>
      <c r="ASB307"/>
      <c r="ASC307"/>
      <c r="ASD307"/>
      <c r="ASE307"/>
      <c r="ASF307"/>
      <c r="ASG307"/>
      <c r="ASH307"/>
      <c r="ASI307"/>
      <c r="ASJ307"/>
      <c r="ASK307"/>
      <c r="ASL307"/>
      <c r="ASM307"/>
      <c r="ASN307"/>
      <c r="ASO307"/>
      <c r="ASP307"/>
      <c r="ASQ307"/>
      <c r="ASR307"/>
      <c r="ASS307"/>
      <c r="AST307"/>
      <c r="ASU307"/>
      <c r="ASV307"/>
      <c r="ASW307"/>
      <c r="ASX307"/>
      <c r="ASY307"/>
      <c r="ASZ307"/>
      <c r="ATA307"/>
      <c r="ATB307"/>
      <c r="ATC307"/>
      <c r="ATD307"/>
      <c r="ATE307"/>
      <c r="ATF307"/>
      <c r="ATG307"/>
      <c r="ATH307"/>
      <c r="ATI307"/>
      <c r="ATJ307"/>
      <c r="ATK307"/>
      <c r="ATL307"/>
      <c r="ATM307"/>
      <c r="ATN307"/>
      <c r="ATO307"/>
      <c r="ATP307"/>
      <c r="ATQ307"/>
      <c r="ATR307"/>
      <c r="ATS307"/>
      <c r="ATT307"/>
      <c r="ATU307"/>
      <c r="ATV307"/>
      <c r="ATW307"/>
      <c r="ATX307"/>
      <c r="ATY307"/>
      <c r="ATZ307"/>
      <c r="AUA307"/>
      <c r="AUB307"/>
      <c r="AUC307"/>
      <c r="AUD307"/>
      <c r="AUE307"/>
      <c r="AUF307"/>
      <c r="AUG307"/>
      <c r="AUH307"/>
      <c r="AUI307"/>
      <c r="AUJ307"/>
      <c r="AUK307"/>
      <c r="AUL307"/>
      <c r="AUM307"/>
      <c r="AUN307"/>
      <c r="AUO307"/>
      <c r="AUP307"/>
      <c r="AUQ307"/>
      <c r="AUR307"/>
      <c r="AUS307"/>
      <c r="AUT307"/>
      <c r="AUU307"/>
      <c r="AUV307"/>
      <c r="AUW307"/>
      <c r="AUX307"/>
      <c r="AUY307"/>
      <c r="AUZ307"/>
      <c r="AVA307"/>
      <c r="AVB307"/>
      <c r="AVC307"/>
      <c r="AVD307"/>
      <c r="AVE307"/>
      <c r="AVF307"/>
      <c r="AVG307"/>
      <c r="AVH307"/>
      <c r="AVI307"/>
      <c r="AVJ307"/>
      <c r="AVK307"/>
      <c r="AVL307"/>
      <c r="AVM307"/>
      <c r="AVN307"/>
      <c r="AVO307"/>
      <c r="AVP307"/>
      <c r="AVQ307"/>
      <c r="AVR307"/>
      <c r="AVS307"/>
      <c r="AVT307"/>
      <c r="AVU307"/>
      <c r="AVV307"/>
      <c r="AVW307"/>
      <c r="AVX307"/>
      <c r="AVY307"/>
      <c r="AVZ307"/>
      <c r="AWA307"/>
      <c r="AWB307"/>
      <c r="AWC307"/>
      <c r="AWD307"/>
      <c r="AWE307"/>
      <c r="AWF307"/>
      <c r="AWG307"/>
      <c r="AWH307"/>
      <c r="AWI307"/>
      <c r="AWJ307"/>
      <c r="AWK307"/>
      <c r="AWL307"/>
      <c r="AWM307"/>
      <c r="AWN307"/>
      <c r="AWO307"/>
      <c r="AWP307"/>
      <c r="AWQ307"/>
      <c r="AWR307"/>
      <c r="AWS307"/>
      <c r="AWT307"/>
      <c r="AWU307"/>
      <c r="AWV307"/>
      <c r="AWW307"/>
      <c r="AWX307"/>
      <c r="AWY307"/>
      <c r="AWZ307"/>
      <c r="AXA307"/>
      <c r="AXB307"/>
      <c r="AXC307"/>
      <c r="AXD307"/>
      <c r="AXE307"/>
      <c r="AXF307"/>
      <c r="AXG307"/>
      <c r="AXH307"/>
      <c r="AXI307"/>
      <c r="AXJ307"/>
      <c r="AXK307"/>
      <c r="AXL307"/>
      <c r="AXM307"/>
      <c r="AXN307"/>
      <c r="AXO307"/>
      <c r="AXP307"/>
      <c r="AXQ307"/>
      <c r="AXR307"/>
      <c r="AXS307"/>
      <c r="AXT307"/>
      <c r="AXU307"/>
      <c r="AXV307"/>
      <c r="AXW307"/>
      <c r="AXX307"/>
      <c r="AXY307"/>
      <c r="AXZ307"/>
      <c r="AYA307"/>
      <c r="AYB307"/>
      <c r="AYC307"/>
      <c r="AYD307"/>
      <c r="AYE307"/>
      <c r="AYF307"/>
      <c r="AYG307"/>
      <c r="AYH307"/>
      <c r="AYI307"/>
      <c r="AYJ307"/>
      <c r="AYK307"/>
      <c r="AYL307"/>
      <c r="AYM307"/>
      <c r="AYN307"/>
      <c r="AYO307"/>
      <c r="AYP307"/>
      <c r="AYQ307"/>
      <c r="AYR307"/>
      <c r="AYS307"/>
      <c r="AYT307"/>
      <c r="AYU307"/>
      <c r="AYV307"/>
      <c r="AYW307"/>
      <c r="AYX307"/>
      <c r="AYY307"/>
      <c r="AYZ307"/>
      <c r="AZA307"/>
      <c r="AZB307"/>
      <c r="AZC307"/>
      <c r="AZD307"/>
      <c r="AZE307"/>
      <c r="AZF307"/>
      <c r="AZG307"/>
      <c r="AZH307"/>
      <c r="AZI307"/>
      <c r="AZJ307"/>
      <c r="AZK307"/>
      <c r="AZL307"/>
      <c r="AZM307"/>
      <c r="AZN307"/>
      <c r="AZO307"/>
      <c r="AZP307"/>
      <c r="AZQ307"/>
      <c r="AZR307"/>
      <c r="AZS307"/>
      <c r="AZT307"/>
      <c r="AZU307"/>
      <c r="AZV307"/>
      <c r="AZW307"/>
      <c r="AZX307"/>
      <c r="AZY307"/>
      <c r="AZZ307"/>
      <c r="BAA307"/>
      <c r="BAB307"/>
      <c r="BAC307"/>
      <c r="BAD307"/>
      <c r="BAE307"/>
      <c r="BAF307"/>
      <c r="BAG307"/>
      <c r="BAH307"/>
      <c r="BAI307"/>
      <c r="BAJ307"/>
      <c r="BAK307"/>
      <c r="BAL307"/>
      <c r="BAM307"/>
      <c r="BAN307"/>
      <c r="BAO307"/>
      <c r="BAP307"/>
      <c r="BAQ307"/>
      <c r="BAR307"/>
      <c r="BAS307"/>
      <c r="BAT307"/>
      <c r="BAU307"/>
      <c r="BAV307"/>
      <c r="BAW307"/>
      <c r="BAX307"/>
      <c r="BAY307"/>
      <c r="BAZ307"/>
      <c r="BBA307"/>
      <c r="BBB307"/>
      <c r="BBC307"/>
      <c r="BBD307"/>
      <c r="BBE307"/>
      <c r="BBF307"/>
      <c r="BBG307"/>
      <c r="BBH307"/>
      <c r="BBI307"/>
      <c r="BBJ307"/>
      <c r="BBK307"/>
      <c r="BBL307"/>
      <c r="BBM307"/>
      <c r="BBN307"/>
      <c r="BBO307"/>
      <c r="BBP307"/>
      <c r="BBQ307"/>
      <c r="BBR307"/>
      <c r="BBS307"/>
      <c r="BBT307"/>
      <c r="BBU307"/>
      <c r="BBV307"/>
      <c r="BBW307"/>
      <c r="BBX307"/>
      <c r="BBY307"/>
      <c r="BBZ307"/>
      <c r="BCA307"/>
      <c r="BCB307"/>
      <c r="BCC307"/>
      <c r="BCD307"/>
      <c r="BCE307"/>
      <c r="BCF307"/>
      <c r="BCG307"/>
      <c r="BCH307"/>
      <c r="BCI307"/>
      <c r="BCJ307"/>
      <c r="BCK307"/>
      <c r="BCL307"/>
      <c r="BCM307"/>
      <c r="BCN307"/>
      <c r="BCO307"/>
      <c r="BCP307"/>
      <c r="BCQ307"/>
      <c r="BCR307"/>
      <c r="BCS307"/>
      <c r="BCT307"/>
      <c r="BCU307"/>
      <c r="BCV307"/>
      <c r="BCW307"/>
      <c r="BCX307"/>
      <c r="BCY307"/>
      <c r="BCZ307"/>
      <c r="BDA307"/>
      <c r="BDB307"/>
      <c r="BDC307"/>
      <c r="BDD307"/>
      <c r="BDE307"/>
      <c r="BDF307"/>
      <c r="BDG307"/>
      <c r="BDH307"/>
      <c r="BDI307"/>
      <c r="BDJ307"/>
      <c r="BDK307"/>
      <c r="BDL307"/>
      <c r="BDM307"/>
      <c r="BDN307"/>
      <c r="BDO307"/>
      <c r="BDP307"/>
      <c r="BDQ307"/>
      <c r="BDR307"/>
      <c r="BDS307"/>
      <c r="BDT307"/>
      <c r="BDU307"/>
    </row>
    <row r="308" spans="2:1477" s="69" customFormat="1">
      <c r="B308" s="67" t="s">
        <v>6</v>
      </c>
      <c r="C308" s="67" t="s">
        <v>472</v>
      </c>
      <c r="D308" s="67" t="s">
        <v>473</v>
      </c>
      <c r="E308" s="68">
        <v>44482</v>
      </c>
      <c r="F308" s="67" t="s">
        <v>1007</v>
      </c>
      <c r="G308" s="158" t="s">
        <v>1010</v>
      </c>
      <c r="H308" s="187">
        <v>1</v>
      </c>
      <c r="I308" s="69">
        <v>7</v>
      </c>
      <c r="J308" s="69">
        <v>322</v>
      </c>
      <c r="K308" s="69">
        <v>429</v>
      </c>
      <c r="L308" s="69">
        <v>422</v>
      </c>
      <c r="M308" s="186">
        <f t="shared" si="109"/>
        <v>1.0279503105590062</v>
      </c>
      <c r="N308" s="69">
        <f t="shared" si="110"/>
        <v>1</v>
      </c>
      <c r="O308" s="69">
        <v>7</v>
      </c>
      <c r="P308" s="69">
        <v>0</v>
      </c>
      <c r="Q308" s="69">
        <v>0</v>
      </c>
      <c r="R308" s="69">
        <v>91</v>
      </c>
      <c r="S308" s="69">
        <v>16</v>
      </c>
      <c r="T308" s="190">
        <v>4833500</v>
      </c>
      <c r="U308" s="190">
        <v>50000</v>
      </c>
      <c r="V308" s="190">
        <v>4783500</v>
      </c>
      <c r="W308" s="190">
        <v>5430418</v>
      </c>
      <c r="X308" s="190">
        <v>5535682</v>
      </c>
      <c r="Y308" s="190">
        <v>0</v>
      </c>
      <c r="Z308" s="190">
        <v>200000</v>
      </c>
      <c r="AA308" s="190">
        <v>200000</v>
      </c>
      <c r="AB308" s="190">
        <v>5735682</v>
      </c>
      <c r="AC308" s="190">
        <v>5261328</v>
      </c>
      <c r="AD308" s="186">
        <f t="shared" si="111"/>
        <v>1.0998908748824083</v>
      </c>
      <c r="AE308" s="69">
        <f t="shared" si="112"/>
        <v>1</v>
      </c>
      <c r="AF308" s="190">
        <v>-199047</v>
      </c>
      <c r="AG308" s="190">
        <v>596918</v>
      </c>
      <c r="AH308" s="69">
        <v>31</v>
      </c>
      <c r="AI308" s="69">
        <v>60</v>
      </c>
      <c r="AJ308" s="69">
        <v>0</v>
      </c>
      <c r="AK308" s="69">
        <v>0</v>
      </c>
      <c r="AL308" s="80">
        <v>0</v>
      </c>
      <c r="AM308" s="80">
        <v>0</v>
      </c>
      <c r="AN308" s="69">
        <v>0</v>
      </c>
      <c r="AO308" s="69">
        <v>0</v>
      </c>
      <c r="AP308" s="80">
        <v>328040</v>
      </c>
      <c r="AQ308" s="80">
        <v>122639</v>
      </c>
      <c r="AR308" s="69">
        <v>0</v>
      </c>
      <c r="AS308" s="69">
        <v>0</v>
      </c>
      <c r="AT308" s="80">
        <v>0</v>
      </c>
      <c r="AU308" s="80">
        <v>0</v>
      </c>
      <c r="AV308" s="69">
        <v>0</v>
      </c>
      <c r="AW308" s="69">
        <v>0</v>
      </c>
      <c r="AX308" s="80">
        <v>0</v>
      </c>
      <c r="AY308" s="80">
        <v>0</v>
      </c>
      <c r="AZ308" s="69">
        <v>0</v>
      </c>
      <c r="BA308" s="69">
        <v>0</v>
      </c>
      <c r="BB308" s="80">
        <v>0</v>
      </c>
      <c r="BC308" s="80">
        <v>0</v>
      </c>
      <c r="BD308" s="69">
        <v>0</v>
      </c>
      <c r="BE308" s="69">
        <v>0</v>
      </c>
      <c r="BF308" s="80">
        <v>0</v>
      </c>
      <c r="BG308" s="80">
        <v>0</v>
      </c>
      <c r="BH308" s="69">
        <v>0</v>
      </c>
      <c r="BI308" s="69">
        <v>0</v>
      </c>
      <c r="BJ308" s="80">
        <v>0</v>
      </c>
      <c r="BK308" s="80">
        <v>0</v>
      </c>
      <c r="BL308" s="69">
        <v>0</v>
      </c>
      <c r="BM308" s="69">
        <v>0</v>
      </c>
      <c r="BN308" s="80">
        <v>0</v>
      </c>
      <c r="BO308" s="80">
        <v>0</v>
      </c>
      <c r="BP308" s="69">
        <v>0</v>
      </c>
      <c r="BQ308" s="69">
        <v>16</v>
      </c>
      <c r="BR308" s="80">
        <v>275307</v>
      </c>
      <c r="BS308" s="80">
        <v>0</v>
      </c>
      <c r="BT308" s="69">
        <v>0</v>
      </c>
      <c r="BU308" s="69">
        <v>0</v>
      </c>
      <c r="BV308" s="80">
        <v>0</v>
      </c>
      <c r="BW308" s="80">
        <v>0</v>
      </c>
      <c r="BX308" s="69">
        <v>0</v>
      </c>
      <c r="BY308" s="69">
        <v>0</v>
      </c>
      <c r="BZ308" s="80">
        <v>0</v>
      </c>
      <c r="CA308" s="80">
        <v>0</v>
      </c>
      <c r="CB308" s="69">
        <v>0</v>
      </c>
      <c r="CC308" s="69">
        <v>0</v>
      </c>
      <c r="CD308" s="80">
        <v>0</v>
      </c>
      <c r="CE308" s="80">
        <v>0</v>
      </c>
      <c r="CF308" s="69">
        <v>0</v>
      </c>
      <c r="CG308" s="69">
        <v>0</v>
      </c>
      <c r="CH308" s="80">
        <v>0</v>
      </c>
      <c r="CI308" s="80">
        <v>0</v>
      </c>
      <c r="CJ308" s="69">
        <v>0</v>
      </c>
      <c r="CK308" s="69">
        <v>16</v>
      </c>
      <c r="CL308" s="80">
        <v>603347</v>
      </c>
      <c r="CM308" s="80">
        <v>122639</v>
      </c>
      <c r="CN308" s="67" t="s">
        <v>715</v>
      </c>
      <c r="CO308" s="67" t="s">
        <v>716</v>
      </c>
      <c r="CP308" s="67" t="s">
        <v>701</v>
      </c>
      <c r="CQ308" s="67" t="s">
        <v>701</v>
      </c>
      <c r="CR308" s="67" t="s">
        <v>701</v>
      </c>
      <c r="CS308" s="67" t="s">
        <v>701</v>
      </c>
      <c r="CT308" s="68">
        <v>45355</v>
      </c>
      <c r="CU308" s="67" t="s">
        <v>1003</v>
      </c>
      <c r="CV308" s="67" t="s">
        <v>1004</v>
      </c>
      <c r="CW308" s="68" t="s">
        <v>168</v>
      </c>
      <c r="CX308" s="68">
        <v>45215</v>
      </c>
      <c r="CY308" s="67" t="s">
        <v>1007</v>
      </c>
      <c r="CZ308" s="67" t="s">
        <v>1004</v>
      </c>
      <c r="DA308" s="67" t="s">
        <v>1077</v>
      </c>
      <c r="DB308" s="81">
        <v>3694800</v>
      </c>
      <c r="DC308" s="69" t="s">
        <v>810</v>
      </c>
      <c r="DD308" s="67" t="s">
        <v>811</v>
      </c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  <c r="AMK308"/>
      <c r="AML308"/>
      <c r="AMM308"/>
      <c r="AMN308"/>
      <c r="AMO308"/>
      <c r="AMP308"/>
      <c r="AMQ308"/>
      <c r="AMR308"/>
      <c r="AMS308"/>
      <c r="AMT308"/>
      <c r="AMU308"/>
      <c r="AMV308"/>
      <c r="AMW308"/>
      <c r="AMX308"/>
      <c r="AMY308"/>
      <c r="AMZ308"/>
      <c r="ANA308"/>
      <c r="ANB308"/>
      <c r="ANC308"/>
      <c r="AND308"/>
      <c r="ANE308"/>
      <c r="ANF308"/>
      <c r="ANG308"/>
      <c r="ANH308"/>
      <c r="ANI308"/>
      <c r="ANJ308"/>
      <c r="ANK308"/>
      <c r="ANL308"/>
      <c r="ANM308"/>
      <c r="ANN308"/>
      <c r="ANO308"/>
      <c r="ANP308"/>
      <c r="ANQ308"/>
      <c r="ANR308"/>
      <c r="ANS308"/>
      <c r="ANT308"/>
      <c r="ANU308"/>
      <c r="ANV308"/>
      <c r="ANW308"/>
      <c r="ANX308"/>
      <c r="ANY308"/>
      <c r="ANZ308"/>
      <c r="AOA308"/>
      <c r="AOB308"/>
      <c r="AOC308"/>
      <c r="AOD308"/>
      <c r="AOE308"/>
      <c r="AOF308"/>
      <c r="AOG308"/>
      <c r="AOH308"/>
      <c r="AOI308"/>
      <c r="AOJ308"/>
      <c r="AOK308"/>
      <c r="AOL308"/>
      <c r="AOM308"/>
      <c r="AON308"/>
      <c r="AOO308"/>
      <c r="AOP308"/>
      <c r="AOQ308"/>
      <c r="AOR308"/>
      <c r="AOS308"/>
      <c r="AOT308"/>
      <c r="AOU308"/>
      <c r="AOV308"/>
      <c r="AOW308"/>
      <c r="AOX308"/>
      <c r="AOY308"/>
      <c r="AOZ308"/>
      <c r="APA308"/>
      <c r="APB308"/>
      <c r="APC308"/>
      <c r="APD308"/>
      <c r="APE308"/>
      <c r="APF308"/>
      <c r="APG308"/>
      <c r="APH308"/>
      <c r="API308"/>
      <c r="APJ308"/>
      <c r="APK308"/>
      <c r="APL308"/>
      <c r="APM308"/>
      <c r="APN308"/>
      <c r="APO308"/>
      <c r="APP308"/>
      <c r="APQ308"/>
      <c r="APR308"/>
      <c r="APS308"/>
      <c r="APT308"/>
      <c r="APU308"/>
      <c r="APV308"/>
      <c r="APW308"/>
      <c r="APX308"/>
      <c r="APY308"/>
      <c r="APZ308"/>
      <c r="AQA308"/>
      <c r="AQB308"/>
      <c r="AQC308"/>
      <c r="AQD308"/>
      <c r="AQE308"/>
      <c r="AQF308"/>
      <c r="AQG308"/>
      <c r="AQH308"/>
      <c r="AQI308"/>
      <c r="AQJ308"/>
      <c r="AQK308"/>
      <c r="AQL308"/>
      <c r="AQM308"/>
      <c r="AQN308"/>
      <c r="AQO308"/>
      <c r="AQP308"/>
      <c r="AQQ308"/>
      <c r="AQR308"/>
      <c r="AQS308"/>
      <c r="AQT308"/>
      <c r="AQU308"/>
      <c r="AQV308"/>
      <c r="AQW308"/>
      <c r="AQX308"/>
      <c r="AQY308"/>
      <c r="AQZ308"/>
      <c r="ARA308"/>
      <c r="ARB308"/>
      <c r="ARC308"/>
      <c r="ARD308"/>
      <c r="ARE308"/>
      <c r="ARF308"/>
      <c r="ARG308"/>
      <c r="ARH308"/>
      <c r="ARI308"/>
      <c r="ARJ308"/>
      <c r="ARK308"/>
      <c r="ARL308"/>
      <c r="ARM308"/>
      <c r="ARN308"/>
      <c r="ARO308"/>
      <c r="ARP308"/>
      <c r="ARQ308"/>
      <c r="ARR308"/>
      <c r="ARS308"/>
      <c r="ART308"/>
      <c r="ARU308"/>
      <c r="ARV308"/>
      <c r="ARW308"/>
      <c r="ARX308"/>
      <c r="ARY308"/>
      <c r="ARZ308"/>
      <c r="ASA308"/>
      <c r="ASB308"/>
      <c r="ASC308"/>
      <c r="ASD308"/>
      <c r="ASE308"/>
      <c r="ASF308"/>
      <c r="ASG308"/>
      <c r="ASH308"/>
      <c r="ASI308"/>
      <c r="ASJ308"/>
      <c r="ASK308"/>
      <c r="ASL308"/>
      <c r="ASM308"/>
      <c r="ASN308"/>
      <c r="ASO308"/>
      <c r="ASP308"/>
      <c r="ASQ308"/>
      <c r="ASR308"/>
      <c r="ASS308"/>
      <c r="AST308"/>
      <c r="ASU308"/>
      <c r="ASV308"/>
      <c r="ASW308"/>
      <c r="ASX308"/>
      <c r="ASY308"/>
      <c r="ASZ308"/>
      <c r="ATA308"/>
      <c r="ATB308"/>
      <c r="ATC308"/>
      <c r="ATD308"/>
      <c r="ATE308"/>
      <c r="ATF308"/>
      <c r="ATG308"/>
      <c r="ATH308"/>
      <c r="ATI308"/>
      <c r="ATJ308"/>
      <c r="ATK308"/>
      <c r="ATL308"/>
      <c r="ATM308"/>
      <c r="ATN308"/>
      <c r="ATO308"/>
      <c r="ATP308"/>
      <c r="ATQ308"/>
      <c r="ATR308"/>
      <c r="ATS308"/>
      <c r="ATT308"/>
      <c r="ATU308"/>
      <c r="ATV308"/>
      <c r="ATW308"/>
      <c r="ATX308"/>
      <c r="ATY308"/>
      <c r="ATZ308"/>
      <c r="AUA308"/>
      <c r="AUB308"/>
      <c r="AUC308"/>
      <c r="AUD308"/>
      <c r="AUE308"/>
      <c r="AUF308"/>
      <c r="AUG308"/>
      <c r="AUH308"/>
      <c r="AUI308"/>
      <c r="AUJ308"/>
      <c r="AUK308"/>
      <c r="AUL308"/>
      <c r="AUM308"/>
      <c r="AUN308"/>
      <c r="AUO308"/>
      <c r="AUP308"/>
      <c r="AUQ308"/>
      <c r="AUR308"/>
      <c r="AUS308"/>
      <c r="AUT308"/>
      <c r="AUU308"/>
      <c r="AUV308"/>
      <c r="AUW308"/>
      <c r="AUX308"/>
      <c r="AUY308"/>
      <c r="AUZ308"/>
      <c r="AVA308"/>
      <c r="AVB308"/>
      <c r="AVC308"/>
      <c r="AVD308"/>
      <c r="AVE308"/>
      <c r="AVF308"/>
      <c r="AVG308"/>
      <c r="AVH308"/>
      <c r="AVI308"/>
      <c r="AVJ308"/>
      <c r="AVK308"/>
      <c r="AVL308"/>
      <c r="AVM308"/>
      <c r="AVN308"/>
      <c r="AVO308"/>
      <c r="AVP308"/>
      <c r="AVQ308"/>
      <c r="AVR308"/>
      <c r="AVS308"/>
      <c r="AVT308"/>
      <c r="AVU308"/>
      <c r="AVV308"/>
      <c r="AVW308"/>
      <c r="AVX308"/>
      <c r="AVY308"/>
      <c r="AVZ308"/>
      <c r="AWA308"/>
      <c r="AWB308"/>
      <c r="AWC308"/>
      <c r="AWD308"/>
      <c r="AWE308"/>
      <c r="AWF308"/>
      <c r="AWG308"/>
      <c r="AWH308"/>
      <c r="AWI308"/>
      <c r="AWJ308"/>
      <c r="AWK308"/>
      <c r="AWL308"/>
      <c r="AWM308"/>
      <c r="AWN308"/>
      <c r="AWO308"/>
      <c r="AWP308"/>
      <c r="AWQ308"/>
      <c r="AWR308"/>
      <c r="AWS308"/>
      <c r="AWT308"/>
      <c r="AWU308"/>
      <c r="AWV308"/>
      <c r="AWW308"/>
      <c r="AWX308"/>
      <c r="AWY308"/>
      <c r="AWZ308"/>
      <c r="AXA308"/>
      <c r="AXB308"/>
      <c r="AXC308"/>
      <c r="AXD308"/>
      <c r="AXE308"/>
      <c r="AXF308"/>
      <c r="AXG308"/>
      <c r="AXH308"/>
      <c r="AXI308"/>
      <c r="AXJ308"/>
      <c r="AXK308"/>
      <c r="AXL308"/>
      <c r="AXM308"/>
      <c r="AXN308"/>
      <c r="AXO308"/>
      <c r="AXP308"/>
      <c r="AXQ308"/>
      <c r="AXR308"/>
      <c r="AXS308"/>
      <c r="AXT308"/>
      <c r="AXU308"/>
      <c r="AXV308"/>
      <c r="AXW308"/>
      <c r="AXX308"/>
      <c r="AXY308"/>
      <c r="AXZ308"/>
      <c r="AYA308"/>
      <c r="AYB308"/>
      <c r="AYC308"/>
      <c r="AYD308"/>
      <c r="AYE308"/>
      <c r="AYF308"/>
      <c r="AYG308"/>
      <c r="AYH308"/>
      <c r="AYI308"/>
      <c r="AYJ308"/>
      <c r="AYK308"/>
      <c r="AYL308"/>
      <c r="AYM308"/>
      <c r="AYN308"/>
      <c r="AYO308"/>
      <c r="AYP308"/>
      <c r="AYQ308"/>
      <c r="AYR308"/>
      <c r="AYS308"/>
      <c r="AYT308"/>
      <c r="AYU308"/>
      <c r="AYV308"/>
      <c r="AYW308"/>
      <c r="AYX308"/>
      <c r="AYY308"/>
      <c r="AYZ308"/>
      <c r="AZA308"/>
      <c r="AZB308"/>
      <c r="AZC308"/>
      <c r="AZD308"/>
      <c r="AZE308"/>
      <c r="AZF308"/>
      <c r="AZG308"/>
      <c r="AZH308"/>
      <c r="AZI308"/>
      <c r="AZJ308"/>
      <c r="AZK308"/>
      <c r="AZL308"/>
      <c r="AZM308"/>
      <c r="AZN308"/>
      <c r="AZO308"/>
      <c r="AZP308"/>
      <c r="AZQ308"/>
      <c r="AZR308"/>
      <c r="AZS308"/>
      <c r="AZT308"/>
      <c r="AZU308"/>
      <c r="AZV308"/>
      <c r="AZW308"/>
      <c r="AZX308"/>
      <c r="AZY308"/>
      <c r="AZZ308"/>
      <c r="BAA308"/>
      <c r="BAB308"/>
      <c r="BAC308"/>
      <c r="BAD308"/>
      <c r="BAE308"/>
      <c r="BAF308"/>
      <c r="BAG308"/>
      <c r="BAH308"/>
      <c r="BAI308"/>
      <c r="BAJ308"/>
      <c r="BAK308"/>
      <c r="BAL308"/>
      <c r="BAM308"/>
      <c r="BAN308"/>
      <c r="BAO308"/>
      <c r="BAP308"/>
      <c r="BAQ308"/>
      <c r="BAR308"/>
      <c r="BAS308"/>
      <c r="BAT308"/>
      <c r="BAU308"/>
      <c r="BAV308"/>
      <c r="BAW308"/>
      <c r="BAX308"/>
      <c r="BAY308"/>
      <c r="BAZ308"/>
      <c r="BBA308"/>
      <c r="BBB308"/>
      <c r="BBC308"/>
      <c r="BBD308"/>
      <c r="BBE308"/>
      <c r="BBF308"/>
      <c r="BBG308"/>
      <c r="BBH308"/>
      <c r="BBI308"/>
      <c r="BBJ308"/>
      <c r="BBK308"/>
      <c r="BBL308"/>
      <c r="BBM308"/>
      <c r="BBN308"/>
      <c r="BBO308"/>
      <c r="BBP308"/>
      <c r="BBQ308"/>
      <c r="BBR308"/>
      <c r="BBS308"/>
      <c r="BBT308"/>
      <c r="BBU308"/>
      <c r="BBV308"/>
      <c r="BBW308"/>
      <c r="BBX308"/>
      <c r="BBY308"/>
      <c r="BBZ308"/>
      <c r="BCA308"/>
      <c r="BCB308"/>
      <c r="BCC308"/>
      <c r="BCD308"/>
      <c r="BCE308"/>
      <c r="BCF308"/>
      <c r="BCG308"/>
      <c r="BCH308"/>
      <c r="BCI308"/>
      <c r="BCJ308"/>
      <c r="BCK308"/>
      <c r="BCL308"/>
      <c r="BCM308"/>
      <c r="BCN308"/>
      <c r="BCO308"/>
      <c r="BCP308"/>
      <c r="BCQ308"/>
      <c r="BCR308"/>
      <c r="BCS308"/>
      <c r="BCT308"/>
      <c r="BCU308"/>
      <c r="BCV308"/>
      <c r="BCW308"/>
      <c r="BCX308"/>
      <c r="BCY308"/>
      <c r="BCZ308"/>
      <c r="BDA308"/>
      <c r="BDB308"/>
      <c r="BDC308"/>
      <c r="BDD308"/>
      <c r="BDE308"/>
      <c r="BDF308"/>
      <c r="BDG308"/>
      <c r="BDH308"/>
      <c r="BDI308"/>
      <c r="BDJ308"/>
      <c r="BDK308"/>
      <c r="BDL308"/>
      <c r="BDM308"/>
      <c r="BDN308"/>
      <c r="BDO308"/>
      <c r="BDP308"/>
      <c r="BDQ308"/>
      <c r="BDR308"/>
      <c r="BDS308"/>
      <c r="BDT308"/>
      <c r="BDU308"/>
    </row>
    <row r="309" spans="2:1477" s="69" customFormat="1">
      <c r="B309" s="67" t="s">
        <v>6</v>
      </c>
      <c r="C309" s="67" t="s">
        <v>474</v>
      </c>
      <c r="D309" s="67" t="s">
        <v>475</v>
      </c>
      <c r="E309" s="68">
        <v>44391</v>
      </c>
      <c r="F309" s="67" t="s">
        <v>1005</v>
      </c>
      <c r="G309" s="158" t="s">
        <v>1010</v>
      </c>
      <c r="H309" s="187">
        <v>1</v>
      </c>
      <c r="I309" s="69">
        <v>2</v>
      </c>
      <c r="J309" s="69">
        <v>690</v>
      </c>
      <c r="K309" s="69">
        <v>753</v>
      </c>
      <c r="L309" s="69">
        <v>681</v>
      </c>
      <c r="M309" s="186">
        <f t="shared" si="109"/>
        <v>0.89565217391304353</v>
      </c>
      <c r="N309" s="69">
        <f t="shared" si="110"/>
        <v>1</v>
      </c>
      <c r="O309" s="69">
        <v>72</v>
      </c>
      <c r="P309" s="69">
        <v>0</v>
      </c>
      <c r="Q309" s="69">
        <v>0</v>
      </c>
      <c r="R309" s="69">
        <v>63</v>
      </c>
      <c r="S309" s="69">
        <v>0</v>
      </c>
      <c r="T309" s="190">
        <v>8992000</v>
      </c>
      <c r="U309" s="190">
        <v>85000</v>
      </c>
      <c r="V309" s="190">
        <v>8907000</v>
      </c>
      <c r="W309" s="190">
        <v>9003651</v>
      </c>
      <c r="X309" s="190">
        <v>9360484</v>
      </c>
      <c r="Y309" s="190">
        <v>0</v>
      </c>
      <c r="Z309" s="190">
        <v>0</v>
      </c>
      <c r="AA309" s="190">
        <v>0</v>
      </c>
      <c r="AB309" s="190">
        <v>9360484</v>
      </c>
      <c r="AC309" s="190">
        <v>9368249</v>
      </c>
      <c r="AD309" s="186">
        <f t="shared" si="111"/>
        <v>1.0517850005613563</v>
      </c>
      <c r="AE309" s="69">
        <f t="shared" si="112"/>
        <v>1</v>
      </c>
      <c r="AF309" s="190">
        <v>18403</v>
      </c>
      <c r="AG309" s="190">
        <v>11651</v>
      </c>
      <c r="AH309" s="69">
        <v>31</v>
      </c>
      <c r="AI309" s="69">
        <v>32</v>
      </c>
      <c r="AJ309" s="69">
        <v>0</v>
      </c>
      <c r="AK309" s="69">
        <v>0</v>
      </c>
      <c r="AL309" s="80">
        <v>35754</v>
      </c>
      <c r="AM309" s="80">
        <v>0</v>
      </c>
      <c r="AN309" s="69">
        <v>0</v>
      </c>
      <c r="AO309" s="69">
        <v>0</v>
      </c>
      <c r="AP309" s="80">
        <v>2365</v>
      </c>
      <c r="AQ309" s="80">
        <v>0</v>
      </c>
      <c r="AR309" s="69">
        <v>0</v>
      </c>
      <c r="AS309" s="69">
        <v>0</v>
      </c>
      <c r="AT309" s="80">
        <v>0</v>
      </c>
      <c r="AU309" s="80">
        <v>0</v>
      </c>
      <c r="AV309" s="69">
        <v>0</v>
      </c>
      <c r="AW309" s="69">
        <v>0</v>
      </c>
      <c r="AX309" s="80">
        <v>0</v>
      </c>
      <c r="AY309" s="80">
        <v>0</v>
      </c>
      <c r="AZ309" s="69">
        <v>0</v>
      </c>
      <c r="BA309" s="69">
        <v>0</v>
      </c>
      <c r="BB309" s="80">
        <v>0</v>
      </c>
      <c r="BC309" s="80">
        <v>0</v>
      </c>
      <c r="BD309" s="69">
        <v>0</v>
      </c>
      <c r="BE309" s="69">
        <v>0</v>
      </c>
      <c r="BF309" s="80">
        <v>8000</v>
      </c>
      <c r="BG309" s="80">
        <v>0</v>
      </c>
      <c r="BH309" s="69">
        <v>0</v>
      </c>
      <c r="BI309" s="69">
        <v>0</v>
      </c>
      <c r="BJ309" s="80">
        <v>0</v>
      </c>
      <c r="BK309" s="80">
        <v>0</v>
      </c>
      <c r="BL309" s="69">
        <v>0</v>
      </c>
      <c r="BM309" s="69">
        <v>0</v>
      </c>
      <c r="BN309" s="80">
        <v>0</v>
      </c>
      <c r="BO309" s="80">
        <v>0</v>
      </c>
      <c r="BP309" s="69">
        <v>0</v>
      </c>
      <c r="BQ309" s="69">
        <v>0</v>
      </c>
      <c r="BR309" s="80">
        <v>10639</v>
      </c>
      <c r="BS309" s="80">
        <v>10639</v>
      </c>
      <c r="BT309" s="69">
        <v>0</v>
      </c>
      <c r="BU309" s="69">
        <v>0</v>
      </c>
      <c r="BV309" s="80">
        <v>0</v>
      </c>
      <c r="BW309" s="80">
        <v>0</v>
      </c>
      <c r="BX309" s="69">
        <v>0</v>
      </c>
      <c r="BY309" s="69">
        <v>0</v>
      </c>
      <c r="BZ309" s="80">
        <v>0</v>
      </c>
      <c r="CA309" s="80">
        <v>0</v>
      </c>
      <c r="CB309" s="69">
        <v>0</v>
      </c>
      <c r="CC309" s="69">
        <v>0</v>
      </c>
      <c r="CD309" s="80">
        <v>0</v>
      </c>
      <c r="CE309" s="80">
        <v>0</v>
      </c>
      <c r="CF309" s="69">
        <v>0</v>
      </c>
      <c r="CG309" s="69">
        <v>0</v>
      </c>
      <c r="CH309" s="80">
        <v>0</v>
      </c>
      <c r="CI309" s="80">
        <v>0</v>
      </c>
      <c r="CJ309" s="69">
        <v>0</v>
      </c>
      <c r="CK309" s="69">
        <v>0</v>
      </c>
      <c r="CL309" s="80">
        <v>56758</v>
      </c>
      <c r="CM309" s="80">
        <v>10639</v>
      </c>
      <c r="CN309" s="67" t="s">
        <v>771</v>
      </c>
      <c r="CO309" s="67" t="s">
        <v>772</v>
      </c>
      <c r="CP309" s="67" t="s">
        <v>701</v>
      </c>
      <c r="CQ309" s="67" t="s">
        <v>701</v>
      </c>
      <c r="CR309" s="67" t="s">
        <v>701</v>
      </c>
      <c r="CS309" s="67" t="s">
        <v>701</v>
      </c>
      <c r="CT309" s="68">
        <v>45352</v>
      </c>
      <c r="CU309" s="67" t="s">
        <v>1003</v>
      </c>
      <c r="CV309" s="67" t="s">
        <v>1004</v>
      </c>
      <c r="CW309" s="68" t="s">
        <v>168</v>
      </c>
      <c r="CX309" s="68">
        <v>45251</v>
      </c>
      <c r="CY309" s="67" t="s">
        <v>1007</v>
      </c>
      <c r="CZ309" s="67" t="s">
        <v>1004</v>
      </c>
      <c r="DA309" s="67" t="s">
        <v>1078</v>
      </c>
      <c r="DB309" s="81">
        <v>9455800</v>
      </c>
      <c r="DD309" s="67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  <c r="AMK309"/>
      <c r="AML309"/>
      <c r="AMM309"/>
      <c r="AMN309"/>
      <c r="AMO309"/>
      <c r="AMP309"/>
      <c r="AMQ309"/>
      <c r="AMR309"/>
      <c r="AMS309"/>
      <c r="AMT309"/>
      <c r="AMU309"/>
      <c r="AMV309"/>
      <c r="AMW309"/>
      <c r="AMX309"/>
      <c r="AMY309"/>
      <c r="AMZ309"/>
      <c r="ANA309"/>
      <c r="ANB309"/>
      <c r="ANC309"/>
      <c r="AND309"/>
      <c r="ANE309"/>
      <c r="ANF309"/>
      <c r="ANG309"/>
      <c r="ANH309"/>
      <c r="ANI309"/>
      <c r="ANJ309"/>
      <c r="ANK309"/>
      <c r="ANL309"/>
      <c r="ANM309"/>
      <c r="ANN309"/>
      <c r="ANO309"/>
      <c r="ANP309"/>
      <c r="ANQ309"/>
      <c r="ANR309"/>
      <c r="ANS309"/>
      <c r="ANT309"/>
      <c r="ANU309"/>
      <c r="ANV309"/>
      <c r="ANW309"/>
      <c r="ANX309"/>
      <c r="ANY309"/>
      <c r="ANZ309"/>
      <c r="AOA309"/>
      <c r="AOB309"/>
      <c r="AOC309"/>
      <c r="AOD309"/>
      <c r="AOE309"/>
      <c r="AOF309"/>
      <c r="AOG309"/>
      <c r="AOH309"/>
      <c r="AOI309"/>
      <c r="AOJ309"/>
      <c r="AOK309"/>
      <c r="AOL309"/>
      <c r="AOM309"/>
      <c r="AON309"/>
      <c r="AOO309"/>
      <c r="AOP309"/>
      <c r="AOQ309"/>
      <c r="AOR309"/>
      <c r="AOS309"/>
      <c r="AOT309"/>
      <c r="AOU309"/>
      <c r="AOV309"/>
      <c r="AOW309"/>
      <c r="AOX309"/>
      <c r="AOY309"/>
      <c r="AOZ309"/>
      <c r="APA309"/>
      <c r="APB309"/>
      <c r="APC309"/>
      <c r="APD309"/>
      <c r="APE309"/>
      <c r="APF309"/>
      <c r="APG309"/>
      <c r="APH309"/>
      <c r="API309"/>
      <c r="APJ309"/>
      <c r="APK309"/>
      <c r="APL309"/>
      <c r="APM309"/>
      <c r="APN309"/>
      <c r="APO309"/>
      <c r="APP309"/>
      <c r="APQ309"/>
      <c r="APR309"/>
      <c r="APS309"/>
      <c r="APT309"/>
      <c r="APU309"/>
      <c r="APV309"/>
      <c r="APW309"/>
      <c r="APX309"/>
      <c r="APY309"/>
      <c r="APZ309"/>
      <c r="AQA309"/>
      <c r="AQB309"/>
      <c r="AQC309"/>
      <c r="AQD309"/>
      <c r="AQE309"/>
      <c r="AQF309"/>
      <c r="AQG309"/>
      <c r="AQH309"/>
      <c r="AQI309"/>
      <c r="AQJ309"/>
      <c r="AQK309"/>
      <c r="AQL309"/>
      <c r="AQM309"/>
      <c r="AQN309"/>
      <c r="AQO309"/>
      <c r="AQP309"/>
      <c r="AQQ309"/>
      <c r="AQR309"/>
      <c r="AQS309"/>
      <c r="AQT309"/>
      <c r="AQU309"/>
      <c r="AQV309"/>
      <c r="AQW309"/>
      <c r="AQX309"/>
      <c r="AQY309"/>
      <c r="AQZ309"/>
      <c r="ARA309"/>
      <c r="ARB309"/>
      <c r="ARC309"/>
      <c r="ARD309"/>
      <c r="ARE309"/>
      <c r="ARF309"/>
      <c r="ARG309"/>
      <c r="ARH309"/>
      <c r="ARI309"/>
      <c r="ARJ309"/>
      <c r="ARK309"/>
      <c r="ARL309"/>
      <c r="ARM309"/>
      <c r="ARN309"/>
      <c r="ARO309"/>
      <c r="ARP309"/>
      <c r="ARQ309"/>
      <c r="ARR309"/>
      <c r="ARS309"/>
      <c r="ART309"/>
      <c r="ARU309"/>
      <c r="ARV309"/>
      <c r="ARW309"/>
      <c r="ARX309"/>
      <c r="ARY309"/>
      <c r="ARZ309"/>
      <c r="ASA309"/>
      <c r="ASB309"/>
      <c r="ASC309"/>
      <c r="ASD309"/>
      <c r="ASE309"/>
      <c r="ASF309"/>
      <c r="ASG309"/>
      <c r="ASH309"/>
      <c r="ASI309"/>
      <c r="ASJ309"/>
      <c r="ASK309"/>
      <c r="ASL309"/>
      <c r="ASM309"/>
      <c r="ASN309"/>
      <c r="ASO309"/>
      <c r="ASP309"/>
      <c r="ASQ309"/>
      <c r="ASR309"/>
      <c r="ASS309"/>
      <c r="AST309"/>
      <c r="ASU309"/>
      <c r="ASV309"/>
      <c r="ASW309"/>
      <c r="ASX309"/>
      <c r="ASY309"/>
      <c r="ASZ309"/>
      <c r="ATA309"/>
      <c r="ATB309"/>
      <c r="ATC309"/>
      <c r="ATD309"/>
      <c r="ATE309"/>
      <c r="ATF309"/>
      <c r="ATG309"/>
      <c r="ATH309"/>
      <c r="ATI309"/>
      <c r="ATJ309"/>
      <c r="ATK309"/>
      <c r="ATL309"/>
      <c r="ATM309"/>
      <c r="ATN309"/>
      <c r="ATO309"/>
      <c r="ATP309"/>
      <c r="ATQ309"/>
      <c r="ATR309"/>
      <c r="ATS309"/>
      <c r="ATT309"/>
      <c r="ATU309"/>
      <c r="ATV309"/>
      <c r="ATW309"/>
      <c r="ATX309"/>
      <c r="ATY309"/>
      <c r="ATZ309"/>
      <c r="AUA309"/>
      <c r="AUB309"/>
      <c r="AUC309"/>
      <c r="AUD309"/>
      <c r="AUE309"/>
      <c r="AUF309"/>
      <c r="AUG309"/>
      <c r="AUH309"/>
      <c r="AUI309"/>
      <c r="AUJ309"/>
      <c r="AUK309"/>
      <c r="AUL309"/>
      <c r="AUM309"/>
      <c r="AUN309"/>
      <c r="AUO309"/>
      <c r="AUP309"/>
      <c r="AUQ309"/>
      <c r="AUR309"/>
      <c r="AUS309"/>
      <c r="AUT309"/>
      <c r="AUU309"/>
      <c r="AUV309"/>
      <c r="AUW309"/>
      <c r="AUX309"/>
      <c r="AUY309"/>
      <c r="AUZ309"/>
      <c r="AVA309"/>
      <c r="AVB309"/>
      <c r="AVC309"/>
      <c r="AVD309"/>
      <c r="AVE309"/>
      <c r="AVF309"/>
      <c r="AVG309"/>
      <c r="AVH309"/>
      <c r="AVI309"/>
      <c r="AVJ309"/>
      <c r="AVK309"/>
      <c r="AVL309"/>
      <c r="AVM309"/>
      <c r="AVN309"/>
      <c r="AVO309"/>
      <c r="AVP309"/>
      <c r="AVQ309"/>
      <c r="AVR309"/>
      <c r="AVS309"/>
      <c r="AVT309"/>
      <c r="AVU309"/>
      <c r="AVV309"/>
      <c r="AVW309"/>
      <c r="AVX309"/>
      <c r="AVY309"/>
      <c r="AVZ309"/>
      <c r="AWA309"/>
      <c r="AWB309"/>
      <c r="AWC309"/>
      <c r="AWD309"/>
      <c r="AWE309"/>
      <c r="AWF309"/>
      <c r="AWG309"/>
      <c r="AWH309"/>
      <c r="AWI309"/>
      <c r="AWJ309"/>
      <c r="AWK309"/>
      <c r="AWL309"/>
      <c r="AWM309"/>
      <c r="AWN309"/>
      <c r="AWO309"/>
      <c r="AWP309"/>
      <c r="AWQ309"/>
      <c r="AWR309"/>
      <c r="AWS309"/>
      <c r="AWT309"/>
      <c r="AWU309"/>
      <c r="AWV309"/>
      <c r="AWW309"/>
      <c r="AWX309"/>
      <c r="AWY309"/>
      <c r="AWZ309"/>
      <c r="AXA309"/>
      <c r="AXB309"/>
      <c r="AXC309"/>
      <c r="AXD309"/>
      <c r="AXE309"/>
      <c r="AXF309"/>
      <c r="AXG309"/>
      <c r="AXH309"/>
      <c r="AXI309"/>
      <c r="AXJ309"/>
      <c r="AXK309"/>
      <c r="AXL309"/>
      <c r="AXM309"/>
      <c r="AXN309"/>
      <c r="AXO309"/>
      <c r="AXP309"/>
      <c r="AXQ309"/>
      <c r="AXR309"/>
      <c r="AXS309"/>
      <c r="AXT309"/>
      <c r="AXU309"/>
      <c r="AXV309"/>
      <c r="AXW309"/>
      <c r="AXX309"/>
      <c r="AXY309"/>
      <c r="AXZ309"/>
      <c r="AYA309"/>
      <c r="AYB309"/>
      <c r="AYC309"/>
      <c r="AYD309"/>
      <c r="AYE309"/>
      <c r="AYF309"/>
      <c r="AYG309"/>
      <c r="AYH309"/>
      <c r="AYI309"/>
      <c r="AYJ309"/>
      <c r="AYK309"/>
      <c r="AYL309"/>
      <c r="AYM309"/>
      <c r="AYN309"/>
      <c r="AYO309"/>
      <c r="AYP309"/>
      <c r="AYQ309"/>
      <c r="AYR309"/>
      <c r="AYS309"/>
      <c r="AYT309"/>
      <c r="AYU309"/>
      <c r="AYV309"/>
      <c r="AYW309"/>
      <c r="AYX309"/>
      <c r="AYY309"/>
      <c r="AYZ309"/>
      <c r="AZA309"/>
      <c r="AZB309"/>
      <c r="AZC309"/>
      <c r="AZD309"/>
      <c r="AZE309"/>
      <c r="AZF309"/>
      <c r="AZG309"/>
      <c r="AZH309"/>
      <c r="AZI309"/>
      <c r="AZJ309"/>
      <c r="AZK309"/>
      <c r="AZL309"/>
      <c r="AZM309"/>
      <c r="AZN309"/>
      <c r="AZO309"/>
      <c r="AZP309"/>
      <c r="AZQ309"/>
      <c r="AZR309"/>
      <c r="AZS309"/>
      <c r="AZT309"/>
      <c r="AZU309"/>
      <c r="AZV309"/>
      <c r="AZW309"/>
      <c r="AZX309"/>
      <c r="AZY309"/>
      <c r="AZZ309"/>
      <c r="BAA309"/>
      <c r="BAB309"/>
      <c r="BAC309"/>
      <c r="BAD309"/>
      <c r="BAE309"/>
      <c r="BAF309"/>
      <c r="BAG309"/>
      <c r="BAH309"/>
      <c r="BAI309"/>
      <c r="BAJ309"/>
      <c r="BAK309"/>
      <c r="BAL309"/>
      <c r="BAM309"/>
      <c r="BAN309"/>
      <c r="BAO309"/>
      <c r="BAP309"/>
      <c r="BAQ309"/>
      <c r="BAR309"/>
      <c r="BAS309"/>
      <c r="BAT309"/>
      <c r="BAU309"/>
      <c r="BAV309"/>
      <c r="BAW309"/>
      <c r="BAX309"/>
      <c r="BAY309"/>
      <c r="BAZ309"/>
      <c r="BBA309"/>
      <c r="BBB309"/>
      <c r="BBC309"/>
      <c r="BBD309"/>
      <c r="BBE309"/>
      <c r="BBF309"/>
      <c r="BBG309"/>
      <c r="BBH309"/>
      <c r="BBI309"/>
      <c r="BBJ309"/>
      <c r="BBK309"/>
      <c r="BBL309"/>
      <c r="BBM309"/>
      <c r="BBN309"/>
      <c r="BBO309"/>
      <c r="BBP309"/>
      <c r="BBQ309"/>
      <c r="BBR309"/>
      <c r="BBS309"/>
      <c r="BBT309"/>
      <c r="BBU309"/>
      <c r="BBV309"/>
      <c r="BBW309"/>
      <c r="BBX309"/>
      <c r="BBY309"/>
      <c r="BBZ309"/>
      <c r="BCA309"/>
      <c r="BCB309"/>
      <c r="BCC309"/>
      <c r="BCD309"/>
      <c r="BCE309"/>
      <c r="BCF309"/>
      <c r="BCG309"/>
      <c r="BCH309"/>
      <c r="BCI309"/>
      <c r="BCJ309"/>
      <c r="BCK309"/>
      <c r="BCL309"/>
      <c r="BCM309"/>
      <c r="BCN309"/>
      <c r="BCO309"/>
      <c r="BCP309"/>
      <c r="BCQ309"/>
      <c r="BCR309"/>
      <c r="BCS309"/>
      <c r="BCT309"/>
      <c r="BCU309"/>
      <c r="BCV309"/>
      <c r="BCW309"/>
      <c r="BCX309"/>
      <c r="BCY309"/>
      <c r="BCZ309"/>
      <c r="BDA309"/>
      <c r="BDB309"/>
      <c r="BDC309"/>
      <c r="BDD309"/>
      <c r="BDE309"/>
      <c r="BDF309"/>
      <c r="BDG309"/>
      <c r="BDH309"/>
      <c r="BDI309"/>
      <c r="BDJ309"/>
      <c r="BDK309"/>
      <c r="BDL309"/>
      <c r="BDM309"/>
      <c r="BDN309"/>
      <c r="BDO309"/>
      <c r="BDP309"/>
      <c r="BDQ309"/>
      <c r="BDR309"/>
      <c r="BDS309"/>
      <c r="BDT309"/>
      <c r="BDU309"/>
    </row>
    <row r="310" spans="2:1477" s="69" customFormat="1">
      <c r="B310" s="67" t="s">
        <v>6</v>
      </c>
      <c r="C310" s="67" t="s">
        <v>476</v>
      </c>
      <c r="D310" s="67" t="s">
        <v>477</v>
      </c>
      <c r="E310" s="68">
        <v>44447</v>
      </c>
      <c r="F310" s="67" t="s">
        <v>1005</v>
      </c>
      <c r="G310" s="158" t="s">
        <v>1010</v>
      </c>
      <c r="H310" s="187">
        <v>1</v>
      </c>
      <c r="I310" s="69">
        <v>2</v>
      </c>
      <c r="J310" s="69">
        <v>210</v>
      </c>
      <c r="K310" s="69">
        <v>235</v>
      </c>
      <c r="L310" s="69">
        <v>235</v>
      </c>
      <c r="M310" s="186">
        <f t="shared" si="109"/>
        <v>1</v>
      </c>
      <c r="N310" s="69">
        <f t="shared" si="110"/>
        <v>1</v>
      </c>
      <c r="O310" s="69">
        <v>0</v>
      </c>
      <c r="P310" s="69">
        <v>0</v>
      </c>
      <c r="Q310" s="69">
        <v>0</v>
      </c>
      <c r="R310" s="69">
        <v>25</v>
      </c>
      <c r="S310" s="69">
        <v>0</v>
      </c>
      <c r="T310" s="190">
        <v>1944266</v>
      </c>
      <c r="U310" s="190">
        <v>50000</v>
      </c>
      <c r="V310" s="190">
        <v>1894266</v>
      </c>
      <c r="W310" s="190">
        <v>2045152</v>
      </c>
      <c r="X310" s="190">
        <v>1898792</v>
      </c>
      <c r="Y310" s="190">
        <v>0</v>
      </c>
      <c r="Z310" s="190">
        <v>0</v>
      </c>
      <c r="AA310" s="190">
        <v>0</v>
      </c>
      <c r="AB310" s="190">
        <v>1898792</v>
      </c>
      <c r="AC310" s="190">
        <v>1886359</v>
      </c>
      <c r="AD310" s="186">
        <f t="shared" si="111"/>
        <v>0.9958258238283324</v>
      </c>
      <c r="AE310" s="69">
        <f t="shared" si="112"/>
        <v>1</v>
      </c>
      <c r="AF310" s="190">
        <v>0</v>
      </c>
      <c r="AG310" s="190">
        <v>100885</v>
      </c>
      <c r="AH310" s="69">
        <v>10</v>
      </c>
      <c r="AI310" s="69">
        <v>15</v>
      </c>
      <c r="AJ310" s="69">
        <v>0</v>
      </c>
      <c r="AK310" s="69">
        <v>0</v>
      </c>
      <c r="AL310" s="80">
        <v>17204</v>
      </c>
      <c r="AM310" s="80">
        <v>0</v>
      </c>
      <c r="AN310" s="69">
        <v>0</v>
      </c>
      <c r="AO310" s="69">
        <v>0</v>
      </c>
      <c r="AP310" s="80">
        <v>71248</v>
      </c>
      <c r="AQ310" s="80">
        <v>0</v>
      </c>
      <c r="AR310" s="69">
        <v>0</v>
      </c>
      <c r="AS310" s="69">
        <v>0</v>
      </c>
      <c r="AT310" s="80">
        <v>0</v>
      </c>
      <c r="AU310" s="80">
        <v>0</v>
      </c>
      <c r="AV310" s="69">
        <v>0</v>
      </c>
      <c r="AW310" s="69">
        <v>0</v>
      </c>
      <c r="AX310" s="80">
        <v>0</v>
      </c>
      <c r="AY310" s="80">
        <v>0</v>
      </c>
      <c r="AZ310" s="69">
        <v>0</v>
      </c>
      <c r="BA310" s="69">
        <v>0</v>
      </c>
      <c r="BB310" s="80">
        <v>0</v>
      </c>
      <c r="BC310" s="80">
        <v>0</v>
      </c>
      <c r="BD310" s="69">
        <v>0</v>
      </c>
      <c r="BE310" s="69">
        <v>0</v>
      </c>
      <c r="BF310" s="80">
        <v>0</v>
      </c>
      <c r="BG310" s="80">
        <v>0</v>
      </c>
      <c r="BH310" s="69">
        <v>0</v>
      </c>
      <c r="BI310" s="69">
        <v>0</v>
      </c>
      <c r="BJ310" s="80">
        <v>0</v>
      </c>
      <c r="BK310" s="80">
        <v>0</v>
      </c>
      <c r="BL310" s="69">
        <v>0</v>
      </c>
      <c r="BM310" s="69">
        <v>0</v>
      </c>
      <c r="BN310" s="80">
        <v>0</v>
      </c>
      <c r="BO310" s="80">
        <v>0</v>
      </c>
      <c r="BP310" s="69">
        <v>0</v>
      </c>
      <c r="BQ310" s="69">
        <v>0</v>
      </c>
      <c r="BR310" s="80">
        <v>12433</v>
      </c>
      <c r="BS310" s="80">
        <v>12433</v>
      </c>
      <c r="BT310" s="69">
        <v>0</v>
      </c>
      <c r="BU310" s="69">
        <v>0</v>
      </c>
      <c r="BV310" s="80">
        <v>0</v>
      </c>
      <c r="BW310" s="80">
        <v>0</v>
      </c>
      <c r="BX310" s="69">
        <v>0</v>
      </c>
      <c r="BY310" s="69">
        <v>0</v>
      </c>
      <c r="BZ310" s="80">
        <v>0</v>
      </c>
      <c r="CA310" s="80">
        <v>0</v>
      </c>
      <c r="CB310" s="69">
        <v>0</v>
      </c>
      <c r="CC310" s="69">
        <v>0</v>
      </c>
      <c r="CD310" s="80">
        <v>0</v>
      </c>
      <c r="CE310" s="80">
        <v>0</v>
      </c>
      <c r="CF310" s="69">
        <v>0</v>
      </c>
      <c r="CG310" s="69">
        <v>0</v>
      </c>
      <c r="CH310" s="80">
        <v>0</v>
      </c>
      <c r="CI310" s="80">
        <v>0</v>
      </c>
      <c r="CJ310" s="69">
        <v>0</v>
      </c>
      <c r="CK310" s="69">
        <v>0</v>
      </c>
      <c r="CL310" s="80">
        <v>100885</v>
      </c>
      <c r="CM310" s="80">
        <v>12433</v>
      </c>
      <c r="CN310" s="67" t="s">
        <v>766</v>
      </c>
      <c r="CO310" s="67" t="s">
        <v>767</v>
      </c>
      <c r="CP310" s="67" t="s">
        <v>701</v>
      </c>
      <c r="CQ310" s="67" t="s">
        <v>701</v>
      </c>
      <c r="CR310" s="67" t="s">
        <v>701</v>
      </c>
      <c r="CS310" s="67" t="s">
        <v>701</v>
      </c>
      <c r="CT310" s="68">
        <v>45278</v>
      </c>
      <c r="CU310" s="67" t="s">
        <v>1007</v>
      </c>
      <c r="CV310" s="67" t="s">
        <v>1004</v>
      </c>
      <c r="CW310" s="68" t="s">
        <v>168</v>
      </c>
      <c r="CX310" s="68">
        <v>44904</v>
      </c>
      <c r="CY310" s="67" t="s">
        <v>1007</v>
      </c>
      <c r="CZ310" s="67" t="s">
        <v>1009</v>
      </c>
      <c r="DA310" s="67" t="s">
        <v>1078</v>
      </c>
      <c r="DB310" s="81">
        <v>1797400</v>
      </c>
      <c r="DD310" s="67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  <c r="AMK310"/>
      <c r="AML310"/>
      <c r="AMM310"/>
      <c r="AMN310"/>
      <c r="AMO310"/>
      <c r="AMP310"/>
      <c r="AMQ310"/>
      <c r="AMR310"/>
      <c r="AMS310"/>
      <c r="AMT310"/>
      <c r="AMU310"/>
      <c r="AMV310"/>
      <c r="AMW310"/>
      <c r="AMX310"/>
      <c r="AMY310"/>
      <c r="AMZ310"/>
      <c r="ANA310"/>
      <c r="ANB310"/>
      <c r="ANC310"/>
      <c r="AND310"/>
      <c r="ANE310"/>
      <c r="ANF310"/>
      <c r="ANG310"/>
      <c r="ANH310"/>
      <c r="ANI310"/>
      <c r="ANJ310"/>
      <c r="ANK310"/>
      <c r="ANL310"/>
      <c r="ANM310"/>
      <c r="ANN310"/>
      <c r="ANO310"/>
      <c r="ANP310"/>
      <c r="ANQ310"/>
      <c r="ANR310"/>
      <c r="ANS310"/>
      <c r="ANT310"/>
      <c r="ANU310"/>
      <c r="ANV310"/>
      <c r="ANW310"/>
      <c r="ANX310"/>
      <c r="ANY310"/>
      <c r="ANZ310"/>
      <c r="AOA310"/>
      <c r="AOB310"/>
      <c r="AOC310"/>
      <c r="AOD310"/>
      <c r="AOE310"/>
      <c r="AOF310"/>
      <c r="AOG310"/>
      <c r="AOH310"/>
      <c r="AOI310"/>
      <c r="AOJ310"/>
      <c r="AOK310"/>
      <c r="AOL310"/>
      <c r="AOM310"/>
      <c r="AON310"/>
      <c r="AOO310"/>
      <c r="AOP310"/>
      <c r="AOQ310"/>
      <c r="AOR310"/>
      <c r="AOS310"/>
      <c r="AOT310"/>
      <c r="AOU310"/>
      <c r="AOV310"/>
      <c r="AOW310"/>
      <c r="AOX310"/>
      <c r="AOY310"/>
      <c r="AOZ310"/>
      <c r="APA310"/>
      <c r="APB310"/>
      <c r="APC310"/>
      <c r="APD310"/>
      <c r="APE310"/>
      <c r="APF310"/>
      <c r="APG310"/>
      <c r="APH310"/>
      <c r="API310"/>
      <c r="APJ310"/>
      <c r="APK310"/>
      <c r="APL310"/>
      <c r="APM310"/>
      <c r="APN310"/>
      <c r="APO310"/>
      <c r="APP310"/>
      <c r="APQ310"/>
      <c r="APR310"/>
      <c r="APS310"/>
      <c r="APT310"/>
      <c r="APU310"/>
      <c r="APV310"/>
      <c r="APW310"/>
      <c r="APX310"/>
      <c r="APY310"/>
      <c r="APZ310"/>
      <c r="AQA310"/>
      <c r="AQB310"/>
      <c r="AQC310"/>
      <c r="AQD310"/>
      <c r="AQE310"/>
      <c r="AQF310"/>
      <c r="AQG310"/>
      <c r="AQH310"/>
      <c r="AQI310"/>
      <c r="AQJ310"/>
      <c r="AQK310"/>
      <c r="AQL310"/>
      <c r="AQM310"/>
      <c r="AQN310"/>
      <c r="AQO310"/>
      <c r="AQP310"/>
      <c r="AQQ310"/>
      <c r="AQR310"/>
      <c r="AQS310"/>
      <c r="AQT310"/>
      <c r="AQU310"/>
      <c r="AQV310"/>
      <c r="AQW310"/>
      <c r="AQX310"/>
      <c r="AQY310"/>
      <c r="AQZ310"/>
      <c r="ARA310"/>
      <c r="ARB310"/>
      <c r="ARC310"/>
      <c r="ARD310"/>
      <c r="ARE310"/>
      <c r="ARF310"/>
      <c r="ARG310"/>
      <c r="ARH310"/>
      <c r="ARI310"/>
      <c r="ARJ310"/>
      <c r="ARK310"/>
      <c r="ARL310"/>
      <c r="ARM310"/>
      <c r="ARN310"/>
      <c r="ARO310"/>
      <c r="ARP310"/>
      <c r="ARQ310"/>
      <c r="ARR310"/>
      <c r="ARS310"/>
      <c r="ART310"/>
      <c r="ARU310"/>
      <c r="ARV310"/>
      <c r="ARW310"/>
      <c r="ARX310"/>
      <c r="ARY310"/>
      <c r="ARZ310"/>
      <c r="ASA310"/>
      <c r="ASB310"/>
      <c r="ASC310"/>
      <c r="ASD310"/>
      <c r="ASE310"/>
      <c r="ASF310"/>
      <c r="ASG310"/>
      <c r="ASH310"/>
      <c r="ASI310"/>
      <c r="ASJ310"/>
      <c r="ASK310"/>
      <c r="ASL310"/>
      <c r="ASM310"/>
      <c r="ASN310"/>
      <c r="ASO310"/>
      <c r="ASP310"/>
      <c r="ASQ310"/>
      <c r="ASR310"/>
      <c r="ASS310"/>
      <c r="AST310"/>
      <c r="ASU310"/>
      <c r="ASV310"/>
      <c r="ASW310"/>
      <c r="ASX310"/>
      <c r="ASY310"/>
      <c r="ASZ310"/>
      <c r="ATA310"/>
      <c r="ATB310"/>
      <c r="ATC310"/>
      <c r="ATD310"/>
      <c r="ATE310"/>
      <c r="ATF310"/>
      <c r="ATG310"/>
      <c r="ATH310"/>
      <c r="ATI310"/>
      <c r="ATJ310"/>
      <c r="ATK310"/>
      <c r="ATL310"/>
      <c r="ATM310"/>
      <c r="ATN310"/>
      <c r="ATO310"/>
      <c r="ATP310"/>
      <c r="ATQ310"/>
      <c r="ATR310"/>
      <c r="ATS310"/>
      <c r="ATT310"/>
      <c r="ATU310"/>
      <c r="ATV310"/>
      <c r="ATW310"/>
      <c r="ATX310"/>
      <c r="ATY310"/>
      <c r="ATZ310"/>
      <c r="AUA310"/>
      <c r="AUB310"/>
      <c r="AUC310"/>
      <c r="AUD310"/>
      <c r="AUE310"/>
      <c r="AUF310"/>
      <c r="AUG310"/>
      <c r="AUH310"/>
      <c r="AUI310"/>
      <c r="AUJ310"/>
      <c r="AUK310"/>
      <c r="AUL310"/>
      <c r="AUM310"/>
      <c r="AUN310"/>
      <c r="AUO310"/>
      <c r="AUP310"/>
      <c r="AUQ310"/>
      <c r="AUR310"/>
      <c r="AUS310"/>
      <c r="AUT310"/>
      <c r="AUU310"/>
      <c r="AUV310"/>
      <c r="AUW310"/>
      <c r="AUX310"/>
      <c r="AUY310"/>
      <c r="AUZ310"/>
      <c r="AVA310"/>
      <c r="AVB310"/>
      <c r="AVC310"/>
      <c r="AVD310"/>
      <c r="AVE310"/>
      <c r="AVF310"/>
      <c r="AVG310"/>
      <c r="AVH310"/>
      <c r="AVI310"/>
      <c r="AVJ310"/>
      <c r="AVK310"/>
      <c r="AVL310"/>
      <c r="AVM310"/>
      <c r="AVN310"/>
      <c r="AVO310"/>
      <c r="AVP310"/>
      <c r="AVQ310"/>
      <c r="AVR310"/>
      <c r="AVS310"/>
      <c r="AVT310"/>
      <c r="AVU310"/>
      <c r="AVV310"/>
      <c r="AVW310"/>
      <c r="AVX310"/>
      <c r="AVY310"/>
      <c r="AVZ310"/>
      <c r="AWA310"/>
      <c r="AWB310"/>
      <c r="AWC310"/>
      <c r="AWD310"/>
      <c r="AWE310"/>
      <c r="AWF310"/>
      <c r="AWG310"/>
      <c r="AWH310"/>
      <c r="AWI310"/>
      <c r="AWJ310"/>
      <c r="AWK310"/>
      <c r="AWL310"/>
      <c r="AWM310"/>
      <c r="AWN310"/>
      <c r="AWO310"/>
      <c r="AWP310"/>
      <c r="AWQ310"/>
      <c r="AWR310"/>
      <c r="AWS310"/>
      <c r="AWT310"/>
      <c r="AWU310"/>
      <c r="AWV310"/>
      <c r="AWW310"/>
      <c r="AWX310"/>
      <c r="AWY310"/>
      <c r="AWZ310"/>
      <c r="AXA310"/>
      <c r="AXB310"/>
      <c r="AXC310"/>
      <c r="AXD310"/>
      <c r="AXE310"/>
      <c r="AXF310"/>
      <c r="AXG310"/>
      <c r="AXH310"/>
      <c r="AXI310"/>
      <c r="AXJ310"/>
      <c r="AXK310"/>
      <c r="AXL310"/>
      <c r="AXM310"/>
      <c r="AXN310"/>
      <c r="AXO310"/>
      <c r="AXP310"/>
      <c r="AXQ310"/>
      <c r="AXR310"/>
      <c r="AXS310"/>
      <c r="AXT310"/>
      <c r="AXU310"/>
      <c r="AXV310"/>
      <c r="AXW310"/>
      <c r="AXX310"/>
      <c r="AXY310"/>
      <c r="AXZ310"/>
      <c r="AYA310"/>
      <c r="AYB310"/>
      <c r="AYC310"/>
      <c r="AYD310"/>
      <c r="AYE310"/>
      <c r="AYF310"/>
      <c r="AYG310"/>
      <c r="AYH310"/>
      <c r="AYI310"/>
      <c r="AYJ310"/>
      <c r="AYK310"/>
      <c r="AYL310"/>
      <c r="AYM310"/>
      <c r="AYN310"/>
      <c r="AYO310"/>
      <c r="AYP310"/>
      <c r="AYQ310"/>
      <c r="AYR310"/>
      <c r="AYS310"/>
      <c r="AYT310"/>
      <c r="AYU310"/>
      <c r="AYV310"/>
      <c r="AYW310"/>
      <c r="AYX310"/>
      <c r="AYY310"/>
      <c r="AYZ310"/>
      <c r="AZA310"/>
      <c r="AZB310"/>
      <c r="AZC310"/>
      <c r="AZD310"/>
      <c r="AZE310"/>
      <c r="AZF310"/>
      <c r="AZG310"/>
      <c r="AZH310"/>
      <c r="AZI310"/>
      <c r="AZJ310"/>
      <c r="AZK310"/>
      <c r="AZL310"/>
      <c r="AZM310"/>
      <c r="AZN310"/>
      <c r="AZO310"/>
      <c r="AZP310"/>
      <c r="AZQ310"/>
      <c r="AZR310"/>
      <c r="AZS310"/>
      <c r="AZT310"/>
      <c r="AZU310"/>
      <c r="AZV310"/>
      <c r="AZW310"/>
      <c r="AZX310"/>
      <c r="AZY310"/>
      <c r="AZZ310"/>
      <c r="BAA310"/>
      <c r="BAB310"/>
      <c r="BAC310"/>
      <c r="BAD310"/>
      <c r="BAE310"/>
      <c r="BAF310"/>
      <c r="BAG310"/>
      <c r="BAH310"/>
      <c r="BAI310"/>
      <c r="BAJ310"/>
      <c r="BAK310"/>
      <c r="BAL310"/>
      <c r="BAM310"/>
      <c r="BAN310"/>
      <c r="BAO310"/>
      <c r="BAP310"/>
      <c r="BAQ310"/>
      <c r="BAR310"/>
      <c r="BAS310"/>
      <c r="BAT310"/>
      <c r="BAU310"/>
      <c r="BAV310"/>
      <c r="BAW310"/>
      <c r="BAX310"/>
      <c r="BAY310"/>
      <c r="BAZ310"/>
      <c r="BBA310"/>
      <c r="BBB310"/>
      <c r="BBC310"/>
      <c r="BBD310"/>
      <c r="BBE310"/>
      <c r="BBF310"/>
      <c r="BBG310"/>
      <c r="BBH310"/>
      <c r="BBI310"/>
      <c r="BBJ310"/>
      <c r="BBK310"/>
      <c r="BBL310"/>
      <c r="BBM310"/>
      <c r="BBN310"/>
      <c r="BBO310"/>
      <c r="BBP310"/>
      <c r="BBQ310"/>
      <c r="BBR310"/>
      <c r="BBS310"/>
      <c r="BBT310"/>
      <c r="BBU310"/>
      <c r="BBV310"/>
      <c r="BBW310"/>
      <c r="BBX310"/>
      <c r="BBY310"/>
      <c r="BBZ310"/>
      <c r="BCA310"/>
      <c r="BCB310"/>
      <c r="BCC310"/>
      <c r="BCD310"/>
      <c r="BCE310"/>
      <c r="BCF310"/>
      <c r="BCG310"/>
      <c r="BCH310"/>
      <c r="BCI310"/>
      <c r="BCJ310"/>
      <c r="BCK310"/>
      <c r="BCL310"/>
      <c r="BCM310"/>
      <c r="BCN310"/>
      <c r="BCO310"/>
      <c r="BCP310"/>
      <c r="BCQ310"/>
      <c r="BCR310"/>
      <c r="BCS310"/>
      <c r="BCT310"/>
      <c r="BCU310"/>
      <c r="BCV310"/>
      <c r="BCW310"/>
      <c r="BCX310"/>
      <c r="BCY310"/>
      <c r="BCZ310"/>
      <c r="BDA310"/>
      <c r="BDB310"/>
      <c r="BDC310"/>
      <c r="BDD310"/>
      <c r="BDE310"/>
      <c r="BDF310"/>
      <c r="BDG310"/>
      <c r="BDH310"/>
      <c r="BDI310"/>
      <c r="BDJ310"/>
      <c r="BDK310"/>
      <c r="BDL310"/>
      <c r="BDM310"/>
      <c r="BDN310"/>
      <c r="BDO310"/>
      <c r="BDP310"/>
      <c r="BDQ310"/>
      <c r="BDR310"/>
      <c r="BDS310"/>
      <c r="BDT310"/>
      <c r="BDU310"/>
    </row>
    <row r="311" spans="2:1477" s="69" customFormat="1">
      <c r="B311" s="67" t="s">
        <v>6</v>
      </c>
      <c r="C311" s="67" t="s">
        <v>965</v>
      </c>
      <c r="D311" s="67" t="s">
        <v>1081</v>
      </c>
      <c r="E311" s="68">
        <v>44601</v>
      </c>
      <c r="F311" s="67" t="s">
        <v>1003</v>
      </c>
      <c r="G311" s="158" t="s">
        <v>1010</v>
      </c>
      <c r="H311" s="187">
        <v>2</v>
      </c>
      <c r="I311" s="69">
        <v>0</v>
      </c>
      <c r="J311" s="69">
        <v>180</v>
      </c>
      <c r="K311" s="69">
        <v>220</v>
      </c>
      <c r="L311" s="69">
        <v>220</v>
      </c>
      <c r="M311" s="186">
        <f t="shared" si="109"/>
        <v>1</v>
      </c>
      <c r="N311" s="69">
        <f t="shared" si="110"/>
        <v>1</v>
      </c>
      <c r="O311" s="69">
        <v>0</v>
      </c>
      <c r="P311" s="69">
        <v>0</v>
      </c>
      <c r="Q311" s="69">
        <v>0</v>
      </c>
      <c r="R311" s="69">
        <v>40</v>
      </c>
      <c r="S311" s="69">
        <v>0</v>
      </c>
      <c r="T311" s="190">
        <v>3049631</v>
      </c>
      <c r="U311" s="190">
        <v>50000</v>
      </c>
      <c r="V311" s="190">
        <v>2999631</v>
      </c>
      <c r="W311" s="190">
        <v>3049631</v>
      </c>
      <c r="X311" s="190">
        <v>3013462</v>
      </c>
      <c r="Y311" s="190">
        <v>0</v>
      </c>
      <c r="Z311" s="190">
        <v>0</v>
      </c>
      <c r="AA311" s="190">
        <v>0</v>
      </c>
      <c r="AB311" s="190">
        <v>3013462</v>
      </c>
      <c r="AC311" s="190">
        <v>3013181</v>
      </c>
      <c r="AD311" s="186">
        <f t="shared" si="111"/>
        <v>1.0045172222850076</v>
      </c>
      <c r="AE311" s="69">
        <f t="shared" si="112"/>
        <v>1</v>
      </c>
      <c r="AF311" s="190">
        <v>-281</v>
      </c>
      <c r="AG311" s="190">
        <v>0</v>
      </c>
      <c r="AH311" s="69">
        <v>21</v>
      </c>
      <c r="AI311" s="69">
        <v>19</v>
      </c>
      <c r="AJ311" s="69">
        <v>0</v>
      </c>
      <c r="AK311" s="69">
        <v>0</v>
      </c>
      <c r="AL311" s="80">
        <v>0</v>
      </c>
      <c r="AM311" s="80">
        <v>0</v>
      </c>
      <c r="AN311" s="69">
        <v>0</v>
      </c>
      <c r="AO311" s="69">
        <v>0</v>
      </c>
      <c r="AP311" s="80">
        <v>0</v>
      </c>
      <c r="AQ311" s="80">
        <v>0</v>
      </c>
      <c r="AR311" s="69">
        <v>0</v>
      </c>
      <c r="AS311" s="69">
        <v>0</v>
      </c>
      <c r="AT311" s="80">
        <v>0</v>
      </c>
      <c r="AU311" s="80">
        <v>0</v>
      </c>
      <c r="AV311" s="69">
        <v>0</v>
      </c>
      <c r="AW311" s="69">
        <v>0</v>
      </c>
      <c r="AX311" s="80">
        <v>0</v>
      </c>
      <c r="AY311" s="80">
        <v>0</v>
      </c>
      <c r="AZ311" s="69">
        <v>0</v>
      </c>
      <c r="BA311" s="69">
        <v>0</v>
      </c>
      <c r="BB311" s="80">
        <v>0</v>
      </c>
      <c r="BC311" s="80">
        <v>0</v>
      </c>
      <c r="BD311" s="69">
        <v>0</v>
      </c>
      <c r="BE311" s="69">
        <v>0</v>
      </c>
      <c r="BF311" s="80">
        <v>0</v>
      </c>
      <c r="BG311" s="80">
        <v>0</v>
      </c>
      <c r="BH311" s="69">
        <v>0</v>
      </c>
      <c r="BI311" s="69">
        <v>0</v>
      </c>
      <c r="BJ311" s="80">
        <v>0</v>
      </c>
      <c r="BK311" s="80">
        <v>0</v>
      </c>
      <c r="BL311" s="69">
        <v>0</v>
      </c>
      <c r="BM311" s="69">
        <v>0</v>
      </c>
      <c r="BN311" s="80">
        <v>0</v>
      </c>
      <c r="BO311" s="80">
        <v>0</v>
      </c>
      <c r="BP311" s="69">
        <v>0</v>
      </c>
      <c r="BQ311" s="69">
        <v>0</v>
      </c>
      <c r="BR311" s="80">
        <v>0</v>
      </c>
      <c r="BS311" s="80">
        <v>0</v>
      </c>
      <c r="BT311" s="69">
        <v>0</v>
      </c>
      <c r="BU311" s="69">
        <v>0</v>
      </c>
      <c r="BV311" s="80">
        <v>0</v>
      </c>
      <c r="BW311" s="80">
        <v>0</v>
      </c>
      <c r="BX311" s="69">
        <v>0</v>
      </c>
      <c r="BY311" s="69">
        <v>0</v>
      </c>
      <c r="BZ311" s="80">
        <v>0</v>
      </c>
      <c r="CA311" s="80">
        <v>0</v>
      </c>
      <c r="CB311" s="69">
        <v>0</v>
      </c>
      <c r="CC311" s="69">
        <v>0</v>
      </c>
      <c r="CD311" s="80">
        <v>0</v>
      </c>
      <c r="CE311" s="80">
        <v>0</v>
      </c>
      <c r="CF311" s="69">
        <v>0</v>
      </c>
      <c r="CG311" s="69">
        <v>0</v>
      </c>
      <c r="CH311" s="80">
        <v>0</v>
      </c>
      <c r="CI311" s="80">
        <v>0</v>
      </c>
      <c r="CJ311" s="69">
        <v>0</v>
      </c>
      <c r="CK311" s="69">
        <v>0</v>
      </c>
      <c r="CL311" s="80">
        <v>0</v>
      </c>
      <c r="CM311" s="80">
        <v>0</v>
      </c>
      <c r="CN311" s="67" t="s">
        <v>733</v>
      </c>
      <c r="CO311" s="67" t="s">
        <v>734</v>
      </c>
      <c r="CP311" s="67" t="s">
        <v>701</v>
      </c>
      <c r="CQ311" s="67" t="s">
        <v>701</v>
      </c>
      <c r="CR311" s="67" t="s">
        <v>701</v>
      </c>
      <c r="CS311" s="67" t="s">
        <v>701</v>
      </c>
      <c r="CT311" s="68">
        <v>45127</v>
      </c>
      <c r="CU311" s="67" t="s">
        <v>1005</v>
      </c>
      <c r="CV311" s="67" t="s">
        <v>1004</v>
      </c>
      <c r="CW311" s="68" t="s">
        <v>168</v>
      </c>
      <c r="CX311" s="68">
        <v>45091</v>
      </c>
      <c r="CY311" s="67" t="s">
        <v>1001</v>
      </c>
      <c r="CZ311" s="67" t="s">
        <v>1009</v>
      </c>
      <c r="DA311" s="67" t="s">
        <v>1076</v>
      </c>
      <c r="DB311" s="81">
        <v>2409700</v>
      </c>
      <c r="DD311" s="67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  <c r="AMK311"/>
      <c r="AML311"/>
      <c r="AMM311"/>
      <c r="AMN311"/>
      <c r="AMO311"/>
      <c r="AMP311"/>
      <c r="AMQ311"/>
      <c r="AMR311"/>
      <c r="AMS311"/>
      <c r="AMT311"/>
      <c r="AMU311"/>
      <c r="AMV311"/>
      <c r="AMW311"/>
      <c r="AMX311"/>
      <c r="AMY311"/>
      <c r="AMZ311"/>
      <c r="ANA311"/>
      <c r="ANB311"/>
      <c r="ANC311"/>
      <c r="AND311"/>
      <c r="ANE311"/>
      <c r="ANF311"/>
      <c r="ANG311"/>
      <c r="ANH311"/>
      <c r="ANI311"/>
      <c r="ANJ311"/>
      <c r="ANK311"/>
      <c r="ANL311"/>
      <c r="ANM311"/>
      <c r="ANN311"/>
      <c r="ANO311"/>
      <c r="ANP311"/>
      <c r="ANQ311"/>
      <c r="ANR311"/>
      <c r="ANS311"/>
      <c r="ANT311"/>
      <c r="ANU311"/>
      <c r="ANV311"/>
      <c r="ANW311"/>
      <c r="ANX311"/>
      <c r="ANY311"/>
      <c r="ANZ311"/>
      <c r="AOA311"/>
      <c r="AOB311"/>
      <c r="AOC311"/>
      <c r="AOD311"/>
      <c r="AOE311"/>
      <c r="AOF311"/>
      <c r="AOG311"/>
      <c r="AOH311"/>
      <c r="AOI311"/>
      <c r="AOJ311"/>
      <c r="AOK311"/>
      <c r="AOL311"/>
      <c r="AOM311"/>
      <c r="AON311"/>
      <c r="AOO311"/>
      <c r="AOP311"/>
      <c r="AOQ311"/>
      <c r="AOR311"/>
      <c r="AOS311"/>
      <c r="AOT311"/>
      <c r="AOU311"/>
      <c r="AOV311"/>
      <c r="AOW311"/>
      <c r="AOX311"/>
      <c r="AOY311"/>
      <c r="AOZ311"/>
      <c r="APA311"/>
      <c r="APB311"/>
      <c r="APC311"/>
      <c r="APD311"/>
      <c r="APE311"/>
      <c r="APF311"/>
      <c r="APG311"/>
      <c r="APH311"/>
      <c r="API311"/>
      <c r="APJ311"/>
      <c r="APK311"/>
      <c r="APL311"/>
      <c r="APM311"/>
      <c r="APN311"/>
      <c r="APO311"/>
      <c r="APP311"/>
      <c r="APQ311"/>
      <c r="APR311"/>
      <c r="APS311"/>
      <c r="APT311"/>
      <c r="APU311"/>
      <c r="APV311"/>
      <c r="APW311"/>
      <c r="APX311"/>
      <c r="APY311"/>
      <c r="APZ311"/>
      <c r="AQA311"/>
      <c r="AQB311"/>
      <c r="AQC311"/>
      <c r="AQD311"/>
      <c r="AQE311"/>
      <c r="AQF311"/>
      <c r="AQG311"/>
      <c r="AQH311"/>
      <c r="AQI311"/>
      <c r="AQJ311"/>
      <c r="AQK311"/>
      <c r="AQL311"/>
      <c r="AQM311"/>
      <c r="AQN311"/>
      <c r="AQO311"/>
      <c r="AQP311"/>
      <c r="AQQ311"/>
      <c r="AQR311"/>
      <c r="AQS311"/>
      <c r="AQT311"/>
      <c r="AQU311"/>
      <c r="AQV311"/>
      <c r="AQW311"/>
      <c r="AQX311"/>
      <c r="AQY311"/>
      <c r="AQZ311"/>
      <c r="ARA311"/>
      <c r="ARB311"/>
      <c r="ARC311"/>
      <c r="ARD311"/>
      <c r="ARE311"/>
      <c r="ARF311"/>
      <c r="ARG311"/>
      <c r="ARH311"/>
      <c r="ARI311"/>
      <c r="ARJ311"/>
      <c r="ARK311"/>
      <c r="ARL311"/>
      <c r="ARM311"/>
      <c r="ARN311"/>
      <c r="ARO311"/>
      <c r="ARP311"/>
      <c r="ARQ311"/>
      <c r="ARR311"/>
      <c r="ARS311"/>
      <c r="ART311"/>
      <c r="ARU311"/>
      <c r="ARV311"/>
      <c r="ARW311"/>
      <c r="ARX311"/>
      <c r="ARY311"/>
      <c r="ARZ311"/>
      <c r="ASA311"/>
      <c r="ASB311"/>
      <c r="ASC311"/>
      <c r="ASD311"/>
      <c r="ASE311"/>
      <c r="ASF311"/>
      <c r="ASG311"/>
      <c r="ASH311"/>
      <c r="ASI311"/>
      <c r="ASJ311"/>
      <c r="ASK311"/>
      <c r="ASL311"/>
      <c r="ASM311"/>
      <c r="ASN311"/>
      <c r="ASO311"/>
      <c r="ASP311"/>
      <c r="ASQ311"/>
      <c r="ASR311"/>
      <c r="ASS311"/>
      <c r="AST311"/>
      <c r="ASU311"/>
      <c r="ASV311"/>
      <c r="ASW311"/>
      <c r="ASX311"/>
      <c r="ASY311"/>
      <c r="ASZ311"/>
      <c r="ATA311"/>
      <c r="ATB311"/>
      <c r="ATC311"/>
      <c r="ATD311"/>
      <c r="ATE311"/>
      <c r="ATF311"/>
      <c r="ATG311"/>
      <c r="ATH311"/>
      <c r="ATI311"/>
      <c r="ATJ311"/>
      <c r="ATK311"/>
      <c r="ATL311"/>
      <c r="ATM311"/>
      <c r="ATN311"/>
      <c r="ATO311"/>
      <c r="ATP311"/>
      <c r="ATQ311"/>
      <c r="ATR311"/>
      <c r="ATS311"/>
      <c r="ATT311"/>
      <c r="ATU311"/>
      <c r="ATV311"/>
      <c r="ATW311"/>
      <c r="ATX311"/>
      <c r="ATY311"/>
      <c r="ATZ311"/>
      <c r="AUA311"/>
      <c r="AUB311"/>
      <c r="AUC311"/>
      <c r="AUD311"/>
      <c r="AUE311"/>
      <c r="AUF311"/>
      <c r="AUG311"/>
      <c r="AUH311"/>
      <c r="AUI311"/>
      <c r="AUJ311"/>
      <c r="AUK311"/>
      <c r="AUL311"/>
      <c r="AUM311"/>
      <c r="AUN311"/>
      <c r="AUO311"/>
      <c r="AUP311"/>
      <c r="AUQ311"/>
      <c r="AUR311"/>
      <c r="AUS311"/>
      <c r="AUT311"/>
      <c r="AUU311"/>
      <c r="AUV311"/>
      <c r="AUW311"/>
      <c r="AUX311"/>
      <c r="AUY311"/>
      <c r="AUZ311"/>
      <c r="AVA311"/>
      <c r="AVB311"/>
      <c r="AVC311"/>
      <c r="AVD311"/>
      <c r="AVE311"/>
      <c r="AVF311"/>
      <c r="AVG311"/>
      <c r="AVH311"/>
      <c r="AVI311"/>
      <c r="AVJ311"/>
      <c r="AVK311"/>
      <c r="AVL311"/>
      <c r="AVM311"/>
      <c r="AVN311"/>
      <c r="AVO311"/>
      <c r="AVP311"/>
      <c r="AVQ311"/>
      <c r="AVR311"/>
      <c r="AVS311"/>
      <c r="AVT311"/>
      <c r="AVU311"/>
      <c r="AVV311"/>
      <c r="AVW311"/>
      <c r="AVX311"/>
      <c r="AVY311"/>
      <c r="AVZ311"/>
      <c r="AWA311"/>
      <c r="AWB311"/>
      <c r="AWC311"/>
      <c r="AWD311"/>
      <c r="AWE311"/>
      <c r="AWF311"/>
      <c r="AWG311"/>
      <c r="AWH311"/>
      <c r="AWI311"/>
      <c r="AWJ311"/>
      <c r="AWK311"/>
      <c r="AWL311"/>
      <c r="AWM311"/>
      <c r="AWN311"/>
      <c r="AWO311"/>
      <c r="AWP311"/>
      <c r="AWQ311"/>
      <c r="AWR311"/>
      <c r="AWS311"/>
      <c r="AWT311"/>
      <c r="AWU311"/>
      <c r="AWV311"/>
      <c r="AWW311"/>
      <c r="AWX311"/>
      <c r="AWY311"/>
      <c r="AWZ311"/>
      <c r="AXA311"/>
      <c r="AXB311"/>
      <c r="AXC311"/>
      <c r="AXD311"/>
      <c r="AXE311"/>
      <c r="AXF311"/>
      <c r="AXG311"/>
      <c r="AXH311"/>
      <c r="AXI311"/>
      <c r="AXJ311"/>
      <c r="AXK311"/>
      <c r="AXL311"/>
      <c r="AXM311"/>
      <c r="AXN311"/>
      <c r="AXO311"/>
      <c r="AXP311"/>
      <c r="AXQ311"/>
      <c r="AXR311"/>
      <c r="AXS311"/>
      <c r="AXT311"/>
      <c r="AXU311"/>
      <c r="AXV311"/>
      <c r="AXW311"/>
      <c r="AXX311"/>
      <c r="AXY311"/>
      <c r="AXZ311"/>
      <c r="AYA311"/>
      <c r="AYB311"/>
      <c r="AYC311"/>
      <c r="AYD311"/>
      <c r="AYE311"/>
      <c r="AYF311"/>
      <c r="AYG311"/>
      <c r="AYH311"/>
      <c r="AYI311"/>
      <c r="AYJ311"/>
      <c r="AYK311"/>
      <c r="AYL311"/>
      <c r="AYM311"/>
      <c r="AYN311"/>
      <c r="AYO311"/>
      <c r="AYP311"/>
      <c r="AYQ311"/>
      <c r="AYR311"/>
      <c r="AYS311"/>
      <c r="AYT311"/>
      <c r="AYU311"/>
      <c r="AYV311"/>
      <c r="AYW311"/>
      <c r="AYX311"/>
      <c r="AYY311"/>
      <c r="AYZ311"/>
      <c r="AZA311"/>
      <c r="AZB311"/>
      <c r="AZC311"/>
      <c r="AZD311"/>
      <c r="AZE311"/>
      <c r="AZF311"/>
      <c r="AZG311"/>
      <c r="AZH311"/>
      <c r="AZI311"/>
      <c r="AZJ311"/>
      <c r="AZK311"/>
      <c r="AZL311"/>
      <c r="AZM311"/>
      <c r="AZN311"/>
      <c r="AZO311"/>
      <c r="AZP311"/>
      <c r="AZQ311"/>
      <c r="AZR311"/>
      <c r="AZS311"/>
      <c r="AZT311"/>
      <c r="AZU311"/>
      <c r="AZV311"/>
      <c r="AZW311"/>
      <c r="AZX311"/>
      <c r="AZY311"/>
      <c r="AZZ311"/>
      <c r="BAA311"/>
      <c r="BAB311"/>
      <c r="BAC311"/>
      <c r="BAD311"/>
      <c r="BAE311"/>
      <c r="BAF311"/>
      <c r="BAG311"/>
      <c r="BAH311"/>
      <c r="BAI311"/>
      <c r="BAJ311"/>
      <c r="BAK311"/>
      <c r="BAL311"/>
      <c r="BAM311"/>
      <c r="BAN311"/>
      <c r="BAO311"/>
      <c r="BAP311"/>
      <c r="BAQ311"/>
      <c r="BAR311"/>
      <c r="BAS311"/>
      <c r="BAT311"/>
      <c r="BAU311"/>
      <c r="BAV311"/>
      <c r="BAW311"/>
      <c r="BAX311"/>
      <c r="BAY311"/>
      <c r="BAZ311"/>
      <c r="BBA311"/>
      <c r="BBB311"/>
      <c r="BBC311"/>
      <c r="BBD311"/>
      <c r="BBE311"/>
      <c r="BBF311"/>
      <c r="BBG311"/>
      <c r="BBH311"/>
      <c r="BBI311"/>
      <c r="BBJ311"/>
      <c r="BBK311"/>
      <c r="BBL311"/>
      <c r="BBM311"/>
      <c r="BBN311"/>
      <c r="BBO311"/>
      <c r="BBP311"/>
      <c r="BBQ311"/>
      <c r="BBR311"/>
      <c r="BBS311"/>
      <c r="BBT311"/>
      <c r="BBU311"/>
      <c r="BBV311"/>
      <c r="BBW311"/>
      <c r="BBX311"/>
      <c r="BBY311"/>
      <c r="BBZ311"/>
      <c r="BCA311"/>
      <c r="BCB311"/>
      <c r="BCC311"/>
      <c r="BCD311"/>
      <c r="BCE311"/>
      <c r="BCF311"/>
      <c r="BCG311"/>
      <c r="BCH311"/>
      <c r="BCI311"/>
      <c r="BCJ311"/>
      <c r="BCK311"/>
      <c r="BCL311"/>
      <c r="BCM311"/>
      <c r="BCN311"/>
      <c r="BCO311"/>
      <c r="BCP311"/>
      <c r="BCQ311"/>
      <c r="BCR311"/>
      <c r="BCS311"/>
      <c r="BCT311"/>
      <c r="BCU311"/>
      <c r="BCV311"/>
      <c r="BCW311"/>
      <c r="BCX311"/>
      <c r="BCY311"/>
      <c r="BCZ311"/>
      <c r="BDA311"/>
      <c r="BDB311"/>
      <c r="BDC311"/>
      <c r="BDD311"/>
      <c r="BDE311"/>
      <c r="BDF311"/>
      <c r="BDG311"/>
      <c r="BDH311"/>
      <c r="BDI311"/>
      <c r="BDJ311"/>
      <c r="BDK311"/>
      <c r="BDL311"/>
      <c r="BDM311"/>
      <c r="BDN311"/>
      <c r="BDO311"/>
      <c r="BDP311"/>
      <c r="BDQ311"/>
      <c r="BDR311"/>
      <c r="BDS311"/>
      <c r="BDT311"/>
      <c r="BDU311"/>
    </row>
    <row r="312" spans="2:1477" s="69" customFormat="1">
      <c r="B312" s="67" t="s">
        <v>6</v>
      </c>
      <c r="C312" s="67" t="s">
        <v>667</v>
      </c>
      <c r="D312" s="67" t="s">
        <v>668</v>
      </c>
      <c r="E312" s="68">
        <v>44692</v>
      </c>
      <c r="F312" s="67" t="s">
        <v>1001</v>
      </c>
      <c r="G312" s="158" t="s">
        <v>1010</v>
      </c>
      <c r="H312" s="187">
        <v>1</v>
      </c>
      <c r="I312" s="69">
        <v>0</v>
      </c>
      <c r="J312" s="69">
        <v>200</v>
      </c>
      <c r="K312" s="69">
        <v>248</v>
      </c>
      <c r="L312" s="69">
        <v>248</v>
      </c>
      <c r="M312" s="186">
        <f t="shared" si="109"/>
        <v>1</v>
      </c>
      <c r="N312" s="69">
        <f t="shared" si="110"/>
        <v>1</v>
      </c>
      <c r="O312" s="69">
        <v>0</v>
      </c>
      <c r="P312" s="69">
        <v>0</v>
      </c>
      <c r="Q312" s="69">
        <v>0</v>
      </c>
      <c r="R312" s="69">
        <v>48</v>
      </c>
      <c r="S312" s="69">
        <v>0</v>
      </c>
      <c r="T312" s="190">
        <v>2611346</v>
      </c>
      <c r="U312" s="190">
        <v>50000</v>
      </c>
      <c r="V312" s="190">
        <v>2561346</v>
      </c>
      <c r="W312" s="190">
        <v>2611346</v>
      </c>
      <c r="X312" s="190">
        <v>2617684</v>
      </c>
      <c r="Y312" s="190">
        <v>0</v>
      </c>
      <c r="Z312" s="190">
        <v>0</v>
      </c>
      <c r="AA312" s="190">
        <v>0</v>
      </c>
      <c r="AB312" s="190">
        <v>2617684</v>
      </c>
      <c r="AC312" s="190">
        <v>2617512</v>
      </c>
      <c r="AD312" s="186">
        <f t="shared" si="111"/>
        <v>1.0219283142535214</v>
      </c>
      <c r="AE312" s="69">
        <f t="shared" si="112"/>
        <v>1</v>
      </c>
      <c r="AF312" s="190">
        <v>-173</v>
      </c>
      <c r="AG312" s="190">
        <v>0</v>
      </c>
      <c r="AH312" s="69">
        <v>17</v>
      </c>
      <c r="AI312" s="69">
        <v>31</v>
      </c>
      <c r="AJ312" s="69">
        <v>0</v>
      </c>
      <c r="AK312" s="69">
        <v>0</v>
      </c>
      <c r="AL312" s="80">
        <v>9955</v>
      </c>
      <c r="AM312" s="80">
        <v>0</v>
      </c>
      <c r="AN312" s="69">
        <v>0</v>
      </c>
      <c r="AO312" s="69">
        <v>0</v>
      </c>
      <c r="AP312" s="80">
        <v>0</v>
      </c>
      <c r="AQ312" s="80">
        <v>0</v>
      </c>
      <c r="AR312" s="69">
        <v>0</v>
      </c>
      <c r="AS312" s="69">
        <v>0</v>
      </c>
      <c r="AT312" s="80">
        <v>0</v>
      </c>
      <c r="AU312" s="80">
        <v>0</v>
      </c>
      <c r="AV312" s="69">
        <v>0</v>
      </c>
      <c r="AW312" s="69">
        <v>0</v>
      </c>
      <c r="AX312" s="80">
        <v>0</v>
      </c>
      <c r="AY312" s="80">
        <v>0</v>
      </c>
      <c r="AZ312" s="69">
        <v>0</v>
      </c>
      <c r="BA312" s="69">
        <v>0</v>
      </c>
      <c r="BB312" s="80">
        <v>0</v>
      </c>
      <c r="BC312" s="80">
        <v>0</v>
      </c>
      <c r="BD312" s="69">
        <v>0</v>
      </c>
      <c r="BE312" s="69">
        <v>0</v>
      </c>
      <c r="BF312" s="80">
        <v>0</v>
      </c>
      <c r="BG312" s="80">
        <v>0</v>
      </c>
      <c r="BH312" s="69">
        <v>0</v>
      </c>
      <c r="BI312" s="69">
        <v>0</v>
      </c>
      <c r="BJ312" s="80">
        <v>0</v>
      </c>
      <c r="BK312" s="80">
        <v>0</v>
      </c>
      <c r="BL312" s="69">
        <v>0</v>
      </c>
      <c r="BM312" s="69">
        <v>0</v>
      </c>
      <c r="BN312" s="80">
        <v>0</v>
      </c>
      <c r="BO312" s="80">
        <v>0</v>
      </c>
      <c r="BP312" s="69">
        <v>0</v>
      </c>
      <c r="BQ312" s="69">
        <v>0</v>
      </c>
      <c r="BR312" s="80">
        <v>0</v>
      </c>
      <c r="BS312" s="80">
        <v>0</v>
      </c>
      <c r="BT312" s="69">
        <v>0</v>
      </c>
      <c r="BU312" s="69">
        <v>0</v>
      </c>
      <c r="BV312" s="80">
        <v>0</v>
      </c>
      <c r="BW312" s="80">
        <v>0</v>
      </c>
      <c r="BX312" s="69">
        <v>0</v>
      </c>
      <c r="BY312" s="69">
        <v>0</v>
      </c>
      <c r="BZ312" s="80">
        <v>0</v>
      </c>
      <c r="CA312" s="80">
        <v>0</v>
      </c>
      <c r="CB312" s="69">
        <v>0</v>
      </c>
      <c r="CC312" s="69">
        <v>0</v>
      </c>
      <c r="CD312" s="80">
        <v>0</v>
      </c>
      <c r="CE312" s="80">
        <v>0</v>
      </c>
      <c r="CF312" s="69">
        <v>0</v>
      </c>
      <c r="CG312" s="69">
        <v>0</v>
      </c>
      <c r="CH312" s="80">
        <v>0</v>
      </c>
      <c r="CI312" s="80">
        <v>0</v>
      </c>
      <c r="CJ312" s="69">
        <v>0</v>
      </c>
      <c r="CK312" s="69">
        <v>0</v>
      </c>
      <c r="CL312" s="80">
        <v>9955</v>
      </c>
      <c r="CM312" s="80">
        <v>0</v>
      </c>
      <c r="CN312" s="67" t="s">
        <v>715</v>
      </c>
      <c r="CO312" s="67" t="s">
        <v>716</v>
      </c>
      <c r="CP312" s="67" t="s">
        <v>701</v>
      </c>
      <c r="CQ312" s="67" t="s">
        <v>701</v>
      </c>
      <c r="CR312" s="67" t="s">
        <v>701</v>
      </c>
      <c r="CS312" s="67" t="s">
        <v>701</v>
      </c>
      <c r="CT312" s="68">
        <v>45418</v>
      </c>
      <c r="CU312" s="67" t="s">
        <v>1001</v>
      </c>
      <c r="CV312" s="67" t="s">
        <v>1004</v>
      </c>
      <c r="CW312" s="68" t="s">
        <v>168</v>
      </c>
      <c r="CX312" s="68">
        <v>45300</v>
      </c>
      <c r="CY312" s="67" t="s">
        <v>1003</v>
      </c>
      <c r="CZ312" s="67" t="s">
        <v>1004</v>
      </c>
      <c r="DA312" s="67" t="s">
        <v>1077</v>
      </c>
      <c r="DB312" s="81">
        <v>2320500</v>
      </c>
      <c r="DD312" s="67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  <c r="AMK312"/>
      <c r="AML312"/>
      <c r="AMM312"/>
      <c r="AMN312"/>
      <c r="AMO312"/>
      <c r="AMP312"/>
      <c r="AMQ312"/>
      <c r="AMR312"/>
      <c r="AMS312"/>
      <c r="AMT312"/>
      <c r="AMU312"/>
      <c r="AMV312"/>
      <c r="AMW312"/>
      <c r="AMX312"/>
      <c r="AMY312"/>
      <c r="AMZ312"/>
      <c r="ANA312"/>
      <c r="ANB312"/>
      <c r="ANC312"/>
      <c r="AND312"/>
      <c r="ANE312"/>
      <c r="ANF312"/>
      <c r="ANG312"/>
      <c r="ANH312"/>
      <c r="ANI312"/>
      <c r="ANJ312"/>
      <c r="ANK312"/>
      <c r="ANL312"/>
      <c r="ANM312"/>
      <c r="ANN312"/>
      <c r="ANO312"/>
      <c r="ANP312"/>
      <c r="ANQ312"/>
      <c r="ANR312"/>
      <c r="ANS312"/>
      <c r="ANT312"/>
      <c r="ANU312"/>
      <c r="ANV312"/>
      <c r="ANW312"/>
      <c r="ANX312"/>
      <c r="ANY312"/>
      <c r="ANZ312"/>
      <c r="AOA312"/>
      <c r="AOB312"/>
      <c r="AOC312"/>
      <c r="AOD312"/>
      <c r="AOE312"/>
      <c r="AOF312"/>
      <c r="AOG312"/>
      <c r="AOH312"/>
      <c r="AOI312"/>
      <c r="AOJ312"/>
      <c r="AOK312"/>
      <c r="AOL312"/>
      <c r="AOM312"/>
      <c r="AON312"/>
      <c r="AOO312"/>
      <c r="AOP312"/>
      <c r="AOQ312"/>
      <c r="AOR312"/>
      <c r="AOS312"/>
      <c r="AOT312"/>
      <c r="AOU312"/>
      <c r="AOV312"/>
      <c r="AOW312"/>
      <c r="AOX312"/>
      <c r="AOY312"/>
      <c r="AOZ312"/>
      <c r="APA312"/>
      <c r="APB312"/>
      <c r="APC312"/>
      <c r="APD312"/>
      <c r="APE312"/>
      <c r="APF312"/>
      <c r="APG312"/>
      <c r="APH312"/>
      <c r="API312"/>
      <c r="APJ312"/>
      <c r="APK312"/>
      <c r="APL312"/>
      <c r="APM312"/>
      <c r="APN312"/>
      <c r="APO312"/>
      <c r="APP312"/>
      <c r="APQ312"/>
      <c r="APR312"/>
      <c r="APS312"/>
      <c r="APT312"/>
      <c r="APU312"/>
      <c r="APV312"/>
      <c r="APW312"/>
      <c r="APX312"/>
      <c r="APY312"/>
      <c r="APZ312"/>
      <c r="AQA312"/>
      <c r="AQB312"/>
      <c r="AQC312"/>
      <c r="AQD312"/>
      <c r="AQE312"/>
      <c r="AQF312"/>
      <c r="AQG312"/>
      <c r="AQH312"/>
      <c r="AQI312"/>
      <c r="AQJ312"/>
      <c r="AQK312"/>
      <c r="AQL312"/>
      <c r="AQM312"/>
      <c r="AQN312"/>
      <c r="AQO312"/>
      <c r="AQP312"/>
      <c r="AQQ312"/>
      <c r="AQR312"/>
      <c r="AQS312"/>
      <c r="AQT312"/>
      <c r="AQU312"/>
      <c r="AQV312"/>
      <c r="AQW312"/>
      <c r="AQX312"/>
      <c r="AQY312"/>
      <c r="AQZ312"/>
      <c r="ARA312"/>
      <c r="ARB312"/>
      <c r="ARC312"/>
      <c r="ARD312"/>
      <c r="ARE312"/>
      <c r="ARF312"/>
      <c r="ARG312"/>
      <c r="ARH312"/>
      <c r="ARI312"/>
      <c r="ARJ312"/>
      <c r="ARK312"/>
      <c r="ARL312"/>
      <c r="ARM312"/>
      <c r="ARN312"/>
      <c r="ARO312"/>
      <c r="ARP312"/>
      <c r="ARQ312"/>
      <c r="ARR312"/>
      <c r="ARS312"/>
      <c r="ART312"/>
      <c r="ARU312"/>
      <c r="ARV312"/>
      <c r="ARW312"/>
      <c r="ARX312"/>
      <c r="ARY312"/>
      <c r="ARZ312"/>
      <c r="ASA312"/>
      <c r="ASB312"/>
      <c r="ASC312"/>
      <c r="ASD312"/>
      <c r="ASE312"/>
      <c r="ASF312"/>
      <c r="ASG312"/>
      <c r="ASH312"/>
      <c r="ASI312"/>
      <c r="ASJ312"/>
      <c r="ASK312"/>
      <c r="ASL312"/>
      <c r="ASM312"/>
      <c r="ASN312"/>
      <c r="ASO312"/>
      <c r="ASP312"/>
      <c r="ASQ312"/>
      <c r="ASR312"/>
      <c r="ASS312"/>
      <c r="AST312"/>
      <c r="ASU312"/>
      <c r="ASV312"/>
      <c r="ASW312"/>
      <c r="ASX312"/>
      <c r="ASY312"/>
      <c r="ASZ312"/>
      <c r="ATA312"/>
      <c r="ATB312"/>
      <c r="ATC312"/>
      <c r="ATD312"/>
      <c r="ATE312"/>
      <c r="ATF312"/>
      <c r="ATG312"/>
      <c r="ATH312"/>
      <c r="ATI312"/>
      <c r="ATJ312"/>
      <c r="ATK312"/>
      <c r="ATL312"/>
      <c r="ATM312"/>
      <c r="ATN312"/>
      <c r="ATO312"/>
      <c r="ATP312"/>
      <c r="ATQ312"/>
      <c r="ATR312"/>
      <c r="ATS312"/>
      <c r="ATT312"/>
      <c r="ATU312"/>
      <c r="ATV312"/>
      <c r="ATW312"/>
      <c r="ATX312"/>
      <c r="ATY312"/>
      <c r="ATZ312"/>
      <c r="AUA312"/>
      <c r="AUB312"/>
      <c r="AUC312"/>
      <c r="AUD312"/>
      <c r="AUE312"/>
      <c r="AUF312"/>
      <c r="AUG312"/>
      <c r="AUH312"/>
      <c r="AUI312"/>
      <c r="AUJ312"/>
      <c r="AUK312"/>
      <c r="AUL312"/>
      <c r="AUM312"/>
      <c r="AUN312"/>
      <c r="AUO312"/>
      <c r="AUP312"/>
      <c r="AUQ312"/>
      <c r="AUR312"/>
      <c r="AUS312"/>
      <c r="AUT312"/>
      <c r="AUU312"/>
      <c r="AUV312"/>
      <c r="AUW312"/>
      <c r="AUX312"/>
      <c r="AUY312"/>
      <c r="AUZ312"/>
      <c r="AVA312"/>
      <c r="AVB312"/>
      <c r="AVC312"/>
      <c r="AVD312"/>
      <c r="AVE312"/>
      <c r="AVF312"/>
      <c r="AVG312"/>
      <c r="AVH312"/>
      <c r="AVI312"/>
      <c r="AVJ312"/>
      <c r="AVK312"/>
      <c r="AVL312"/>
      <c r="AVM312"/>
      <c r="AVN312"/>
      <c r="AVO312"/>
      <c r="AVP312"/>
      <c r="AVQ312"/>
      <c r="AVR312"/>
      <c r="AVS312"/>
      <c r="AVT312"/>
      <c r="AVU312"/>
      <c r="AVV312"/>
      <c r="AVW312"/>
      <c r="AVX312"/>
      <c r="AVY312"/>
      <c r="AVZ312"/>
      <c r="AWA312"/>
      <c r="AWB312"/>
      <c r="AWC312"/>
      <c r="AWD312"/>
      <c r="AWE312"/>
      <c r="AWF312"/>
      <c r="AWG312"/>
      <c r="AWH312"/>
      <c r="AWI312"/>
      <c r="AWJ312"/>
      <c r="AWK312"/>
      <c r="AWL312"/>
      <c r="AWM312"/>
      <c r="AWN312"/>
      <c r="AWO312"/>
      <c r="AWP312"/>
      <c r="AWQ312"/>
      <c r="AWR312"/>
      <c r="AWS312"/>
      <c r="AWT312"/>
      <c r="AWU312"/>
      <c r="AWV312"/>
      <c r="AWW312"/>
      <c r="AWX312"/>
      <c r="AWY312"/>
      <c r="AWZ312"/>
      <c r="AXA312"/>
      <c r="AXB312"/>
      <c r="AXC312"/>
      <c r="AXD312"/>
      <c r="AXE312"/>
      <c r="AXF312"/>
      <c r="AXG312"/>
      <c r="AXH312"/>
      <c r="AXI312"/>
      <c r="AXJ312"/>
      <c r="AXK312"/>
      <c r="AXL312"/>
      <c r="AXM312"/>
      <c r="AXN312"/>
      <c r="AXO312"/>
      <c r="AXP312"/>
      <c r="AXQ312"/>
      <c r="AXR312"/>
      <c r="AXS312"/>
      <c r="AXT312"/>
      <c r="AXU312"/>
      <c r="AXV312"/>
      <c r="AXW312"/>
      <c r="AXX312"/>
      <c r="AXY312"/>
      <c r="AXZ312"/>
      <c r="AYA312"/>
      <c r="AYB312"/>
      <c r="AYC312"/>
      <c r="AYD312"/>
      <c r="AYE312"/>
      <c r="AYF312"/>
      <c r="AYG312"/>
      <c r="AYH312"/>
      <c r="AYI312"/>
      <c r="AYJ312"/>
      <c r="AYK312"/>
      <c r="AYL312"/>
      <c r="AYM312"/>
      <c r="AYN312"/>
      <c r="AYO312"/>
      <c r="AYP312"/>
      <c r="AYQ312"/>
      <c r="AYR312"/>
      <c r="AYS312"/>
      <c r="AYT312"/>
      <c r="AYU312"/>
      <c r="AYV312"/>
      <c r="AYW312"/>
      <c r="AYX312"/>
      <c r="AYY312"/>
      <c r="AYZ312"/>
      <c r="AZA312"/>
      <c r="AZB312"/>
      <c r="AZC312"/>
      <c r="AZD312"/>
      <c r="AZE312"/>
      <c r="AZF312"/>
      <c r="AZG312"/>
      <c r="AZH312"/>
      <c r="AZI312"/>
      <c r="AZJ312"/>
      <c r="AZK312"/>
      <c r="AZL312"/>
      <c r="AZM312"/>
      <c r="AZN312"/>
      <c r="AZO312"/>
      <c r="AZP312"/>
      <c r="AZQ312"/>
      <c r="AZR312"/>
      <c r="AZS312"/>
      <c r="AZT312"/>
      <c r="AZU312"/>
      <c r="AZV312"/>
      <c r="AZW312"/>
      <c r="AZX312"/>
      <c r="AZY312"/>
      <c r="AZZ312"/>
      <c r="BAA312"/>
      <c r="BAB312"/>
      <c r="BAC312"/>
      <c r="BAD312"/>
      <c r="BAE312"/>
      <c r="BAF312"/>
      <c r="BAG312"/>
      <c r="BAH312"/>
      <c r="BAI312"/>
      <c r="BAJ312"/>
      <c r="BAK312"/>
      <c r="BAL312"/>
      <c r="BAM312"/>
      <c r="BAN312"/>
      <c r="BAO312"/>
      <c r="BAP312"/>
      <c r="BAQ312"/>
      <c r="BAR312"/>
      <c r="BAS312"/>
      <c r="BAT312"/>
      <c r="BAU312"/>
      <c r="BAV312"/>
      <c r="BAW312"/>
      <c r="BAX312"/>
      <c r="BAY312"/>
      <c r="BAZ312"/>
      <c r="BBA312"/>
      <c r="BBB312"/>
      <c r="BBC312"/>
      <c r="BBD312"/>
      <c r="BBE312"/>
      <c r="BBF312"/>
      <c r="BBG312"/>
      <c r="BBH312"/>
      <c r="BBI312"/>
      <c r="BBJ312"/>
      <c r="BBK312"/>
      <c r="BBL312"/>
      <c r="BBM312"/>
      <c r="BBN312"/>
      <c r="BBO312"/>
      <c r="BBP312"/>
      <c r="BBQ312"/>
      <c r="BBR312"/>
      <c r="BBS312"/>
      <c r="BBT312"/>
      <c r="BBU312"/>
      <c r="BBV312"/>
      <c r="BBW312"/>
      <c r="BBX312"/>
      <c r="BBY312"/>
      <c r="BBZ312"/>
      <c r="BCA312"/>
      <c r="BCB312"/>
      <c r="BCC312"/>
      <c r="BCD312"/>
      <c r="BCE312"/>
      <c r="BCF312"/>
      <c r="BCG312"/>
      <c r="BCH312"/>
      <c r="BCI312"/>
      <c r="BCJ312"/>
      <c r="BCK312"/>
      <c r="BCL312"/>
      <c r="BCM312"/>
      <c r="BCN312"/>
      <c r="BCO312"/>
      <c r="BCP312"/>
      <c r="BCQ312"/>
      <c r="BCR312"/>
      <c r="BCS312"/>
      <c r="BCT312"/>
      <c r="BCU312"/>
      <c r="BCV312"/>
      <c r="BCW312"/>
      <c r="BCX312"/>
      <c r="BCY312"/>
      <c r="BCZ312"/>
      <c r="BDA312"/>
      <c r="BDB312"/>
      <c r="BDC312"/>
      <c r="BDD312"/>
      <c r="BDE312"/>
      <c r="BDF312"/>
      <c r="BDG312"/>
      <c r="BDH312"/>
      <c r="BDI312"/>
      <c r="BDJ312"/>
      <c r="BDK312"/>
      <c r="BDL312"/>
      <c r="BDM312"/>
      <c r="BDN312"/>
      <c r="BDO312"/>
      <c r="BDP312"/>
      <c r="BDQ312"/>
      <c r="BDR312"/>
      <c r="BDS312"/>
      <c r="BDT312"/>
      <c r="BDU312"/>
    </row>
    <row r="313" spans="2:1477" s="69" customFormat="1">
      <c r="B313" s="67" t="s">
        <v>6</v>
      </c>
      <c r="C313" s="67" t="s">
        <v>478</v>
      </c>
      <c r="D313" s="67" t="s">
        <v>479</v>
      </c>
      <c r="E313" s="68">
        <v>44664</v>
      </c>
      <c r="F313" s="67" t="s">
        <v>1001</v>
      </c>
      <c r="G313" s="158" t="s">
        <v>1010</v>
      </c>
      <c r="H313" s="187">
        <v>2</v>
      </c>
      <c r="I313" s="69">
        <v>1</v>
      </c>
      <c r="J313" s="69">
        <v>200</v>
      </c>
      <c r="K313" s="69">
        <v>342</v>
      </c>
      <c r="L313" s="69">
        <v>335</v>
      </c>
      <c r="M313" s="186">
        <f t="shared" si="109"/>
        <v>1.07</v>
      </c>
      <c r="N313" s="69">
        <f t="shared" si="110"/>
        <v>1</v>
      </c>
      <c r="O313" s="69">
        <v>7</v>
      </c>
      <c r="P313" s="69">
        <v>0</v>
      </c>
      <c r="Q313" s="69">
        <v>0</v>
      </c>
      <c r="R313" s="69">
        <v>142</v>
      </c>
      <c r="S313" s="69">
        <v>0</v>
      </c>
      <c r="T313" s="190">
        <v>5007203</v>
      </c>
      <c r="U313" s="190">
        <v>50000</v>
      </c>
      <c r="V313" s="190">
        <v>4957203</v>
      </c>
      <c r="W313" s="190">
        <v>5075397</v>
      </c>
      <c r="X313" s="190">
        <v>4790051</v>
      </c>
      <c r="Y313" s="190">
        <v>0</v>
      </c>
      <c r="Z313" s="190">
        <v>0</v>
      </c>
      <c r="AA313" s="190">
        <v>0</v>
      </c>
      <c r="AB313" s="190">
        <v>4790051</v>
      </c>
      <c r="AC313" s="190">
        <v>4756788</v>
      </c>
      <c r="AD313" s="186">
        <f t="shared" si="111"/>
        <v>0.95957095160315198</v>
      </c>
      <c r="AE313" s="69">
        <f t="shared" si="112"/>
        <v>1</v>
      </c>
      <c r="AF313" s="190">
        <v>-33263</v>
      </c>
      <c r="AG313" s="190">
        <v>68194</v>
      </c>
      <c r="AH313" s="69">
        <v>97</v>
      </c>
      <c r="AI313" s="69">
        <v>24</v>
      </c>
      <c r="AJ313" s="69">
        <v>0</v>
      </c>
      <c r="AK313" s="69">
        <v>0</v>
      </c>
      <c r="AL313" s="80">
        <v>10809</v>
      </c>
      <c r="AM313" s="80">
        <v>0</v>
      </c>
      <c r="AN313" s="69">
        <v>0</v>
      </c>
      <c r="AO313" s="69">
        <v>0</v>
      </c>
      <c r="AP313" s="80">
        <v>57384</v>
      </c>
      <c r="AQ313" s="80">
        <v>0</v>
      </c>
      <c r="AR313" s="69">
        <v>0</v>
      </c>
      <c r="AS313" s="69">
        <v>0</v>
      </c>
      <c r="AT313" s="80">
        <v>0</v>
      </c>
      <c r="AU313" s="80">
        <v>0</v>
      </c>
      <c r="AV313" s="69">
        <v>0</v>
      </c>
      <c r="AW313" s="69">
        <v>0</v>
      </c>
      <c r="AX313" s="80">
        <v>0</v>
      </c>
      <c r="AY313" s="80">
        <v>0</v>
      </c>
      <c r="AZ313" s="69">
        <v>0</v>
      </c>
      <c r="BA313" s="69">
        <v>0</v>
      </c>
      <c r="BB313" s="80">
        <v>0</v>
      </c>
      <c r="BC313" s="80">
        <v>0</v>
      </c>
      <c r="BD313" s="69">
        <v>0</v>
      </c>
      <c r="BE313" s="69">
        <v>0</v>
      </c>
      <c r="BF313" s="80">
        <v>0</v>
      </c>
      <c r="BG313" s="80">
        <v>0</v>
      </c>
      <c r="BH313" s="69">
        <v>0</v>
      </c>
      <c r="BI313" s="69">
        <v>0</v>
      </c>
      <c r="BJ313" s="80">
        <v>0</v>
      </c>
      <c r="BK313" s="80">
        <v>0</v>
      </c>
      <c r="BL313" s="69">
        <v>0</v>
      </c>
      <c r="BM313" s="69">
        <v>0</v>
      </c>
      <c r="BN313" s="80">
        <v>0</v>
      </c>
      <c r="BO313" s="80">
        <v>0</v>
      </c>
      <c r="BP313" s="69">
        <v>0</v>
      </c>
      <c r="BQ313" s="69">
        <v>0</v>
      </c>
      <c r="BR313" s="80">
        <v>0</v>
      </c>
      <c r="BS313" s="80">
        <v>0</v>
      </c>
      <c r="BT313" s="69">
        <v>0</v>
      </c>
      <c r="BU313" s="69">
        <v>0</v>
      </c>
      <c r="BV313" s="80">
        <v>0</v>
      </c>
      <c r="BW313" s="80">
        <v>0</v>
      </c>
      <c r="BX313" s="69">
        <v>0</v>
      </c>
      <c r="BY313" s="69">
        <v>0</v>
      </c>
      <c r="BZ313" s="80">
        <v>0</v>
      </c>
      <c r="CA313" s="80">
        <v>0</v>
      </c>
      <c r="CB313" s="69">
        <v>0</v>
      </c>
      <c r="CC313" s="69">
        <v>0</v>
      </c>
      <c r="CD313" s="80">
        <v>0</v>
      </c>
      <c r="CE313" s="80">
        <v>0</v>
      </c>
      <c r="CF313" s="69">
        <v>0</v>
      </c>
      <c r="CG313" s="69">
        <v>0</v>
      </c>
      <c r="CH313" s="80">
        <v>0</v>
      </c>
      <c r="CI313" s="80">
        <v>0</v>
      </c>
      <c r="CJ313" s="69">
        <v>0</v>
      </c>
      <c r="CK313" s="69">
        <v>0</v>
      </c>
      <c r="CL313" s="80">
        <v>68194</v>
      </c>
      <c r="CM313" s="80">
        <v>0</v>
      </c>
      <c r="CN313" s="67" t="s">
        <v>719</v>
      </c>
      <c r="CO313" s="67" t="s">
        <v>720</v>
      </c>
      <c r="CP313" s="67" t="s">
        <v>701</v>
      </c>
      <c r="CQ313" s="67" t="s">
        <v>701</v>
      </c>
      <c r="CR313" s="67" t="s">
        <v>701</v>
      </c>
      <c r="CS313" s="67" t="s">
        <v>701</v>
      </c>
      <c r="CT313" s="68">
        <v>45462</v>
      </c>
      <c r="CU313" s="67" t="s">
        <v>1001</v>
      </c>
      <c r="CV313" s="67" t="s">
        <v>1004</v>
      </c>
      <c r="CW313" s="68" t="s">
        <v>168</v>
      </c>
      <c r="CX313" s="68">
        <v>45180</v>
      </c>
      <c r="CY313" s="67" t="s">
        <v>1005</v>
      </c>
      <c r="CZ313" s="67" t="s">
        <v>1004</v>
      </c>
      <c r="DA313" s="67" t="s">
        <v>1078</v>
      </c>
      <c r="DB313" s="81">
        <v>5384600</v>
      </c>
      <c r="DD313" s="67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  <c r="AMK313"/>
      <c r="AML313"/>
      <c r="AMM313"/>
      <c r="AMN313"/>
      <c r="AMO313"/>
      <c r="AMP313"/>
      <c r="AMQ313"/>
      <c r="AMR313"/>
      <c r="AMS313"/>
      <c r="AMT313"/>
      <c r="AMU313"/>
      <c r="AMV313"/>
      <c r="AMW313"/>
      <c r="AMX313"/>
      <c r="AMY313"/>
      <c r="AMZ313"/>
      <c r="ANA313"/>
      <c r="ANB313"/>
      <c r="ANC313"/>
      <c r="AND313"/>
      <c r="ANE313"/>
      <c r="ANF313"/>
      <c r="ANG313"/>
      <c r="ANH313"/>
      <c r="ANI313"/>
      <c r="ANJ313"/>
      <c r="ANK313"/>
      <c r="ANL313"/>
      <c r="ANM313"/>
      <c r="ANN313"/>
      <c r="ANO313"/>
      <c r="ANP313"/>
      <c r="ANQ313"/>
      <c r="ANR313"/>
      <c r="ANS313"/>
      <c r="ANT313"/>
      <c r="ANU313"/>
      <c r="ANV313"/>
      <c r="ANW313"/>
      <c r="ANX313"/>
      <c r="ANY313"/>
      <c r="ANZ313"/>
      <c r="AOA313"/>
      <c r="AOB313"/>
      <c r="AOC313"/>
      <c r="AOD313"/>
      <c r="AOE313"/>
      <c r="AOF313"/>
      <c r="AOG313"/>
      <c r="AOH313"/>
      <c r="AOI313"/>
      <c r="AOJ313"/>
      <c r="AOK313"/>
      <c r="AOL313"/>
      <c r="AOM313"/>
      <c r="AON313"/>
      <c r="AOO313"/>
      <c r="AOP313"/>
      <c r="AOQ313"/>
      <c r="AOR313"/>
      <c r="AOS313"/>
      <c r="AOT313"/>
      <c r="AOU313"/>
      <c r="AOV313"/>
      <c r="AOW313"/>
      <c r="AOX313"/>
      <c r="AOY313"/>
      <c r="AOZ313"/>
      <c r="APA313"/>
      <c r="APB313"/>
      <c r="APC313"/>
      <c r="APD313"/>
      <c r="APE313"/>
      <c r="APF313"/>
      <c r="APG313"/>
      <c r="APH313"/>
      <c r="API313"/>
      <c r="APJ313"/>
      <c r="APK313"/>
      <c r="APL313"/>
      <c r="APM313"/>
      <c r="APN313"/>
      <c r="APO313"/>
      <c r="APP313"/>
      <c r="APQ313"/>
      <c r="APR313"/>
      <c r="APS313"/>
      <c r="APT313"/>
      <c r="APU313"/>
      <c r="APV313"/>
      <c r="APW313"/>
      <c r="APX313"/>
      <c r="APY313"/>
      <c r="APZ313"/>
      <c r="AQA313"/>
      <c r="AQB313"/>
      <c r="AQC313"/>
      <c r="AQD313"/>
      <c r="AQE313"/>
      <c r="AQF313"/>
      <c r="AQG313"/>
      <c r="AQH313"/>
      <c r="AQI313"/>
      <c r="AQJ313"/>
      <c r="AQK313"/>
      <c r="AQL313"/>
      <c r="AQM313"/>
      <c r="AQN313"/>
      <c r="AQO313"/>
      <c r="AQP313"/>
      <c r="AQQ313"/>
      <c r="AQR313"/>
      <c r="AQS313"/>
      <c r="AQT313"/>
      <c r="AQU313"/>
      <c r="AQV313"/>
      <c r="AQW313"/>
      <c r="AQX313"/>
      <c r="AQY313"/>
      <c r="AQZ313"/>
      <c r="ARA313"/>
      <c r="ARB313"/>
      <c r="ARC313"/>
      <c r="ARD313"/>
      <c r="ARE313"/>
      <c r="ARF313"/>
      <c r="ARG313"/>
      <c r="ARH313"/>
      <c r="ARI313"/>
      <c r="ARJ313"/>
      <c r="ARK313"/>
      <c r="ARL313"/>
      <c r="ARM313"/>
      <c r="ARN313"/>
      <c r="ARO313"/>
      <c r="ARP313"/>
      <c r="ARQ313"/>
      <c r="ARR313"/>
      <c r="ARS313"/>
      <c r="ART313"/>
      <c r="ARU313"/>
      <c r="ARV313"/>
      <c r="ARW313"/>
      <c r="ARX313"/>
      <c r="ARY313"/>
      <c r="ARZ313"/>
      <c r="ASA313"/>
      <c r="ASB313"/>
      <c r="ASC313"/>
      <c r="ASD313"/>
      <c r="ASE313"/>
      <c r="ASF313"/>
      <c r="ASG313"/>
      <c r="ASH313"/>
      <c r="ASI313"/>
      <c r="ASJ313"/>
      <c r="ASK313"/>
      <c r="ASL313"/>
      <c r="ASM313"/>
      <c r="ASN313"/>
      <c r="ASO313"/>
      <c r="ASP313"/>
      <c r="ASQ313"/>
      <c r="ASR313"/>
      <c r="ASS313"/>
      <c r="AST313"/>
      <c r="ASU313"/>
      <c r="ASV313"/>
      <c r="ASW313"/>
      <c r="ASX313"/>
      <c r="ASY313"/>
      <c r="ASZ313"/>
      <c r="ATA313"/>
      <c r="ATB313"/>
      <c r="ATC313"/>
      <c r="ATD313"/>
      <c r="ATE313"/>
      <c r="ATF313"/>
      <c r="ATG313"/>
      <c r="ATH313"/>
      <c r="ATI313"/>
      <c r="ATJ313"/>
      <c r="ATK313"/>
      <c r="ATL313"/>
      <c r="ATM313"/>
      <c r="ATN313"/>
      <c r="ATO313"/>
      <c r="ATP313"/>
      <c r="ATQ313"/>
      <c r="ATR313"/>
      <c r="ATS313"/>
      <c r="ATT313"/>
      <c r="ATU313"/>
      <c r="ATV313"/>
      <c r="ATW313"/>
      <c r="ATX313"/>
      <c r="ATY313"/>
      <c r="ATZ313"/>
      <c r="AUA313"/>
      <c r="AUB313"/>
      <c r="AUC313"/>
      <c r="AUD313"/>
      <c r="AUE313"/>
      <c r="AUF313"/>
      <c r="AUG313"/>
      <c r="AUH313"/>
      <c r="AUI313"/>
      <c r="AUJ313"/>
      <c r="AUK313"/>
      <c r="AUL313"/>
      <c r="AUM313"/>
      <c r="AUN313"/>
      <c r="AUO313"/>
      <c r="AUP313"/>
      <c r="AUQ313"/>
      <c r="AUR313"/>
      <c r="AUS313"/>
      <c r="AUT313"/>
      <c r="AUU313"/>
      <c r="AUV313"/>
      <c r="AUW313"/>
      <c r="AUX313"/>
      <c r="AUY313"/>
      <c r="AUZ313"/>
      <c r="AVA313"/>
      <c r="AVB313"/>
      <c r="AVC313"/>
      <c r="AVD313"/>
      <c r="AVE313"/>
      <c r="AVF313"/>
      <c r="AVG313"/>
      <c r="AVH313"/>
      <c r="AVI313"/>
      <c r="AVJ313"/>
      <c r="AVK313"/>
      <c r="AVL313"/>
      <c r="AVM313"/>
      <c r="AVN313"/>
      <c r="AVO313"/>
      <c r="AVP313"/>
      <c r="AVQ313"/>
      <c r="AVR313"/>
      <c r="AVS313"/>
      <c r="AVT313"/>
      <c r="AVU313"/>
      <c r="AVV313"/>
      <c r="AVW313"/>
      <c r="AVX313"/>
      <c r="AVY313"/>
      <c r="AVZ313"/>
      <c r="AWA313"/>
      <c r="AWB313"/>
      <c r="AWC313"/>
      <c r="AWD313"/>
      <c r="AWE313"/>
      <c r="AWF313"/>
      <c r="AWG313"/>
      <c r="AWH313"/>
      <c r="AWI313"/>
      <c r="AWJ313"/>
      <c r="AWK313"/>
      <c r="AWL313"/>
      <c r="AWM313"/>
      <c r="AWN313"/>
      <c r="AWO313"/>
      <c r="AWP313"/>
      <c r="AWQ313"/>
      <c r="AWR313"/>
      <c r="AWS313"/>
      <c r="AWT313"/>
      <c r="AWU313"/>
      <c r="AWV313"/>
      <c r="AWW313"/>
      <c r="AWX313"/>
      <c r="AWY313"/>
      <c r="AWZ313"/>
      <c r="AXA313"/>
      <c r="AXB313"/>
      <c r="AXC313"/>
      <c r="AXD313"/>
      <c r="AXE313"/>
      <c r="AXF313"/>
      <c r="AXG313"/>
      <c r="AXH313"/>
      <c r="AXI313"/>
      <c r="AXJ313"/>
      <c r="AXK313"/>
      <c r="AXL313"/>
      <c r="AXM313"/>
      <c r="AXN313"/>
      <c r="AXO313"/>
      <c r="AXP313"/>
      <c r="AXQ313"/>
      <c r="AXR313"/>
      <c r="AXS313"/>
      <c r="AXT313"/>
      <c r="AXU313"/>
      <c r="AXV313"/>
      <c r="AXW313"/>
      <c r="AXX313"/>
      <c r="AXY313"/>
      <c r="AXZ313"/>
      <c r="AYA313"/>
      <c r="AYB313"/>
      <c r="AYC313"/>
      <c r="AYD313"/>
      <c r="AYE313"/>
      <c r="AYF313"/>
      <c r="AYG313"/>
      <c r="AYH313"/>
      <c r="AYI313"/>
      <c r="AYJ313"/>
      <c r="AYK313"/>
      <c r="AYL313"/>
      <c r="AYM313"/>
      <c r="AYN313"/>
      <c r="AYO313"/>
      <c r="AYP313"/>
      <c r="AYQ313"/>
      <c r="AYR313"/>
      <c r="AYS313"/>
      <c r="AYT313"/>
      <c r="AYU313"/>
      <c r="AYV313"/>
      <c r="AYW313"/>
      <c r="AYX313"/>
      <c r="AYY313"/>
      <c r="AYZ313"/>
      <c r="AZA313"/>
      <c r="AZB313"/>
      <c r="AZC313"/>
      <c r="AZD313"/>
      <c r="AZE313"/>
      <c r="AZF313"/>
      <c r="AZG313"/>
      <c r="AZH313"/>
      <c r="AZI313"/>
      <c r="AZJ313"/>
      <c r="AZK313"/>
      <c r="AZL313"/>
      <c r="AZM313"/>
      <c r="AZN313"/>
      <c r="AZO313"/>
      <c r="AZP313"/>
      <c r="AZQ313"/>
      <c r="AZR313"/>
      <c r="AZS313"/>
      <c r="AZT313"/>
      <c r="AZU313"/>
      <c r="AZV313"/>
      <c r="AZW313"/>
      <c r="AZX313"/>
      <c r="AZY313"/>
      <c r="AZZ313"/>
      <c r="BAA313"/>
      <c r="BAB313"/>
      <c r="BAC313"/>
      <c r="BAD313"/>
      <c r="BAE313"/>
      <c r="BAF313"/>
      <c r="BAG313"/>
      <c r="BAH313"/>
      <c r="BAI313"/>
      <c r="BAJ313"/>
      <c r="BAK313"/>
      <c r="BAL313"/>
      <c r="BAM313"/>
      <c r="BAN313"/>
      <c r="BAO313"/>
      <c r="BAP313"/>
      <c r="BAQ313"/>
      <c r="BAR313"/>
      <c r="BAS313"/>
      <c r="BAT313"/>
      <c r="BAU313"/>
      <c r="BAV313"/>
      <c r="BAW313"/>
      <c r="BAX313"/>
      <c r="BAY313"/>
      <c r="BAZ313"/>
      <c r="BBA313"/>
      <c r="BBB313"/>
      <c r="BBC313"/>
      <c r="BBD313"/>
      <c r="BBE313"/>
      <c r="BBF313"/>
      <c r="BBG313"/>
      <c r="BBH313"/>
      <c r="BBI313"/>
      <c r="BBJ313"/>
      <c r="BBK313"/>
      <c r="BBL313"/>
      <c r="BBM313"/>
      <c r="BBN313"/>
      <c r="BBO313"/>
      <c r="BBP313"/>
      <c r="BBQ313"/>
      <c r="BBR313"/>
      <c r="BBS313"/>
      <c r="BBT313"/>
      <c r="BBU313"/>
      <c r="BBV313"/>
      <c r="BBW313"/>
      <c r="BBX313"/>
      <c r="BBY313"/>
      <c r="BBZ313"/>
      <c r="BCA313"/>
      <c r="BCB313"/>
      <c r="BCC313"/>
      <c r="BCD313"/>
      <c r="BCE313"/>
      <c r="BCF313"/>
      <c r="BCG313"/>
      <c r="BCH313"/>
      <c r="BCI313"/>
      <c r="BCJ313"/>
      <c r="BCK313"/>
      <c r="BCL313"/>
      <c r="BCM313"/>
      <c r="BCN313"/>
      <c r="BCO313"/>
      <c r="BCP313"/>
      <c r="BCQ313"/>
      <c r="BCR313"/>
      <c r="BCS313"/>
      <c r="BCT313"/>
      <c r="BCU313"/>
      <c r="BCV313"/>
      <c r="BCW313"/>
      <c r="BCX313"/>
      <c r="BCY313"/>
      <c r="BCZ313"/>
      <c r="BDA313"/>
      <c r="BDB313"/>
      <c r="BDC313"/>
      <c r="BDD313"/>
      <c r="BDE313"/>
      <c r="BDF313"/>
      <c r="BDG313"/>
      <c r="BDH313"/>
      <c r="BDI313"/>
      <c r="BDJ313"/>
      <c r="BDK313"/>
      <c r="BDL313"/>
      <c r="BDM313"/>
      <c r="BDN313"/>
      <c r="BDO313"/>
      <c r="BDP313"/>
      <c r="BDQ313"/>
      <c r="BDR313"/>
      <c r="BDS313"/>
      <c r="BDT313"/>
      <c r="BDU313"/>
    </row>
    <row r="314" spans="2:1477" s="69" customFormat="1">
      <c r="B314" s="67" t="s">
        <v>6</v>
      </c>
      <c r="C314" s="67" t="s">
        <v>480</v>
      </c>
      <c r="D314" s="67" t="s">
        <v>481</v>
      </c>
      <c r="E314" s="68">
        <v>44629</v>
      </c>
      <c r="F314" s="67" t="s">
        <v>1003</v>
      </c>
      <c r="G314" s="158" t="s">
        <v>1010</v>
      </c>
      <c r="H314" s="187">
        <v>1</v>
      </c>
      <c r="I314" s="69">
        <v>3</v>
      </c>
      <c r="J314" s="69">
        <v>275</v>
      </c>
      <c r="K314" s="69">
        <v>406</v>
      </c>
      <c r="L314" s="69">
        <v>406</v>
      </c>
      <c r="M314" s="186">
        <f t="shared" si="109"/>
        <v>1.1963636363636363</v>
      </c>
      <c r="N314" s="69">
        <f t="shared" si="110"/>
        <v>1</v>
      </c>
      <c r="O314" s="69">
        <v>0</v>
      </c>
      <c r="P314" s="69">
        <v>0</v>
      </c>
      <c r="Q314" s="69">
        <v>0</v>
      </c>
      <c r="R314" s="69">
        <v>118</v>
      </c>
      <c r="S314" s="69">
        <v>13</v>
      </c>
      <c r="T314" s="190">
        <v>2593388</v>
      </c>
      <c r="U314" s="190">
        <v>50000</v>
      </c>
      <c r="V314" s="190">
        <v>2543388</v>
      </c>
      <c r="W314" s="190">
        <v>2709838</v>
      </c>
      <c r="X314" s="190">
        <v>2503891</v>
      </c>
      <c r="Y314" s="190">
        <v>0</v>
      </c>
      <c r="Z314" s="190">
        <v>0</v>
      </c>
      <c r="AA314" s="190">
        <v>0</v>
      </c>
      <c r="AB314" s="190">
        <v>2503891</v>
      </c>
      <c r="AC314" s="190">
        <v>2499570</v>
      </c>
      <c r="AD314" s="186">
        <f t="shared" si="111"/>
        <v>0.98277179887614474</v>
      </c>
      <c r="AE314" s="69">
        <f t="shared" si="112"/>
        <v>1</v>
      </c>
      <c r="AF314" s="190">
        <v>1497</v>
      </c>
      <c r="AG314" s="190">
        <v>116449</v>
      </c>
      <c r="AH314" s="69">
        <v>50</v>
      </c>
      <c r="AI314" s="69">
        <v>27</v>
      </c>
      <c r="AJ314" s="69">
        <v>10</v>
      </c>
      <c r="AK314" s="69">
        <v>0</v>
      </c>
      <c r="AL314" s="80">
        <v>9735</v>
      </c>
      <c r="AM314" s="80">
        <v>0</v>
      </c>
      <c r="AN314" s="69">
        <v>0</v>
      </c>
      <c r="AO314" s="69">
        <v>13</v>
      </c>
      <c r="AP314" s="80">
        <v>20708</v>
      </c>
      <c r="AQ314" s="80">
        <v>0</v>
      </c>
      <c r="AR314" s="69">
        <v>0</v>
      </c>
      <c r="AS314" s="69">
        <v>0</v>
      </c>
      <c r="AT314" s="80">
        <v>0</v>
      </c>
      <c r="AU314" s="80">
        <v>0</v>
      </c>
      <c r="AV314" s="69">
        <v>0</v>
      </c>
      <c r="AW314" s="69">
        <v>0</v>
      </c>
      <c r="AX314" s="80">
        <v>0</v>
      </c>
      <c r="AY314" s="80">
        <v>0</v>
      </c>
      <c r="AZ314" s="69">
        <v>0</v>
      </c>
      <c r="BA314" s="69">
        <v>0</v>
      </c>
      <c r="BB314" s="80">
        <v>0</v>
      </c>
      <c r="BC314" s="80">
        <v>0</v>
      </c>
      <c r="BD314" s="69">
        <v>31</v>
      </c>
      <c r="BE314" s="69">
        <v>0</v>
      </c>
      <c r="BF314" s="80">
        <v>60632</v>
      </c>
      <c r="BG314" s="80">
        <v>60632</v>
      </c>
      <c r="BH314" s="69">
        <v>0</v>
      </c>
      <c r="BI314" s="69">
        <v>0</v>
      </c>
      <c r="BJ314" s="80">
        <v>1731</v>
      </c>
      <c r="BK314" s="80">
        <v>0</v>
      </c>
      <c r="BL314" s="69">
        <v>0</v>
      </c>
      <c r="BM314" s="69">
        <v>0</v>
      </c>
      <c r="BN314" s="80">
        <v>0</v>
      </c>
      <c r="BO314" s="80">
        <v>0</v>
      </c>
      <c r="BP314" s="69">
        <v>0</v>
      </c>
      <c r="BQ314" s="69">
        <v>0</v>
      </c>
      <c r="BR314" s="80">
        <v>6508</v>
      </c>
      <c r="BS314" s="80">
        <v>5818</v>
      </c>
      <c r="BT314" s="69">
        <v>0</v>
      </c>
      <c r="BU314" s="69">
        <v>0</v>
      </c>
      <c r="BV314" s="80">
        <v>0</v>
      </c>
      <c r="BW314" s="80">
        <v>0</v>
      </c>
      <c r="BX314" s="69">
        <v>0</v>
      </c>
      <c r="BY314" s="69">
        <v>0</v>
      </c>
      <c r="BZ314" s="80">
        <v>0</v>
      </c>
      <c r="CA314" s="80">
        <v>0</v>
      </c>
      <c r="CB314" s="69">
        <v>0</v>
      </c>
      <c r="CC314" s="69">
        <v>0</v>
      </c>
      <c r="CD314" s="80">
        <v>0</v>
      </c>
      <c r="CE314" s="80">
        <v>0</v>
      </c>
      <c r="CF314" s="69">
        <v>0</v>
      </c>
      <c r="CG314" s="69">
        <v>0</v>
      </c>
      <c r="CH314" s="80">
        <v>0</v>
      </c>
      <c r="CI314" s="80">
        <v>0</v>
      </c>
      <c r="CJ314" s="69">
        <v>41</v>
      </c>
      <c r="CK314" s="69">
        <v>13</v>
      </c>
      <c r="CL314" s="80">
        <v>99313</v>
      </c>
      <c r="CM314" s="80">
        <v>66449</v>
      </c>
      <c r="CN314" s="67" t="s">
        <v>966</v>
      </c>
      <c r="CO314" s="67" t="s">
        <v>967</v>
      </c>
      <c r="CP314" s="67" t="s">
        <v>701</v>
      </c>
      <c r="CQ314" s="67" t="s">
        <v>701</v>
      </c>
      <c r="CR314" s="67" t="s">
        <v>701</v>
      </c>
      <c r="CS314" s="67" t="s">
        <v>701</v>
      </c>
      <c r="CT314" s="68">
        <v>45300</v>
      </c>
      <c r="CU314" s="67" t="s">
        <v>1003</v>
      </c>
      <c r="CV314" s="67" t="s">
        <v>1004</v>
      </c>
      <c r="CW314" s="68" t="s">
        <v>168</v>
      </c>
      <c r="CX314" s="68">
        <v>45182</v>
      </c>
      <c r="CY314" s="67" t="s">
        <v>1005</v>
      </c>
      <c r="CZ314" s="67" t="s">
        <v>1004</v>
      </c>
      <c r="DA314" s="67" t="s">
        <v>1078</v>
      </c>
      <c r="DB314" s="81">
        <v>2305500</v>
      </c>
      <c r="DD314" s="67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  <c r="AMK314"/>
      <c r="AML314"/>
      <c r="AMM314"/>
      <c r="AMN314"/>
      <c r="AMO314"/>
      <c r="AMP314"/>
      <c r="AMQ314"/>
      <c r="AMR314"/>
      <c r="AMS314"/>
      <c r="AMT314"/>
      <c r="AMU314"/>
      <c r="AMV314"/>
      <c r="AMW314"/>
      <c r="AMX314"/>
      <c r="AMY314"/>
      <c r="AMZ314"/>
      <c r="ANA314"/>
      <c r="ANB314"/>
      <c r="ANC314"/>
      <c r="AND314"/>
      <c r="ANE314"/>
      <c r="ANF314"/>
      <c r="ANG314"/>
      <c r="ANH314"/>
      <c r="ANI314"/>
      <c r="ANJ314"/>
      <c r="ANK314"/>
      <c r="ANL314"/>
      <c r="ANM314"/>
      <c r="ANN314"/>
      <c r="ANO314"/>
      <c r="ANP314"/>
      <c r="ANQ314"/>
      <c r="ANR314"/>
      <c r="ANS314"/>
      <c r="ANT314"/>
      <c r="ANU314"/>
      <c r="ANV314"/>
      <c r="ANW314"/>
      <c r="ANX314"/>
      <c r="ANY314"/>
      <c r="ANZ314"/>
      <c r="AOA314"/>
      <c r="AOB314"/>
      <c r="AOC314"/>
      <c r="AOD314"/>
      <c r="AOE314"/>
      <c r="AOF314"/>
      <c r="AOG314"/>
      <c r="AOH314"/>
      <c r="AOI314"/>
      <c r="AOJ314"/>
      <c r="AOK314"/>
      <c r="AOL314"/>
      <c r="AOM314"/>
      <c r="AON314"/>
      <c r="AOO314"/>
      <c r="AOP314"/>
      <c r="AOQ314"/>
      <c r="AOR314"/>
      <c r="AOS314"/>
      <c r="AOT314"/>
      <c r="AOU314"/>
      <c r="AOV314"/>
      <c r="AOW314"/>
      <c r="AOX314"/>
      <c r="AOY314"/>
      <c r="AOZ314"/>
      <c r="APA314"/>
      <c r="APB314"/>
      <c r="APC314"/>
      <c r="APD314"/>
      <c r="APE314"/>
      <c r="APF314"/>
      <c r="APG314"/>
      <c r="APH314"/>
      <c r="API314"/>
      <c r="APJ314"/>
      <c r="APK314"/>
      <c r="APL314"/>
      <c r="APM314"/>
      <c r="APN314"/>
      <c r="APO314"/>
      <c r="APP314"/>
      <c r="APQ314"/>
      <c r="APR314"/>
      <c r="APS314"/>
      <c r="APT314"/>
      <c r="APU314"/>
      <c r="APV314"/>
      <c r="APW314"/>
      <c r="APX314"/>
      <c r="APY314"/>
      <c r="APZ314"/>
      <c r="AQA314"/>
      <c r="AQB314"/>
      <c r="AQC314"/>
      <c r="AQD314"/>
      <c r="AQE314"/>
      <c r="AQF314"/>
      <c r="AQG314"/>
      <c r="AQH314"/>
      <c r="AQI314"/>
      <c r="AQJ314"/>
      <c r="AQK314"/>
      <c r="AQL314"/>
      <c r="AQM314"/>
      <c r="AQN314"/>
      <c r="AQO314"/>
      <c r="AQP314"/>
      <c r="AQQ314"/>
      <c r="AQR314"/>
      <c r="AQS314"/>
      <c r="AQT314"/>
      <c r="AQU314"/>
      <c r="AQV314"/>
      <c r="AQW314"/>
      <c r="AQX314"/>
      <c r="AQY314"/>
      <c r="AQZ314"/>
      <c r="ARA314"/>
      <c r="ARB314"/>
      <c r="ARC314"/>
      <c r="ARD314"/>
      <c r="ARE314"/>
      <c r="ARF314"/>
      <c r="ARG314"/>
      <c r="ARH314"/>
      <c r="ARI314"/>
      <c r="ARJ314"/>
      <c r="ARK314"/>
      <c r="ARL314"/>
      <c r="ARM314"/>
      <c r="ARN314"/>
      <c r="ARO314"/>
      <c r="ARP314"/>
      <c r="ARQ314"/>
      <c r="ARR314"/>
      <c r="ARS314"/>
      <c r="ART314"/>
      <c r="ARU314"/>
      <c r="ARV314"/>
      <c r="ARW314"/>
      <c r="ARX314"/>
      <c r="ARY314"/>
      <c r="ARZ314"/>
      <c r="ASA314"/>
      <c r="ASB314"/>
      <c r="ASC314"/>
      <c r="ASD314"/>
      <c r="ASE314"/>
      <c r="ASF314"/>
      <c r="ASG314"/>
      <c r="ASH314"/>
      <c r="ASI314"/>
      <c r="ASJ314"/>
      <c r="ASK314"/>
      <c r="ASL314"/>
      <c r="ASM314"/>
      <c r="ASN314"/>
      <c r="ASO314"/>
      <c r="ASP314"/>
      <c r="ASQ314"/>
      <c r="ASR314"/>
      <c r="ASS314"/>
      <c r="AST314"/>
      <c r="ASU314"/>
      <c r="ASV314"/>
      <c r="ASW314"/>
      <c r="ASX314"/>
      <c r="ASY314"/>
      <c r="ASZ314"/>
      <c r="ATA314"/>
      <c r="ATB314"/>
      <c r="ATC314"/>
      <c r="ATD314"/>
      <c r="ATE314"/>
      <c r="ATF314"/>
      <c r="ATG314"/>
      <c r="ATH314"/>
      <c r="ATI314"/>
      <c r="ATJ314"/>
      <c r="ATK314"/>
      <c r="ATL314"/>
      <c r="ATM314"/>
      <c r="ATN314"/>
      <c r="ATO314"/>
      <c r="ATP314"/>
      <c r="ATQ314"/>
      <c r="ATR314"/>
      <c r="ATS314"/>
      <c r="ATT314"/>
      <c r="ATU314"/>
      <c r="ATV314"/>
      <c r="ATW314"/>
      <c r="ATX314"/>
      <c r="ATY314"/>
      <c r="ATZ314"/>
      <c r="AUA314"/>
      <c r="AUB314"/>
      <c r="AUC314"/>
      <c r="AUD314"/>
      <c r="AUE314"/>
      <c r="AUF314"/>
      <c r="AUG314"/>
      <c r="AUH314"/>
      <c r="AUI314"/>
      <c r="AUJ314"/>
      <c r="AUK314"/>
      <c r="AUL314"/>
      <c r="AUM314"/>
      <c r="AUN314"/>
      <c r="AUO314"/>
      <c r="AUP314"/>
      <c r="AUQ314"/>
      <c r="AUR314"/>
      <c r="AUS314"/>
      <c r="AUT314"/>
      <c r="AUU314"/>
      <c r="AUV314"/>
      <c r="AUW314"/>
      <c r="AUX314"/>
      <c r="AUY314"/>
      <c r="AUZ314"/>
      <c r="AVA314"/>
      <c r="AVB314"/>
      <c r="AVC314"/>
      <c r="AVD314"/>
      <c r="AVE314"/>
      <c r="AVF314"/>
      <c r="AVG314"/>
      <c r="AVH314"/>
      <c r="AVI314"/>
      <c r="AVJ314"/>
      <c r="AVK314"/>
      <c r="AVL314"/>
      <c r="AVM314"/>
      <c r="AVN314"/>
      <c r="AVO314"/>
      <c r="AVP314"/>
      <c r="AVQ314"/>
      <c r="AVR314"/>
      <c r="AVS314"/>
      <c r="AVT314"/>
      <c r="AVU314"/>
      <c r="AVV314"/>
      <c r="AVW314"/>
      <c r="AVX314"/>
      <c r="AVY314"/>
      <c r="AVZ314"/>
      <c r="AWA314"/>
      <c r="AWB314"/>
      <c r="AWC314"/>
      <c r="AWD314"/>
      <c r="AWE314"/>
      <c r="AWF314"/>
      <c r="AWG314"/>
      <c r="AWH314"/>
      <c r="AWI314"/>
      <c r="AWJ314"/>
      <c r="AWK314"/>
      <c r="AWL314"/>
      <c r="AWM314"/>
      <c r="AWN314"/>
      <c r="AWO314"/>
      <c r="AWP314"/>
      <c r="AWQ314"/>
      <c r="AWR314"/>
      <c r="AWS314"/>
      <c r="AWT314"/>
      <c r="AWU314"/>
      <c r="AWV314"/>
      <c r="AWW314"/>
      <c r="AWX314"/>
      <c r="AWY314"/>
      <c r="AWZ314"/>
      <c r="AXA314"/>
      <c r="AXB314"/>
      <c r="AXC314"/>
      <c r="AXD314"/>
      <c r="AXE314"/>
      <c r="AXF314"/>
      <c r="AXG314"/>
      <c r="AXH314"/>
      <c r="AXI314"/>
      <c r="AXJ314"/>
      <c r="AXK314"/>
      <c r="AXL314"/>
      <c r="AXM314"/>
      <c r="AXN314"/>
      <c r="AXO314"/>
      <c r="AXP314"/>
      <c r="AXQ314"/>
      <c r="AXR314"/>
      <c r="AXS314"/>
      <c r="AXT314"/>
      <c r="AXU314"/>
      <c r="AXV314"/>
      <c r="AXW314"/>
      <c r="AXX314"/>
      <c r="AXY314"/>
      <c r="AXZ314"/>
      <c r="AYA314"/>
      <c r="AYB314"/>
      <c r="AYC314"/>
      <c r="AYD314"/>
      <c r="AYE314"/>
      <c r="AYF314"/>
      <c r="AYG314"/>
      <c r="AYH314"/>
      <c r="AYI314"/>
      <c r="AYJ314"/>
      <c r="AYK314"/>
      <c r="AYL314"/>
      <c r="AYM314"/>
      <c r="AYN314"/>
      <c r="AYO314"/>
      <c r="AYP314"/>
      <c r="AYQ314"/>
      <c r="AYR314"/>
      <c r="AYS314"/>
      <c r="AYT314"/>
      <c r="AYU314"/>
      <c r="AYV314"/>
      <c r="AYW314"/>
      <c r="AYX314"/>
      <c r="AYY314"/>
      <c r="AYZ314"/>
      <c r="AZA314"/>
      <c r="AZB314"/>
      <c r="AZC314"/>
      <c r="AZD314"/>
      <c r="AZE314"/>
      <c r="AZF314"/>
      <c r="AZG314"/>
      <c r="AZH314"/>
      <c r="AZI314"/>
      <c r="AZJ314"/>
      <c r="AZK314"/>
      <c r="AZL314"/>
      <c r="AZM314"/>
      <c r="AZN314"/>
      <c r="AZO314"/>
      <c r="AZP314"/>
      <c r="AZQ314"/>
      <c r="AZR314"/>
      <c r="AZS314"/>
      <c r="AZT314"/>
      <c r="AZU314"/>
      <c r="AZV314"/>
      <c r="AZW314"/>
      <c r="AZX314"/>
      <c r="AZY314"/>
      <c r="AZZ314"/>
      <c r="BAA314"/>
      <c r="BAB314"/>
      <c r="BAC314"/>
      <c r="BAD314"/>
      <c r="BAE314"/>
      <c r="BAF314"/>
      <c r="BAG314"/>
      <c r="BAH314"/>
      <c r="BAI314"/>
      <c r="BAJ314"/>
      <c r="BAK314"/>
      <c r="BAL314"/>
      <c r="BAM314"/>
      <c r="BAN314"/>
      <c r="BAO314"/>
      <c r="BAP314"/>
      <c r="BAQ314"/>
      <c r="BAR314"/>
      <c r="BAS314"/>
      <c r="BAT314"/>
      <c r="BAU314"/>
      <c r="BAV314"/>
      <c r="BAW314"/>
      <c r="BAX314"/>
      <c r="BAY314"/>
      <c r="BAZ314"/>
      <c r="BBA314"/>
      <c r="BBB314"/>
      <c r="BBC314"/>
      <c r="BBD314"/>
      <c r="BBE314"/>
      <c r="BBF314"/>
      <c r="BBG314"/>
      <c r="BBH314"/>
      <c r="BBI314"/>
      <c r="BBJ314"/>
      <c r="BBK314"/>
      <c r="BBL314"/>
      <c r="BBM314"/>
      <c r="BBN314"/>
      <c r="BBO314"/>
      <c r="BBP314"/>
      <c r="BBQ314"/>
      <c r="BBR314"/>
      <c r="BBS314"/>
      <c r="BBT314"/>
      <c r="BBU314"/>
      <c r="BBV314"/>
      <c r="BBW314"/>
      <c r="BBX314"/>
      <c r="BBY314"/>
      <c r="BBZ314"/>
      <c r="BCA314"/>
      <c r="BCB314"/>
      <c r="BCC314"/>
      <c r="BCD314"/>
      <c r="BCE314"/>
      <c r="BCF314"/>
      <c r="BCG314"/>
      <c r="BCH314"/>
      <c r="BCI314"/>
      <c r="BCJ314"/>
      <c r="BCK314"/>
      <c r="BCL314"/>
      <c r="BCM314"/>
      <c r="BCN314"/>
      <c r="BCO314"/>
      <c r="BCP314"/>
      <c r="BCQ314"/>
      <c r="BCR314"/>
      <c r="BCS314"/>
      <c r="BCT314"/>
      <c r="BCU314"/>
      <c r="BCV314"/>
      <c r="BCW314"/>
      <c r="BCX314"/>
      <c r="BCY314"/>
      <c r="BCZ314"/>
      <c r="BDA314"/>
      <c r="BDB314"/>
      <c r="BDC314"/>
      <c r="BDD314"/>
      <c r="BDE314"/>
      <c r="BDF314"/>
      <c r="BDG314"/>
      <c r="BDH314"/>
      <c r="BDI314"/>
      <c r="BDJ314"/>
      <c r="BDK314"/>
      <c r="BDL314"/>
      <c r="BDM314"/>
      <c r="BDN314"/>
      <c r="BDO314"/>
      <c r="BDP314"/>
      <c r="BDQ314"/>
      <c r="BDR314"/>
      <c r="BDS314"/>
      <c r="BDT314"/>
      <c r="BDU314"/>
    </row>
    <row r="315" spans="2:1477" s="69" customFormat="1">
      <c r="B315" s="67" t="s">
        <v>6</v>
      </c>
      <c r="C315" s="67" t="s">
        <v>669</v>
      </c>
      <c r="D315" s="67" t="s">
        <v>670</v>
      </c>
      <c r="E315" s="68">
        <v>44664</v>
      </c>
      <c r="F315" s="67" t="s">
        <v>1001</v>
      </c>
      <c r="G315" s="158" t="s">
        <v>1010</v>
      </c>
      <c r="H315" s="187">
        <v>1</v>
      </c>
      <c r="I315" s="69">
        <v>0</v>
      </c>
      <c r="J315" s="69">
        <v>250</v>
      </c>
      <c r="K315" s="69">
        <v>423</v>
      </c>
      <c r="L315" s="69">
        <v>423</v>
      </c>
      <c r="M315" s="186">
        <f t="shared" si="109"/>
        <v>1.1919999999999999</v>
      </c>
      <c r="N315" s="69">
        <f t="shared" si="110"/>
        <v>1</v>
      </c>
      <c r="O315" s="69">
        <v>0</v>
      </c>
      <c r="P315" s="69">
        <v>0</v>
      </c>
      <c r="Q315" s="69">
        <v>0</v>
      </c>
      <c r="R315" s="69">
        <v>125</v>
      </c>
      <c r="S315" s="69">
        <v>48</v>
      </c>
      <c r="T315" s="190">
        <v>7905829</v>
      </c>
      <c r="U315" s="190">
        <v>62000</v>
      </c>
      <c r="V315" s="190">
        <v>7843829</v>
      </c>
      <c r="W315" s="190">
        <v>7905829</v>
      </c>
      <c r="X315" s="190">
        <v>8077210</v>
      </c>
      <c r="Y315" s="190">
        <v>0</v>
      </c>
      <c r="Z315" s="190">
        <v>0</v>
      </c>
      <c r="AA315" s="190">
        <v>0</v>
      </c>
      <c r="AB315" s="190">
        <v>8077210</v>
      </c>
      <c r="AC315" s="190">
        <v>8034957</v>
      </c>
      <c r="AD315" s="186">
        <f t="shared" si="111"/>
        <v>1.0243666709205415</v>
      </c>
      <c r="AE315" s="69">
        <f t="shared" si="112"/>
        <v>1</v>
      </c>
      <c r="AF315" s="190">
        <v>-42254</v>
      </c>
      <c r="AG315" s="190">
        <v>0</v>
      </c>
      <c r="AH315" s="69">
        <v>83</v>
      </c>
      <c r="AI315" s="69">
        <v>42</v>
      </c>
      <c r="AJ315" s="69">
        <v>0</v>
      </c>
      <c r="AK315" s="69">
        <v>0</v>
      </c>
      <c r="AL315" s="80">
        <v>0</v>
      </c>
      <c r="AM315" s="80">
        <v>0</v>
      </c>
      <c r="AN315" s="69">
        <v>0</v>
      </c>
      <c r="AO315" s="69">
        <v>0</v>
      </c>
      <c r="AP315" s="80">
        <v>5458</v>
      </c>
      <c r="AQ315" s="80">
        <v>0</v>
      </c>
      <c r="AR315" s="69">
        <v>0</v>
      </c>
      <c r="AS315" s="69">
        <v>0</v>
      </c>
      <c r="AT315" s="80">
        <v>0</v>
      </c>
      <c r="AU315" s="80">
        <v>0</v>
      </c>
      <c r="AV315" s="69">
        <v>0</v>
      </c>
      <c r="AW315" s="69">
        <v>0</v>
      </c>
      <c r="AX315" s="80">
        <v>0</v>
      </c>
      <c r="AY315" s="80">
        <v>0</v>
      </c>
      <c r="AZ315" s="69">
        <v>0</v>
      </c>
      <c r="BA315" s="69">
        <v>0</v>
      </c>
      <c r="BB315" s="80">
        <v>0</v>
      </c>
      <c r="BC315" s="80">
        <v>0</v>
      </c>
      <c r="BD315" s="69">
        <v>0</v>
      </c>
      <c r="BE315" s="69">
        <v>0</v>
      </c>
      <c r="BF315" s="80">
        <v>0</v>
      </c>
      <c r="BG315" s="80">
        <v>0</v>
      </c>
      <c r="BH315" s="69">
        <v>0</v>
      </c>
      <c r="BI315" s="69">
        <v>0</v>
      </c>
      <c r="BJ315" s="80">
        <v>0</v>
      </c>
      <c r="BK315" s="80">
        <v>0</v>
      </c>
      <c r="BL315" s="69">
        <v>0</v>
      </c>
      <c r="BM315" s="69">
        <v>0</v>
      </c>
      <c r="BN315" s="80">
        <v>0</v>
      </c>
      <c r="BO315" s="80">
        <v>0</v>
      </c>
      <c r="BP315" s="69">
        <v>0</v>
      </c>
      <c r="BQ315" s="69">
        <v>0</v>
      </c>
      <c r="BR315" s="80">
        <v>0</v>
      </c>
      <c r="BS315" s="80">
        <v>0</v>
      </c>
      <c r="BT315" s="69">
        <v>0</v>
      </c>
      <c r="BU315" s="69">
        <v>0</v>
      </c>
      <c r="BV315" s="80">
        <v>0</v>
      </c>
      <c r="BW315" s="80">
        <v>0</v>
      </c>
      <c r="BX315" s="69">
        <v>0</v>
      </c>
      <c r="BY315" s="69">
        <v>0</v>
      </c>
      <c r="BZ315" s="80">
        <v>0</v>
      </c>
      <c r="CA315" s="80">
        <v>0</v>
      </c>
      <c r="CB315" s="69">
        <v>0</v>
      </c>
      <c r="CC315" s="69">
        <v>0</v>
      </c>
      <c r="CD315" s="80">
        <v>0</v>
      </c>
      <c r="CE315" s="80">
        <v>0</v>
      </c>
      <c r="CF315" s="69">
        <v>0</v>
      </c>
      <c r="CG315" s="69">
        <v>0</v>
      </c>
      <c r="CH315" s="80">
        <v>0</v>
      </c>
      <c r="CI315" s="80">
        <v>0</v>
      </c>
      <c r="CJ315" s="69">
        <v>0</v>
      </c>
      <c r="CK315" s="69">
        <v>0</v>
      </c>
      <c r="CL315" s="80">
        <v>5458</v>
      </c>
      <c r="CM315" s="80">
        <v>0</v>
      </c>
      <c r="CN315" s="67" t="s">
        <v>708</v>
      </c>
      <c r="CO315" s="67" t="s">
        <v>709</v>
      </c>
      <c r="CP315" s="67" t="s">
        <v>701</v>
      </c>
      <c r="CQ315" s="67" t="s">
        <v>701</v>
      </c>
      <c r="CR315" s="67" t="s">
        <v>701</v>
      </c>
      <c r="CS315" s="67" t="s">
        <v>701</v>
      </c>
      <c r="CT315" s="68">
        <v>45453</v>
      </c>
      <c r="CU315" s="67" t="s">
        <v>1001</v>
      </c>
      <c r="CV315" s="67" t="s">
        <v>1004</v>
      </c>
      <c r="CW315" s="68" t="s">
        <v>168</v>
      </c>
      <c r="CX315" s="68">
        <v>45294</v>
      </c>
      <c r="CY315" s="67" t="s">
        <v>1003</v>
      </c>
      <c r="CZ315" s="67" t="s">
        <v>1004</v>
      </c>
      <c r="DA315" s="67" t="s">
        <v>1077</v>
      </c>
      <c r="DB315" s="81">
        <v>6822100</v>
      </c>
      <c r="DD315" s="67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  <c r="AMK315"/>
      <c r="AML315"/>
      <c r="AMM315"/>
      <c r="AMN315"/>
      <c r="AMO315"/>
      <c r="AMP315"/>
      <c r="AMQ315"/>
      <c r="AMR315"/>
      <c r="AMS315"/>
      <c r="AMT315"/>
      <c r="AMU315"/>
      <c r="AMV315"/>
      <c r="AMW315"/>
      <c r="AMX315"/>
      <c r="AMY315"/>
      <c r="AMZ315"/>
      <c r="ANA315"/>
      <c r="ANB315"/>
      <c r="ANC315"/>
      <c r="AND315"/>
      <c r="ANE315"/>
      <c r="ANF315"/>
      <c r="ANG315"/>
      <c r="ANH315"/>
      <c r="ANI315"/>
      <c r="ANJ315"/>
      <c r="ANK315"/>
      <c r="ANL315"/>
      <c r="ANM315"/>
      <c r="ANN315"/>
      <c r="ANO315"/>
      <c r="ANP315"/>
      <c r="ANQ315"/>
      <c r="ANR315"/>
      <c r="ANS315"/>
      <c r="ANT315"/>
      <c r="ANU315"/>
      <c r="ANV315"/>
      <c r="ANW315"/>
      <c r="ANX315"/>
      <c r="ANY315"/>
      <c r="ANZ315"/>
      <c r="AOA315"/>
      <c r="AOB315"/>
      <c r="AOC315"/>
      <c r="AOD315"/>
      <c r="AOE315"/>
      <c r="AOF315"/>
      <c r="AOG315"/>
      <c r="AOH315"/>
      <c r="AOI315"/>
      <c r="AOJ315"/>
      <c r="AOK315"/>
      <c r="AOL315"/>
      <c r="AOM315"/>
      <c r="AON315"/>
      <c r="AOO315"/>
      <c r="AOP315"/>
      <c r="AOQ315"/>
      <c r="AOR315"/>
      <c r="AOS315"/>
      <c r="AOT315"/>
      <c r="AOU315"/>
      <c r="AOV315"/>
      <c r="AOW315"/>
      <c r="AOX315"/>
      <c r="AOY315"/>
      <c r="AOZ315"/>
      <c r="APA315"/>
      <c r="APB315"/>
      <c r="APC315"/>
      <c r="APD315"/>
      <c r="APE315"/>
      <c r="APF315"/>
      <c r="APG315"/>
      <c r="APH315"/>
      <c r="API315"/>
      <c r="APJ315"/>
      <c r="APK315"/>
      <c r="APL315"/>
      <c r="APM315"/>
      <c r="APN315"/>
      <c r="APO315"/>
      <c r="APP315"/>
      <c r="APQ315"/>
      <c r="APR315"/>
      <c r="APS315"/>
      <c r="APT315"/>
      <c r="APU315"/>
      <c r="APV315"/>
      <c r="APW315"/>
      <c r="APX315"/>
      <c r="APY315"/>
      <c r="APZ315"/>
      <c r="AQA315"/>
      <c r="AQB315"/>
      <c r="AQC315"/>
      <c r="AQD315"/>
      <c r="AQE315"/>
      <c r="AQF315"/>
      <c r="AQG315"/>
      <c r="AQH315"/>
      <c r="AQI315"/>
      <c r="AQJ315"/>
      <c r="AQK315"/>
      <c r="AQL315"/>
      <c r="AQM315"/>
      <c r="AQN315"/>
      <c r="AQO315"/>
      <c r="AQP315"/>
      <c r="AQQ315"/>
      <c r="AQR315"/>
      <c r="AQS315"/>
      <c r="AQT315"/>
      <c r="AQU315"/>
      <c r="AQV315"/>
      <c r="AQW315"/>
      <c r="AQX315"/>
      <c r="AQY315"/>
      <c r="AQZ315"/>
      <c r="ARA315"/>
      <c r="ARB315"/>
      <c r="ARC315"/>
      <c r="ARD315"/>
      <c r="ARE315"/>
      <c r="ARF315"/>
      <c r="ARG315"/>
      <c r="ARH315"/>
      <c r="ARI315"/>
      <c r="ARJ315"/>
      <c r="ARK315"/>
      <c r="ARL315"/>
      <c r="ARM315"/>
      <c r="ARN315"/>
      <c r="ARO315"/>
      <c r="ARP315"/>
      <c r="ARQ315"/>
      <c r="ARR315"/>
      <c r="ARS315"/>
      <c r="ART315"/>
      <c r="ARU315"/>
      <c r="ARV315"/>
      <c r="ARW315"/>
      <c r="ARX315"/>
      <c r="ARY315"/>
      <c r="ARZ315"/>
      <c r="ASA315"/>
      <c r="ASB315"/>
      <c r="ASC315"/>
      <c r="ASD315"/>
      <c r="ASE315"/>
      <c r="ASF315"/>
      <c r="ASG315"/>
      <c r="ASH315"/>
      <c r="ASI315"/>
      <c r="ASJ315"/>
      <c r="ASK315"/>
      <c r="ASL315"/>
      <c r="ASM315"/>
      <c r="ASN315"/>
      <c r="ASO315"/>
      <c r="ASP315"/>
      <c r="ASQ315"/>
      <c r="ASR315"/>
      <c r="ASS315"/>
      <c r="AST315"/>
      <c r="ASU315"/>
      <c r="ASV315"/>
      <c r="ASW315"/>
      <c r="ASX315"/>
      <c r="ASY315"/>
      <c r="ASZ315"/>
      <c r="ATA315"/>
      <c r="ATB315"/>
      <c r="ATC315"/>
      <c r="ATD315"/>
      <c r="ATE315"/>
      <c r="ATF315"/>
      <c r="ATG315"/>
      <c r="ATH315"/>
      <c r="ATI315"/>
      <c r="ATJ315"/>
      <c r="ATK315"/>
      <c r="ATL315"/>
      <c r="ATM315"/>
      <c r="ATN315"/>
      <c r="ATO315"/>
      <c r="ATP315"/>
      <c r="ATQ315"/>
      <c r="ATR315"/>
      <c r="ATS315"/>
      <c r="ATT315"/>
      <c r="ATU315"/>
      <c r="ATV315"/>
      <c r="ATW315"/>
      <c r="ATX315"/>
      <c r="ATY315"/>
      <c r="ATZ315"/>
      <c r="AUA315"/>
      <c r="AUB315"/>
      <c r="AUC315"/>
      <c r="AUD315"/>
      <c r="AUE315"/>
      <c r="AUF315"/>
      <c r="AUG315"/>
      <c r="AUH315"/>
      <c r="AUI315"/>
      <c r="AUJ315"/>
      <c r="AUK315"/>
      <c r="AUL315"/>
      <c r="AUM315"/>
      <c r="AUN315"/>
      <c r="AUO315"/>
      <c r="AUP315"/>
      <c r="AUQ315"/>
      <c r="AUR315"/>
      <c r="AUS315"/>
      <c r="AUT315"/>
      <c r="AUU315"/>
      <c r="AUV315"/>
      <c r="AUW315"/>
      <c r="AUX315"/>
      <c r="AUY315"/>
      <c r="AUZ315"/>
      <c r="AVA315"/>
      <c r="AVB315"/>
      <c r="AVC315"/>
      <c r="AVD315"/>
      <c r="AVE315"/>
      <c r="AVF315"/>
      <c r="AVG315"/>
      <c r="AVH315"/>
      <c r="AVI315"/>
      <c r="AVJ315"/>
      <c r="AVK315"/>
      <c r="AVL315"/>
      <c r="AVM315"/>
      <c r="AVN315"/>
      <c r="AVO315"/>
      <c r="AVP315"/>
      <c r="AVQ315"/>
      <c r="AVR315"/>
      <c r="AVS315"/>
      <c r="AVT315"/>
      <c r="AVU315"/>
      <c r="AVV315"/>
      <c r="AVW315"/>
      <c r="AVX315"/>
      <c r="AVY315"/>
      <c r="AVZ315"/>
      <c r="AWA315"/>
      <c r="AWB315"/>
      <c r="AWC315"/>
      <c r="AWD315"/>
      <c r="AWE315"/>
      <c r="AWF315"/>
      <c r="AWG315"/>
      <c r="AWH315"/>
      <c r="AWI315"/>
      <c r="AWJ315"/>
      <c r="AWK315"/>
      <c r="AWL315"/>
      <c r="AWM315"/>
      <c r="AWN315"/>
      <c r="AWO315"/>
      <c r="AWP315"/>
      <c r="AWQ315"/>
      <c r="AWR315"/>
      <c r="AWS315"/>
      <c r="AWT315"/>
      <c r="AWU315"/>
      <c r="AWV315"/>
      <c r="AWW315"/>
      <c r="AWX315"/>
      <c r="AWY315"/>
      <c r="AWZ315"/>
      <c r="AXA315"/>
      <c r="AXB315"/>
      <c r="AXC315"/>
      <c r="AXD315"/>
      <c r="AXE315"/>
      <c r="AXF315"/>
      <c r="AXG315"/>
      <c r="AXH315"/>
      <c r="AXI315"/>
      <c r="AXJ315"/>
      <c r="AXK315"/>
      <c r="AXL315"/>
      <c r="AXM315"/>
      <c r="AXN315"/>
      <c r="AXO315"/>
      <c r="AXP315"/>
      <c r="AXQ315"/>
      <c r="AXR315"/>
      <c r="AXS315"/>
      <c r="AXT315"/>
      <c r="AXU315"/>
      <c r="AXV315"/>
      <c r="AXW315"/>
      <c r="AXX315"/>
      <c r="AXY315"/>
      <c r="AXZ315"/>
      <c r="AYA315"/>
      <c r="AYB315"/>
      <c r="AYC315"/>
      <c r="AYD315"/>
      <c r="AYE315"/>
      <c r="AYF315"/>
      <c r="AYG315"/>
      <c r="AYH315"/>
      <c r="AYI315"/>
      <c r="AYJ315"/>
      <c r="AYK315"/>
      <c r="AYL315"/>
      <c r="AYM315"/>
      <c r="AYN315"/>
      <c r="AYO315"/>
      <c r="AYP315"/>
      <c r="AYQ315"/>
      <c r="AYR315"/>
      <c r="AYS315"/>
      <c r="AYT315"/>
      <c r="AYU315"/>
      <c r="AYV315"/>
      <c r="AYW315"/>
      <c r="AYX315"/>
      <c r="AYY315"/>
      <c r="AYZ315"/>
      <c r="AZA315"/>
      <c r="AZB315"/>
      <c r="AZC315"/>
      <c r="AZD315"/>
      <c r="AZE315"/>
      <c r="AZF315"/>
      <c r="AZG315"/>
      <c r="AZH315"/>
      <c r="AZI315"/>
      <c r="AZJ315"/>
      <c r="AZK315"/>
      <c r="AZL315"/>
      <c r="AZM315"/>
      <c r="AZN315"/>
      <c r="AZO315"/>
      <c r="AZP315"/>
      <c r="AZQ315"/>
      <c r="AZR315"/>
      <c r="AZS315"/>
      <c r="AZT315"/>
      <c r="AZU315"/>
      <c r="AZV315"/>
      <c r="AZW315"/>
      <c r="AZX315"/>
      <c r="AZY315"/>
      <c r="AZZ315"/>
      <c r="BAA315"/>
      <c r="BAB315"/>
      <c r="BAC315"/>
      <c r="BAD315"/>
      <c r="BAE315"/>
      <c r="BAF315"/>
      <c r="BAG315"/>
      <c r="BAH315"/>
      <c r="BAI315"/>
      <c r="BAJ315"/>
      <c r="BAK315"/>
      <c r="BAL315"/>
      <c r="BAM315"/>
      <c r="BAN315"/>
      <c r="BAO315"/>
      <c r="BAP315"/>
      <c r="BAQ315"/>
      <c r="BAR315"/>
      <c r="BAS315"/>
      <c r="BAT315"/>
      <c r="BAU315"/>
      <c r="BAV315"/>
      <c r="BAW315"/>
      <c r="BAX315"/>
      <c r="BAY315"/>
      <c r="BAZ315"/>
      <c r="BBA315"/>
      <c r="BBB315"/>
      <c r="BBC315"/>
      <c r="BBD315"/>
      <c r="BBE315"/>
      <c r="BBF315"/>
      <c r="BBG315"/>
      <c r="BBH315"/>
      <c r="BBI315"/>
      <c r="BBJ315"/>
      <c r="BBK315"/>
      <c r="BBL315"/>
      <c r="BBM315"/>
      <c r="BBN315"/>
      <c r="BBO315"/>
      <c r="BBP315"/>
      <c r="BBQ315"/>
      <c r="BBR315"/>
      <c r="BBS315"/>
      <c r="BBT315"/>
      <c r="BBU315"/>
      <c r="BBV315"/>
      <c r="BBW315"/>
      <c r="BBX315"/>
      <c r="BBY315"/>
      <c r="BBZ315"/>
      <c r="BCA315"/>
      <c r="BCB315"/>
      <c r="BCC315"/>
      <c r="BCD315"/>
      <c r="BCE315"/>
      <c r="BCF315"/>
      <c r="BCG315"/>
      <c r="BCH315"/>
      <c r="BCI315"/>
      <c r="BCJ315"/>
      <c r="BCK315"/>
      <c r="BCL315"/>
      <c r="BCM315"/>
      <c r="BCN315"/>
      <c r="BCO315"/>
      <c r="BCP315"/>
      <c r="BCQ315"/>
      <c r="BCR315"/>
      <c r="BCS315"/>
      <c r="BCT315"/>
      <c r="BCU315"/>
      <c r="BCV315"/>
      <c r="BCW315"/>
      <c r="BCX315"/>
      <c r="BCY315"/>
      <c r="BCZ315"/>
      <c r="BDA315"/>
      <c r="BDB315"/>
      <c r="BDC315"/>
      <c r="BDD315"/>
      <c r="BDE315"/>
      <c r="BDF315"/>
      <c r="BDG315"/>
      <c r="BDH315"/>
      <c r="BDI315"/>
      <c r="BDJ315"/>
      <c r="BDK315"/>
      <c r="BDL315"/>
      <c r="BDM315"/>
      <c r="BDN315"/>
      <c r="BDO315"/>
      <c r="BDP315"/>
      <c r="BDQ315"/>
      <c r="BDR315"/>
      <c r="BDS315"/>
      <c r="BDT315"/>
      <c r="BDU315"/>
    </row>
    <row r="316" spans="2:1477" s="69" customFormat="1">
      <c r="B316" s="67" t="s">
        <v>6</v>
      </c>
      <c r="C316" s="67" t="s">
        <v>482</v>
      </c>
      <c r="D316" s="67" t="s">
        <v>483</v>
      </c>
      <c r="E316" s="68">
        <v>44664</v>
      </c>
      <c r="F316" s="67" t="s">
        <v>1001</v>
      </c>
      <c r="G316" s="158" t="s">
        <v>1010</v>
      </c>
      <c r="H316" s="187">
        <v>1</v>
      </c>
      <c r="I316" s="69">
        <v>1</v>
      </c>
      <c r="J316" s="69">
        <v>140</v>
      </c>
      <c r="K316" s="69">
        <v>171</v>
      </c>
      <c r="L316" s="69">
        <v>171</v>
      </c>
      <c r="M316" s="186">
        <f t="shared" si="109"/>
        <v>1</v>
      </c>
      <c r="N316" s="69">
        <f t="shared" si="110"/>
        <v>1</v>
      </c>
      <c r="O316" s="69">
        <v>0</v>
      </c>
      <c r="P316" s="69">
        <v>0</v>
      </c>
      <c r="Q316" s="69">
        <v>0</v>
      </c>
      <c r="R316" s="69">
        <v>31</v>
      </c>
      <c r="S316" s="69">
        <v>0</v>
      </c>
      <c r="T316" s="190">
        <v>2231499</v>
      </c>
      <c r="U316" s="190">
        <v>50000</v>
      </c>
      <c r="V316" s="190">
        <v>2181499</v>
      </c>
      <c r="W316" s="190">
        <v>2259063</v>
      </c>
      <c r="X316" s="190">
        <v>2052581</v>
      </c>
      <c r="Y316" s="190">
        <v>0</v>
      </c>
      <c r="Z316" s="190">
        <v>0</v>
      </c>
      <c r="AA316" s="190">
        <v>0</v>
      </c>
      <c r="AB316" s="190">
        <v>2052581</v>
      </c>
      <c r="AC316" s="190">
        <v>2046856</v>
      </c>
      <c r="AD316" s="186">
        <f t="shared" si="111"/>
        <v>0.93827959581920506</v>
      </c>
      <c r="AE316" s="69">
        <f t="shared" si="112"/>
        <v>1</v>
      </c>
      <c r="AF316" s="190">
        <v>-5724</v>
      </c>
      <c r="AG316" s="190">
        <v>27565</v>
      </c>
      <c r="AH316" s="69">
        <v>22</v>
      </c>
      <c r="AI316" s="69">
        <v>9</v>
      </c>
      <c r="AJ316" s="69">
        <v>0</v>
      </c>
      <c r="AK316" s="69">
        <v>0</v>
      </c>
      <c r="AL316" s="80">
        <v>0</v>
      </c>
      <c r="AM316" s="80">
        <v>0</v>
      </c>
      <c r="AN316" s="69">
        <v>0</v>
      </c>
      <c r="AO316" s="69">
        <v>0</v>
      </c>
      <c r="AP316" s="80">
        <v>27565</v>
      </c>
      <c r="AQ316" s="80">
        <v>0</v>
      </c>
      <c r="AR316" s="69">
        <v>0</v>
      </c>
      <c r="AS316" s="69">
        <v>0</v>
      </c>
      <c r="AT316" s="80">
        <v>0</v>
      </c>
      <c r="AU316" s="80">
        <v>0</v>
      </c>
      <c r="AV316" s="69">
        <v>0</v>
      </c>
      <c r="AW316" s="69">
        <v>0</v>
      </c>
      <c r="AX316" s="80">
        <v>0</v>
      </c>
      <c r="AY316" s="80">
        <v>0</v>
      </c>
      <c r="AZ316" s="69">
        <v>0</v>
      </c>
      <c r="BA316" s="69">
        <v>0</v>
      </c>
      <c r="BB316" s="80">
        <v>0</v>
      </c>
      <c r="BC316" s="80">
        <v>0</v>
      </c>
      <c r="BD316" s="69">
        <v>0</v>
      </c>
      <c r="BE316" s="69">
        <v>0</v>
      </c>
      <c r="BF316" s="80">
        <v>0</v>
      </c>
      <c r="BG316" s="80">
        <v>0</v>
      </c>
      <c r="BH316" s="69">
        <v>0</v>
      </c>
      <c r="BI316" s="69">
        <v>0</v>
      </c>
      <c r="BJ316" s="80">
        <v>0</v>
      </c>
      <c r="BK316" s="80">
        <v>0</v>
      </c>
      <c r="BL316" s="69">
        <v>0</v>
      </c>
      <c r="BM316" s="69">
        <v>0</v>
      </c>
      <c r="BN316" s="80">
        <v>0</v>
      </c>
      <c r="BO316" s="80">
        <v>0</v>
      </c>
      <c r="BP316" s="69">
        <v>0</v>
      </c>
      <c r="BQ316" s="69">
        <v>0</v>
      </c>
      <c r="BR316" s="80">
        <v>0</v>
      </c>
      <c r="BS316" s="80">
        <v>0</v>
      </c>
      <c r="BT316" s="69">
        <v>0</v>
      </c>
      <c r="BU316" s="69">
        <v>0</v>
      </c>
      <c r="BV316" s="80">
        <v>0</v>
      </c>
      <c r="BW316" s="80">
        <v>0</v>
      </c>
      <c r="BX316" s="69">
        <v>0</v>
      </c>
      <c r="BY316" s="69">
        <v>0</v>
      </c>
      <c r="BZ316" s="80">
        <v>0</v>
      </c>
      <c r="CA316" s="80">
        <v>0</v>
      </c>
      <c r="CB316" s="69">
        <v>0</v>
      </c>
      <c r="CC316" s="69">
        <v>0</v>
      </c>
      <c r="CD316" s="80">
        <v>0</v>
      </c>
      <c r="CE316" s="80">
        <v>0</v>
      </c>
      <c r="CF316" s="69">
        <v>0</v>
      </c>
      <c r="CG316" s="69">
        <v>0</v>
      </c>
      <c r="CH316" s="80">
        <v>0</v>
      </c>
      <c r="CI316" s="80">
        <v>0</v>
      </c>
      <c r="CJ316" s="69">
        <v>0</v>
      </c>
      <c r="CK316" s="69">
        <v>0</v>
      </c>
      <c r="CL316" s="80">
        <v>27565</v>
      </c>
      <c r="CM316" s="80">
        <v>0</v>
      </c>
      <c r="CN316" s="67" t="s">
        <v>968</v>
      </c>
      <c r="CO316" s="67" t="s">
        <v>969</v>
      </c>
      <c r="CP316" s="67" t="s">
        <v>701</v>
      </c>
      <c r="CQ316" s="67" t="s">
        <v>701</v>
      </c>
      <c r="CR316" s="67" t="s">
        <v>701</v>
      </c>
      <c r="CS316" s="67" t="s">
        <v>701</v>
      </c>
      <c r="CT316" s="68">
        <v>45268</v>
      </c>
      <c r="CU316" s="67" t="s">
        <v>1007</v>
      </c>
      <c r="CV316" s="67" t="s">
        <v>1004</v>
      </c>
      <c r="CW316" s="68" t="s">
        <v>168</v>
      </c>
      <c r="CX316" s="68">
        <v>45182</v>
      </c>
      <c r="CY316" s="67" t="s">
        <v>1005</v>
      </c>
      <c r="CZ316" s="67" t="s">
        <v>1004</v>
      </c>
      <c r="DA316" s="67" t="s">
        <v>1075</v>
      </c>
      <c r="DB316" s="81">
        <v>1792600</v>
      </c>
      <c r="DD316" s="67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  <c r="AMK316"/>
      <c r="AML316"/>
      <c r="AMM316"/>
      <c r="AMN316"/>
      <c r="AMO316"/>
      <c r="AMP316"/>
      <c r="AMQ316"/>
      <c r="AMR316"/>
      <c r="AMS316"/>
      <c r="AMT316"/>
      <c r="AMU316"/>
      <c r="AMV316"/>
      <c r="AMW316"/>
      <c r="AMX316"/>
      <c r="AMY316"/>
      <c r="AMZ316"/>
      <c r="ANA316"/>
      <c r="ANB316"/>
      <c r="ANC316"/>
      <c r="AND316"/>
      <c r="ANE316"/>
      <c r="ANF316"/>
      <c r="ANG316"/>
      <c r="ANH316"/>
      <c r="ANI316"/>
      <c r="ANJ316"/>
      <c r="ANK316"/>
      <c r="ANL316"/>
      <c r="ANM316"/>
      <c r="ANN316"/>
      <c r="ANO316"/>
      <c r="ANP316"/>
      <c r="ANQ316"/>
      <c r="ANR316"/>
      <c r="ANS316"/>
      <c r="ANT316"/>
      <c r="ANU316"/>
      <c r="ANV316"/>
      <c r="ANW316"/>
      <c r="ANX316"/>
      <c r="ANY316"/>
      <c r="ANZ316"/>
      <c r="AOA316"/>
      <c r="AOB316"/>
      <c r="AOC316"/>
      <c r="AOD316"/>
      <c r="AOE316"/>
      <c r="AOF316"/>
      <c r="AOG316"/>
      <c r="AOH316"/>
      <c r="AOI316"/>
      <c r="AOJ316"/>
      <c r="AOK316"/>
      <c r="AOL316"/>
      <c r="AOM316"/>
      <c r="AON316"/>
      <c r="AOO316"/>
      <c r="AOP316"/>
      <c r="AOQ316"/>
      <c r="AOR316"/>
      <c r="AOS316"/>
      <c r="AOT316"/>
      <c r="AOU316"/>
      <c r="AOV316"/>
      <c r="AOW316"/>
      <c r="AOX316"/>
      <c r="AOY316"/>
      <c r="AOZ316"/>
      <c r="APA316"/>
      <c r="APB316"/>
      <c r="APC316"/>
      <c r="APD316"/>
      <c r="APE316"/>
      <c r="APF316"/>
      <c r="APG316"/>
      <c r="APH316"/>
      <c r="API316"/>
      <c r="APJ316"/>
      <c r="APK316"/>
      <c r="APL316"/>
      <c r="APM316"/>
      <c r="APN316"/>
      <c r="APO316"/>
      <c r="APP316"/>
      <c r="APQ316"/>
      <c r="APR316"/>
      <c r="APS316"/>
      <c r="APT316"/>
      <c r="APU316"/>
      <c r="APV316"/>
      <c r="APW316"/>
      <c r="APX316"/>
      <c r="APY316"/>
      <c r="APZ316"/>
      <c r="AQA316"/>
      <c r="AQB316"/>
      <c r="AQC316"/>
      <c r="AQD316"/>
      <c r="AQE316"/>
      <c r="AQF316"/>
      <c r="AQG316"/>
      <c r="AQH316"/>
      <c r="AQI316"/>
      <c r="AQJ316"/>
      <c r="AQK316"/>
      <c r="AQL316"/>
      <c r="AQM316"/>
      <c r="AQN316"/>
      <c r="AQO316"/>
      <c r="AQP316"/>
      <c r="AQQ316"/>
      <c r="AQR316"/>
      <c r="AQS316"/>
      <c r="AQT316"/>
      <c r="AQU316"/>
      <c r="AQV316"/>
      <c r="AQW316"/>
      <c r="AQX316"/>
      <c r="AQY316"/>
      <c r="AQZ316"/>
      <c r="ARA316"/>
      <c r="ARB316"/>
      <c r="ARC316"/>
      <c r="ARD316"/>
      <c r="ARE316"/>
      <c r="ARF316"/>
      <c r="ARG316"/>
      <c r="ARH316"/>
      <c r="ARI316"/>
      <c r="ARJ316"/>
      <c r="ARK316"/>
      <c r="ARL316"/>
      <c r="ARM316"/>
      <c r="ARN316"/>
      <c r="ARO316"/>
      <c r="ARP316"/>
      <c r="ARQ316"/>
      <c r="ARR316"/>
      <c r="ARS316"/>
      <c r="ART316"/>
      <c r="ARU316"/>
      <c r="ARV316"/>
      <c r="ARW316"/>
      <c r="ARX316"/>
      <c r="ARY316"/>
      <c r="ARZ316"/>
      <c r="ASA316"/>
      <c r="ASB316"/>
      <c r="ASC316"/>
      <c r="ASD316"/>
      <c r="ASE316"/>
      <c r="ASF316"/>
      <c r="ASG316"/>
      <c r="ASH316"/>
      <c r="ASI316"/>
      <c r="ASJ316"/>
      <c r="ASK316"/>
      <c r="ASL316"/>
      <c r="ASM316"/>
      <c r="ASN316"/>
      <c r="ASO316"/>
      <c r="ASP316"/>
      <c r="ASQ316"/>
      <c r="ASR316"/>
      <c r="ASS316"/>
      <c r="AST316"/>
      <c r="ASU316"/>
      <c r="ASV316"/>
      <c r="ASW316"/>
      <c r="ASX316"/>
      <c r="ASY316"/>
      <c r="ASZ316"/>
      <c r="ATA316"/>
      <c r="ATB316"/>
      <c r="ATC316"/>
      <c r="ATD316"/>
      <c r="ATE316"/>
      <c r="ATF316"/>
      <c r="ATG316"/>
      <c r="ATH316"/>
      <c r="ATI316"/>
      <c r="ATJ316"/>
      <c r="ATK316"/>
      <c r="ATL316"/>
      <c r="ATM316"/>
      <c r="ATN316"/>
      <c r="ATO316"/>
      <c r="ATP316"/>
      <c r="ATQ316"/>
      <c r="ATR316"/>
      <c r="ATS316"/>
      <c r="ATT316"/>
      <c r="ATU316"/>
      <c r="ATV316"/>
      <c r="ATW316"/>
      <c r="ATX316"/>
      <c r="ATY316"/>
      <c r="ATZ316"/>
      <c r="AUA316"/>
      <c r="AUB316"/>
      <c r="AUC316"/>
      <c r="AUD316"/>
      <c r="AUE316"/>
      <c r="AUF316"/>
      <c r="AUG316"/>
      <c r="AUH316"/>
      <c r="AUI316"/>
      <c r="AUJ316"/>
      <c r="AUK316"/>
      <c r="AUL316"/>
      <c r="AUM316"/>
      <c r="AUN316"/>
      <c r="AUO316"/>
      <c r="AUP316"/>
      <c r="AUQ316"/>
      <c r="AUR316"/>
      <c r="AUS316"/>
      <c r="AUT316"/>
      <c r="AUU316"/>
      <c r="AUV316"/>
      <c r="AUW316"/>
      <c r="AUX316"/>
      <c r="AUY316"/>
      <c r="AUZ316"/>
      <c r="AVA316"/>
      <c r="AVB316"/>
      <c r="AVC316"/>
      <c r="AVD316"/>
      <c r="AVE316"/>
      <c r="AVF316"/>
      <c r="AVG316"/>
      <c r="AVH316"/>
      <c r="AVI316"/>
      <c r="AVJ316"/>
      <c r="AVK316"/>
      <c r="AVL316"/>
      <c r="AVM316"/>
      <c r="AVN316"/>
      <c r="AVO316"/>
      <c r="AVP316"/>
      <c r="AVQ316"/>
      <c r="AVR316"/>
      <c r="AVS316"/>
      <c r="AVT316"/>
      <c r="AVU316"/>
      <c r="AVV316"/>
      <c r="AVW316"/>
      <c r="AVX316"/>
      <c r="AVY316"/>
      <c r="AVZ316"/>
      <c r="AWA316"/>
      <c r="AWB316"/>
      <c r="AWC316"/>
      <c r="AWD316"/>
      <c r="AWE316"/>
      <c r="AWF316"/>
      <c r="AWG316"/>
      <c r="AWH316"/>
      <c r="AWI316"/>
      <c r="AWJ316"/>
      <c r="AWK316"/>
      <c r="AWL316"/>
      <c r="AWM316"/>
      <c r="AWN316"/>
      <c r="AWO316"/>
      <c r="AWP316"/>
      <c r="AWQ316"/>
      <c r="AWR316"/>
      <c r="AWS316"/>
      <c r="AWT316"/>
      <c r="AWU316"/>
      <c r="AWV316"/>
      <c r="AWW316"/>
      <c r="AWX316"/>
      <c r="AWY316"/>
      <c r="AWZ316"/>
      <c r="AXA316"/>
      <c r="AXB316"/>
      <c r="AXC316"/>
      <c r="AXD316"/>
      <c r="AXE316"/>
      <c r="AXF316"/>
      <c r="AXG316"/>
      <c r="AXH316"/>
      <c r="AXI316"/>
      <c r="AXJ316"/>
      <c r="AXK316"/>
      <c r="AXL316"/>
      <c r="AXM316"/>
      <c r="AXN316"/>
      <c r="AXO316"/>
      <c r="AXP316"/>
      <c r="AXQ316"/>
      <c r="AXR316"/>
      <c r="AXS316"/>
      <c r="AXT316"/>
      <c r="AXU316"/>
      <c r="AXV316"/>
      <c r="AXW316"/>
      <c r="AXX316"/>
      <c r="AXY316"/>
      <c r="AXZ316"/>
      <c r="AYA316"/>
      <c r="AYB316"/>
      <c r="AYC316"/>
      <c r="AYD316"/>
      <c r="AYE316"/>
      <c r="AYF316"/>
      <c r="AYG316"/>
      <c r="AYH316"/>
      <c r="AYI316"/>
      <c r="AYJ316"/>
      <c r="AYK316"/>
      <c r="AYL316"/>
      <c r="AYM316"/>
      <c r="AYN316"/>
      <c r="AYO316"/>
      <c r="AYP316"/>
      <c r="AYQ316"/>
      <c r="AYR316"/>
      <c r="AYS316"/>
      <c r="AYT316"/>
      <c r="AYU316"/>
      <c r="AYV316"/>
      <c r="AYW316"/>
      <c r="AYX316"/>
      <c r="AYY316"/>
      <c r="AYZ316"/>
      <c r="AZA316"/>
      <c r="AZB316"/>
      <c r="AZC316"/>
      <c r="AZD316"/>
      <c r="AZE316"/>
      <c r="AZF316"/>
      <c r="AZG316"/>
      <c r="AZH316"/>
      <c r="AZI316"/>
      <c r="AZJ316"/>
      <c r="AZK316"/>
      <c r="AZL316"/>
      <c r="AZM316"/>
      <c r="AZN316"/>
      <c r="AZO316"/>
      <c r="AZP316"/>
      <c r="AZQ316"/>
      <c r="AZR316"/>
      <c r="AZS316"/>
      <c r="AZT316"/>
      <c r="AZU316"/>
      <c r="AZV316"/>
      <c r="AZW316"/>
      <c r="AZX316"/>
      <c r="AZY316"/>
      <c r="AZZ316"/>
      <c r="BAA316"/>
      <c r="BAB316"/>
      <c r="BAC316"/>
      <c r="BAD316"/>
      <c r="BAE316"/>
      <c r="BAF316"/>
      <c r="BAG316"/>
      <c r="BAH316"/>
      <c r="BAI316"/>
      <c r="BAJ316"/>
      <c r="BAK316"/>
      <c r="BAL316"/>
      <c r="BAM316"/>
      <c r="BAN316"/>
      <c r="BAO316"/>
      <c r="BAP316"/>
      <c r="BAQ316"/>
      <c r="BAR316"/>
      <c r="BAS316"/>
      <c r="BAT316"/>
      <c r="BAU316"/>
      <c r="BAV316"/>
      <c r="BAW316"/>
      <c r="BAX316"/>
      <c r="BAY316"/>
      <c r="BAZ316"/>
      <c r="BBA316"/>
      <c r="BBB316"/>
      <c r="BBC316"/>
      <c r="BBD316"/>
      <c r="BBE316"/>
      <c r="BBF316"/>
      <c r="BBG316"/>
      <c r="BBH316"/>
      <c r="BBI316"/>
      <c r="BBJ316"/>
      <c r="BBK316"/>
      <c r="BBL316"/>
      <c r="BBM316"/>
      <c r="BBN316"/>
      <c r="BBO316"/>
      <c r="BBP316"/>
      <c r="BBQ316"/>
      <c r="BBR316"/>
      <c r="BBS316"/>
      <c r="BBT316"/>
      <c r="BBU316"/>
      <c r="BBV316"/>
      <c r="BBW316"/>
      <c r="BBX316"/>
      <c r="BBY316"/>
      <c r="BBZ316"/>
      <c r="BCA316"/>
      <c r="BCB316"/>
      <c r="BCC316"/>
      <c r="BCD316"/>
      <c r="BCE316"/>
      <c r="BCF316"/>
      <c r="BCG316"/>
      <c r="BCH316"/>
      <c r="BCI316"/>
      <c r="BCJ316"/>
      <c r="BCK316"/>
      <c r="BCL316"/>
      <c r="BCM316"/>
      <c r="BCN316"/>
      <c r="BCO316"/>
      <c r="BCP316"/>
      <c r="BCQ316"/>
      <c r="BCR316"/>
      <c r="BCS316"/>
      <c r="BCT316"/>
      <c r="BCU316"/>
      <c r="BCV316"/>
      <c r="BCW316"/>
      <c r="BCX316"/>
      <c r="BCY316"/>
      <c r="BCZ316"/>
      <c r="BDA316"/>
      <c r="BDB316"/>
      <c r="BDC316"/>
      <c r="BDD316"/>
      <c r="BDE316"/>
      <c r="BDF316"/>
      <c r="BDG316"/>
      <c r="BDH316"/>
      <c r="BDI316"/>
      <c r="BDJ316"/>
      <c r="BDK316"/>
      <c r="BDL316"/>
      <c r="BDM316"/>
      <c r="BDN316"/>
      <c r="BDO316"/>
      <c r="BDP316"/>
      <c r="BDQ316"/>
      <c r="BDR316"/>
      <c r="BDS316"/>
      <c r="BDT316"/>
      <c r="BDU316"/>
    </row>
    <row r="317" spans="2:1477" s="69" customFormat="1">
      <c r="B317" s="67" t="s">
        <v>6</v>
      </c>
      <c r="C317" s="67" t="s">
        <v>484</v>
      </c>
      <c r="D317" s="67" t="s">
        <v>485</v>
      </c>
      <c r="E317" s="68">
        <v>44720</v>
      </c>
      <c r="F317" s="67" t="s">
        <v>1001</v>
      </c>
      <c r="G317" s="158" t="s">
        <v>1010</v>
      </c>
      <c r="H317" s="187">
        <v>3</v>
      </c>
      <c r="I317" s="69">
        <v>3</v>
      </c>
      <c r="J317" s="69">
        <v>300</v>
      </c>
      <c r="K317" s="69">
        <v>361</v>
      </c>
      <c r="L317" s="69">
        <v>338</v>
      </c>
      <c r="M317" s="186">
        <f t="shared" si="109"/>
        <v>0.92333333333333334</v>
      </c>
      <c r="N317" s="69">
        <f t="shared" si="110"/>
        <v>1</v>
      </c>
      <c r="O317" s="69">
        <v>23</v>
      </c>
      <c r="P317" s="69">
        <v>0</v>
      </c>
      <c r="Q317" s="69">
        <v>0</v>
      </c>
      <c r="R317" s="69">
        <v>61</v>
      </c>
      <c r="S317" s="69">
        <v>0</v>
      </c>
      <c r="T317" s="190">
        <v>4664000</v>
      </c>
      <c r="U317" s="190">
        <v>50000</v>
      </c>
      <c r="V317" s="190">
        <v>4614000</v>
      </c>
      <c r="W317" s="190">
        <v>4709230</v>
      </c>
      <c r="X317" s="190">
        <v>4734993</v>
      </c>
      <c r="Y317" s="190">
        <v>0</v>
      </c>
      <c r="Z317" s="190">
        <v>0</v>
      </c>
      <c r="AA317" s="190">
        <v>0</v>
      </c>
      <c r="AB317" s="190">
        <v>4734993</v>
      </c>
      <c r="AC317" s="190">
        <v>4662735</v>
      </c>
      <c r="AD317" s="186">
        <f t="shared" si="111"/>
        <v>1.0105624187256177</v>
      </c>
      <c r="AE317" s="69">
        <f t="shared" si="112"/>
        <v>1</v>
      </c>
      <c r="AF317" s="190">
        <v>-72258</v>
      </c>
      <c r="AG317" s="190">
        <v>45230</v>
      </c>
      <c r="AH317" s="69">
        <v>37</v>
      </c>
      <c r="AI317" s="69">
        <v>24</v>
      </c>
      <c r="AJ317" s="69">
        <v>0</v>
      </c>
      <c r="AK317" s="69">
        <v>0</v>
      </c>
      <c r="AL317" s="80">
        <v>25230</v>
      </c>
      <c r="AM317" s="80">
        <v>0</v>
      </c>
      <c r="AN317" s="69">
        <v>0</v>
      </c>
      <c r="AO317" s="69">
        <v>0</v>
      </c>
      <c r="AP317" s="80">
        <v>42961</v>
      </c>
      <c r="AQ317" s="80">
        <v>0</v>
      </c>
      <c r="AR317" s="69">
        <v>0</v>
      </c>
      <c r="AS317" s="69">
        <v>0</v>
      </c>
      <c r="AT317" s="80">
        <v>0</v>
      </c>
      <c r="AU317" s="80">
        <v>0</v>
      </c>
      <c r="AV317" s="69">
        <v>0</v>
      </c>
      <c r="AW317" s="69">
        <v>0</v>
      </c>
      <c r="AX317" s="80">
        <v>0</v>
      </c>
      <c r="AY317" s="80">
        <v>0</v>
      </c>
      <c r="AZ317" s="69">
        <v>0</v>
      </c>
      <c r="BA317" s="69">
        <v>0</v>
      </c>
      <c r="BB317" s="80">
        <v>0</v>
      </c>
      <c r="BC317" s="80">
        <v>0</v>
      </c>
      <c r="BD317" s="69">
        <v>0</v>
      </c>
      <c r="BE317" s="69">
        <v>0</v>
      </c>
      <c r="BF317" s="80">
        <v>0</v>
      </c>
      <c r="BG317" s="80">
        <v>0</v>
      </c>
      <c r="BH317" s="69">
        <v>0</v>
      </c>
      <c r="BI317" s="69">
        <v>0</v>
      </c>
      <c r="BJ317" s="80">
        <v>8225</v>
      </c>
      <c r="BK317" s="80">
        <v>0</v>
      </c>
      <c r="BL317" s="69">
        <v>0</v>
      </c>
      <c r="BM317" s="69">
        <v>0</v>
      </c>
      <c r="BN317" s="80">
        <v>0</v>
      </c>
      <c r="BO317" s="80">
        <v>0</v>
      </c>
      <c r="BP317" s="69">
        <v>0</v>
      </c>
      <c r="BQ317" s="69">
        <v>0</v>
      </c>
      <c r="BR317" s="80">
        <v>0</v>
      </c>
      <c r="BS317" s="80">
        <v>0</v>
      </c>
      <c r="BT317" s="69">
        <v>0</v>
      </c>
      <c r="BU317" s="69">
        <v>0</v>
      </c>
      <c r="BV317" s="80">
        <v>0</v>
      </c>
      <c r="BW317" s="80">
        <v>0</v>
      </c>
      <c r="BX317" s="69">
        <v>0</v>
      </c>
      <c r="BY317" s="69">
        <v>0</v>
      </c>
      <c r="BZ317" s="80">
        <v>0</v>
      </c>
      <c r="CA317" s="80">
        <v>0</v>
      </c>
      <c r="CB317" s="69">
        <v>0</v>
      </c>
      <c r="CC317" s="69">
        <v>0</v>
      </c>
      <c r="CD317" s="80">
        <v>0</v>
      </c>
      <c r="CE317" s="80">
        <v>0</v>
      </c>
      <c r="CF317" s="69">
        <v>0</v>
      </c>
      <c r="CG317" s="69">
        <v>0</v>
      </c>
      <c r="CH317" s="80">
        <v>0</v>
      </c>
      <c r="CI317" s="80">
        <v>0</v>
      </c>
      <c r="CJ317" s="69">
        <v>0</v>
      </c>
      <c r="CK317" s="69">
        <v>0</v>
      </c>
      <c r="CL317" s="80">
        <v>76416</v>
      </c>
      <c r="CM317" s="80">
        <v>0</v>
      </c>
      <c r="CN317" s="67" t="s">
        <v>704</v>
      </c>
      <c r="CO317" s="67" t="s">
        <v>705</v>
      </c>
      <c r="CP317" s="67" t="s">
        <v>701</v>
      </c>
      <c r="CQ317" s="67" t="s">
        <v>701</v>
      </c>
      <c r="CR317" s="67" t="s">
        <v>701</v>
      </c>
      <c r="CS317" s="67" t="s">
        <v>701</v>
      </c>
      <c r="CT317" s="68">
        <v>45225</v>
      </c>
      <c r="CU317" s="67" t="s">
        <v>1007</v>
      </c>
      <c r="CV317" s="67" t="s">
        <v>1004</v>
      </c>
      <c r="CW317" s="68" t="s">
        <v>168</v>
      </c>
      <c r="CX317" s="68">
        <v>45139</v>
      </c>
      <c r="CY317" s="67" t="s">
        <v>1005</v>
      </c>
      <c r="CZ317" s="67" t="s">
        <v>1004</v>
      </c>
      <c r="DA317" s="67" t="s">
        <v>1078</v>
      </c>
      <c r="DB317" s="81">
        <v>5588200</v>
      </c>
      <c r="DC317" s="69" t="s">
        <v>970</v>
      </c>
      <c r="DD317" s="67" t="s">
        <v>971</v>
      </c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  <c r="AML317"/>
      <c r="AMM317"/>
      <c r="AMN317"/>
      <c r="AMO317"/>
      <c r="AMP317"/>
      <c r="AMQ317"/>
      <c r="AMR317"/>
      <c r="AMS317"/>
      <c r="AMT317"/>
      <c r="AMU317"/>
      <c r="AMV317"/>
      <c r="AMW317"/>
      <c r="AMX317"/>
      <c r="AMY317"/>
      <c r="AMZ317"/>
      <c r="ANA317"/>
      <c r="ANB317"/>
      <c r="ANC317"/>
      <c r="AND317"/>
      <c r="ANE317"/>
      <c r="ANF317"/>
      <c r="ANG317"/>
      <c r="ANH317"/>
      <c r="ANI317"/>
      <c r="ANJ317"/>
      <c r="ANK317"/>
      <c r="ANL317"/>
      <c r="ANM317"/>
      <c r="ANN317"/>
      <c r="ANO317"/>
      <c r="ANP317"/>
      <c r="ANQ317"/>
      <c r="ANR317"/>
      <c r="ANS317"/>
      <c r="ANT317"/>
      <c r="ANU317"/>
      <c r="ANV317"/>
      <c r="ANW317"/>
      <c r="ANX317"/>
      <c r="ANY317"/>
      <c r="ANZ317"/>
      <c r="AOA317"/>
      <c r="AOB317"/>
      <c r="AOC317"/>
      <c r="AOD317"/>
      <c r="AOE317"/>
      <c r="AOF317"/>
      <c r="AOG317"/>
      <c r="AOH317"/>
      <c r="AOI317"/>
      <c r="AOJ317"/>
      <c r="AOK317"/>
      <c r="AOL317"/>
      <c r="AOM317"/>
      <c r="AON317"/>
      <c r="AOO317"/>
      <c r="AOP317"/>
      <c r="AOQ317"/>
      <c r="AOR317"/>
      <c r="AOS317"/>
      <c r="AOT317"/>
      <c r="AOU317"/>
      <c r="AOV317"/>
      <c r="AOW317"/>
      <c r="AOX317"/>
      <c r="AOY317"/>
      <c r="AOZ317"/>
      <c r="APA317"/>
      <c r="APB317"/>
      <c r="APC317"/>
      <c r="APD317"/>
      <c r="APE317"/>
      <c r="APF317"/>
      <c r="APG317"/>
      <c r="APH317"/>
      <c r="API317"/>
      <c r="APJ317"/>
      <c r="APK317"/>
      <c r="APL317"/>
      <c r="APM317"/>
      <c r="APN317"/>
      <c r="APO317"/>
      <c r="APP317"/>
      <c r="APQ317"/>
      <c r="APR317"/>
      <c r="APS317"/>
      <c r="APT317"/>
      <c r="APU317"/>
      <c r="APV317"/>
      <c r="APW317"/>
      <c r="APX317"/>
      <c r="APY317"/>
      <c r="APZ317"/>
      <c r="AQA317"/>
      <c r="AQB317"/>
      <c r="AQC317"/>
      <c r="AQD317"/>
      <c r="AQE317"/>
      <c r="AQF317"/>
      <c r="AQG317"/>
      <c r="AQH317"/>
      <c r="AQI317"/>
      <c r="AQJ317"/>
      <c r="AQK317"/>
      <c r="AQL317"/>
      <c r="AQM317"/>
      <c r="AQN317"/>
      <c r="AQO317"/>
      <c r="AQP317"/>
      <c r="AQQ317"/>
      <c r="AQR317"/>
      <c r="AQS317"/>
      <c r="AQT317"/>
      <c r="AQU317"/>
      <c r="AQV317"/>
      <c r="AQW317"/>
      <c r="AQX317"/>
      <c r="AQY317"/>
      <c r="AQZ317"/>
      <c r="ARA317"/>
      <c r="ARB317"/>
      <c r="ARC317"/>
      <c r="ARD317"/>
      <c r="ARE317"/>
      <c r="ARF317"/>
      <c r="ARG317"/>
      <c r="ARH317"/>
      <c r="ARI317"/>
      <c r="ARJ317"/>
      <c r="ARK317"/>
      <c r="ARL317"/>
      <c r="ARM317"/>
      <c r="ARN317"/>
      <c r="ARO317"/>
      <c r="ARP317"/>
      <c r="ARQ317"/>
      <c r="ARR317"/>
      <c r="ARS317"/>
      <c r="ART317"/>
      <c r="ARU317"/>
      <c r="ARV317"/>
      <c r="ARW317"/>
      <c r="ARX317"/>
      <c r="ARY317"/>
      <c r="ARZ317"/>
      <c r="ASA317"/>
      <c r="ASB317"/>
      <c r="ASC317"/>
      <c r="ASD317"/>
      <c r="ASE317"/>
      <c r="ASF317"/>
      <c r="ASG317"/>
      <c r="ASH317"/>
      <c r="ASI317"/>
      <c r="ASJ317"/>
      <c r="ASK317"/>
      <c r="ASL317"/>
      <c r="ASM317"/>
      <c r="ASN317"/>
      <c r="ASO317"/>
      <c r="ASP317"/>
      <c r="ASQ317"/>
      <c r="ASR317"/>
      <c r="ASS317"/>
      <c r="AST317"/>
      <c r="ASU317"/>
      <c r="ASV317"/>
      <c r="ASW317"/>
      <c r="ASX317"/>
      <c r="ASY317"/>
      <c r="ASZ317"/>
      <c r="ATA317"/>
      <c r="ATB317"/>
      <c r="ATC317"/>
      <c r="ATD317"/>
      <c r="ATE317"/>
      <c r="ATF317"/>
      <c r="ATG317"/>
      <c r="ATH317"/>
      <c r="ATI317"/>
      <c r="ATJ317"/>
      <c r="ATK317"/>
      <c r="ATL317"/>
      <c r="ATM317"/>
      <c r="ATN317"/>
      <c r="ATO317"/>
      <c r="ATP317"/>
      <c r="ATQ317"/>
      <c r="ATR317"/>
      <c r="ATS317"/>
      <c r="ATT317"/>
      <c r="ATU317"/>
      <c r="ATV317"/>
      <c r="ATW317"/>
      <c r="ATX317"/>
      <c r="ATY317"/>
      <c r="ATZ317"/>
      <c r="AUA317"/>
      <c r="AUB317"/>
      <c r="AUC317"/>
      <c r="AUD317"/>
      <c r="AUE317"/>
      <c r="AUF317"/>
      <c r="AUG317"/>
      <c r="AUH317"/>
      <c r="AUI317"/>
      <c r="AUJ317"/>
      <c r="AUK317"/>
      <c r="AUL317"/>
      <c r="AUM317"/>
      <c r="AUN317"/>
      <c r="AUO317"/>
      <c r="AUP317"/>
      <c r="AUQ317"/>
      <c r="AUR317"/>
      <c r="AUS317"/>
      <c r="AUT317"/>
      <c r="AUU317"/>
      <c r="AUV317"/>
      <c r="AUW317"/>
      <c r="AUX317"/>
      <c r="AUY317"/>
      <c r="AUZ317"/>
      <c r="AVA317"/>
      <c r="AVB317"/>
      <c r="AVC317"/>
      <c r="AVD317"/>
      <c r="AVE317"/>
      <c r="AVF317"/>
      <c r="AVG317"/>
      <c r="AVH317"/>
      <c r="AVI317"/>
      <c r="AVJ317"/>
      <c r="AVK317"/>
      <c r="AVL317"/>
      <c r="AVM317"/>
      <c r="AVN317"/>
      <c r="AVO317"/>
      <c r="AVP317"/>
      <c r="AVQ317"/>
      <c r="AVR317"/>
      <c r="AVS317"/>
      <c r="AVT317"/>
      <c r="AVU317"/>
      <c r="AVV317"/>
      <c r="AVW317"/>
      <c r="AVX317"/>
      <c r="AVY317"/>
      <c r="AVZ317"/>
      <c r="AWA317"/>
      <c r="AWB317"/>
      <c r="AWC317"/>
      <c r="AWD317"/>
      <c r="AWE317"/>
      <c r="AWF317"/>
      <c r="AWG317"/>
      <c r="AWH317"/>
      <c r="AWI317"/>
      <c r="AWJ317"/>
      <c r="AWK317"/>
      <c r="AWL317"/>
      <c r="AWM317"/>
      <c r="AWN317"/>
      <c r="AWO317"/>
      <c r="AWP317"/>
      <c r="AWQ317"/>
      <c r="AWR317"/>
      <c r="AWS317"/>
      <c r="AWT317"/>
      <c r="AWU317"/>
      <c r="AWV317"/>
      <c r="AWW317"/>
      <c r="AWX317"/>
      <c r="AWY317"/>
      <c r="AWZ317"/>
      <c r="AXA317"/>
      <c r="AXB317"/>
      <c r="AXC317"/>
      <c r="AXD317"/>
      <c r="AXE317"/>
      <c r="AXF317"/>
      <c r="AXG317"/>
      <c r="AXH317"/>
      <c r="AXI317"/>
      <c r="AXJ317"/>
      <c r="AXK317"/>
      <c r="AXL317"/>
      <c r="AXM317"/>
      <c r="AXN317"/>
      <c r="AXO317"/>
      <c r="AXP317"/>
      <c r="AXQ317"/>
      <c r="AXR317"/>
      <c r="AXS317"/>
      <c r="AXT317"/>
      <c r="AXU317"/>
      <c r="AXV317"/>
      <c r="AXW317"/>
      <c r="AXX317"/>
      <c r="AXY317"/>
      <c r="AXZ317"/>
      <c r="AYA317"/>
      <c r="AYB317"/>
      <c r="AYC317"/>
      <c r="AYD317"/>
      <c r="AYE317"/>
      <c r="AYF317"/>
      <c r="AYG317"/>
      <c r="AYH317"/>
      <c r="AYI317"/>
      <c r="AYJ317"/>
      <c r="AYK317"/>
      <c r="AYL317"/>
      <c r="AYM317"/>
      <c r="AYN317"/>
      <c r="AYO317"/>
      <c r="AYP317"/>
      <c r="AYQ317"/>
      <c r="AYR317"/>
      <c r="AYS317"/>
      <c r="AYT317"/>
      <c r="AYU317"/>
      <c r="AYV317"/>
      <c r="AYW317"/>
      <c r="AYX317"/>
      <c r="AYY317"/>
      <c r="AYZ317"/>
      <c r="AZA317"/>
      <c r="AZB317"/>
      <c r="AZC317"/>
      <c r="AZD317"/>
      <c r="AZE317"/>
      <c r="AZF317"/>
      <c r="AZG317"/>
      <c r="AZH317"/>
      <c r="AZI317"/>
      <c r="AZJ317"/>
      <c r="AZK317"/>
      <c r="AZL317"/>
      <c r="AZM317"/>
      <c r="AZN317"/>
      <c r="AZO317"/>
      <c r="AZP317"/>
      <c r="AZQ317"/>
      <c r="AZR317"/>
      <c r="AZS317"/>
      <c r="AZT317"/>
      <c r="AZU317"/>
      <c r="AZV317"/>
      <c r="AZW317"/>
      <c r="AZX317"/>
      <c r="AZY317"/>
      <c r="AZZ317"/>
      <c r="BAA317"/>
      <c r="BAB317"/>
      <c r="BAC317"/>
      <c r="BAD317"/>
      <c r="BAE317"/>
      <c r="BAF317"/>
      <c r="BAG317"/>
      <c r="BAH317"/>
      <c r="BAI317"/>
      <c r="BAJ317"/>
      <c r="BAK317"/>
      <c r="BAL317"/>
      <c r="BAM317"/>
      <c r="BAN317"/>
      <c r="BAO317"/>
      <c r="BAP317"/>
      <c r="BAQ317"/>
      <c r="BAR317"/>
      <c r="BAS317"/>
      <c r="BAT317"/>
      <c r="BAU317"/>
      <c r="BAV317"/>
      <c r="BAW317"/>
      <c r="BAX317"/>
      <c r="BAY317"/>
      <c r="BAZ317"/>
      <c r="BBA317"/>
      <c r="BBB317"/>
      <c r="BBC317"/>
      <c r="BBD317"/>
      <c r="BBE317"/>
      <c r="BBF317"/>
      <c r="BBG317"/>
      <c r="BBH317"/>
      <c r="BBI317"/>
      <c r="BBJ317"/>
      <c r="BBK317"/>
      <c r="BBL317"/>
      <c r="BBM317"/>
      <c r="BBN317"/>
      <c r="BBO317"/>
      <c r="BBP317"/>
      <c r="BBQ317"/>
      <c r="BBR317"/>
      <c r="BBS317"/>
      <c r="BBT317"/>
      <c r="BBU317"/>
      <c r="BBV317"/>
      <c r="BBW317"/>
      <c r="BBX317"/>
      <c r="BBY317"/>
      <c r="BBZ317"/>
      <c r="BCA317"/>
      <c r="BCB317"/>
      <c r="BCC317"/>
      <c r="BCD317"/>
      <c r="BCE317"/>
      <c r="BCF317"/>
      <c r="BCG317"/>
      <c r="BCH317"/>
      <c r="BCI317"/>
      <c r="BCJ317"/>
      <c r="BCK317"/>
      <c r="BCL317"/>
      <c r="BCM317"/>
      <c r="BCN317"/>
      <c r="BCO317"/>
      <c r="BCP317"/>
      <c r="BCQ317"/>
      <c r="BCR317"/>
      <c r="BCS317"/>
      <c r="BCT317"/>
      <c r="BCU317"/>
      <c r="BCV317"/>
      <c r="BCW317"/>
      <c r="BCX317"/>
      <c r="BCY317"/>
      <c r="BCZ317"/>
      <c r="BDA317"/>
      <c r="BDB317"/>
      <c r="BDC317"/>
      <c r="BDD317"/>
      <c r="BDE317"/>
      <c r="BDF317"/>
      <c r="BDG317"/>
      <c r="BDH317"/>
      <c r="BDI317"/>
      <c r="BDJ317"/>
      <c r="BDK317"/>
      <c r="BDL317"/>
      <c r="BDM317"/>
      <c r="BDN317"/>
      <c r="BDO317"/>
      <c r="BDP317"/>
      <c r="BDQ317"/>
      <c r="BDR317"/>
      <c r="BDS317"/>
      <c r="BDT317"/>
      <c r="BDU317"/>
    </row>
    <row r="318" spans="2:1477" s="69" customFormat="1">
      <c r="B318" s="67" t="s">
        <v>6</v>
      </c>
      <c r="C318" s="67" t="s">
        <v>486</v>
      </c>
      <c r="D318" s="67" t="s">
        <v>487</v>
      </c>
      <c r="E318" s="68">
        <v>44937</v>
      </c>
      <c r="F318" s="67" t="s">
        <v>1003</v>
      </c>
      <c r="G318" s="158" t="s">
        <v>1009</v>
      </c>
      <c r="H318" s="187">
        <v>1</v>
      </c>
      <c r="I318" s="69">
        <v>1</v>
      </c>
      <c r="J318" s="69">
        <v>140</v>
      </c>
      <c r="K318" s="69">
        <v>165</v>
      </c>
      <c r="L318" s="69">
        <v>161</v>
      </c>
      <c r="M318" s="186">
        <f t="shared" si="109"/>
        <v>0.97142857142857142</v>
      </c>
      <c r="N318" s="69">
        <f t="shared" si="110"/>
        <v>1</v>
      </c>
      <c r="O318" s="69">
        <v>4</v>
      </c>
      <c r="P318" s="69">
        <v>0</v>
      </c>
      <c r="Q318" s="69">
        <v>0</v>
      </c>
      <c r="R318" s="69">
        <v>10</v>
      </c>
      <c r="S318" s="69">
        <v>15</v>
      </c>
      <c r="T318" s="190">
        <v>506794</v>
      </c>
      <c r="U318" s="190">
        <v>19000</v>
      </c>
      <c r="V318" s="190">
        <v>487794</v>
      </c>
      <c r="W318" s="190">
        <v>527638</v>
      </c>
      <c r="X318" s="190">
        <v>475289</v>
      </c>
      <c r="Y318" s="190">
        <v>0</v>
      </c>
      <c r="Z318" s="190">
        <v>0</v>
      </c>
      <c r="AA318" s="190">
        <v>0</v>
      </c>
      <c r="AB318" s="190">
        <v>475289</v>
      </c>
      <c r="AC318" s="190">
        <v>475289</v>
      </c>
      <c r="AD318" s="186">
        <f t="shared" si="111"/>
        <v>0.97436417832117661</v>
      </c>
      <c r="AE318" s="69">
        <f t="shared" si="112"/>
        <v>1</v>
      </c>
      <c r="AF318" s="190">
        <v>0</v>
      </c>
      <c r="AG318" s="190">
        <v>20844</v>
      </c>
      <c r="AH318" s="69">
        <v>16</v>
      </c>
      <c r="AI318" s="69">
        <v>9</v>
      </c>
      <c r="AJ318" s="69">
        <v>0</v>
      </c>
      <c r="AK318" s="69">
        <v>0</v>
      </c>
      <c r="AL318" s="80">
        <v>20844</v>
      </c>
      <c r="AM318" s="80">
        <v>0</v>
      </c>
      <c r="AN318" s="69">
        <v>0</v>
      </c>
      <c r="AO318" s="69">
        <v>0</v>
      </c>
      <c r="AP318" s="80">
        <v>0</v>
      </c>
      <c r="AQ318" s="80">
        <v>0</v>
      </c>
      <c r="AR318" s="69">
        <v>0</v>
      </c>
      <c r="AS318" s="69">
        <v>0</v>
      </c>
      <c r="AT318" s="80">
        <v>0</v>
      </c>
      <c r="AU318" s="80">
        <v>0</v>
      </c>
      <c r="AV318" s="69">
        <v>0</v>
      </c>
      <c r="AW318" s="69">
        <v>0</v>
      </c>
      <c r="AX318" s="80">
        <v>0</v>
      </c>
      <c r="AY318" s="80">
        <v>0</v>
      </c>
      <c r="AZ318" s="69">
        <v>0</v>
      </c>
      <c r="BA318" s="69">
        <v>0</v>
      </c>
      <c r="BB318" s="80">
        <v>0</v>
      </c>
      <c r="BC318" s="80">
        <v>0</v>
      </c>
      <c r="BD318" s="69">
        <v>0</v>
      </c>
      <c r="BE318" s="69">
        <v>0</v>
      </c>
      <c r="BF318" s="80">
        <v>0</v>
      </c>
      <c r="BG318" s="80">
        <v>0</v>
      </c>
      <c r="BH318" s="69">
        <v>0</v>
      </c>
      <c r="BI318" s="69">
        <v>0</v>
      </c>
      <c r="BJ318" s="80">
        <v>0</v>
      </c>
      <c r="BK318" s="80">
        <v>0</v>
      </c>
      <c r="BL318" s="69">
        <v>0</v>
      </c>
      <c r="BM318" s="69">
        <v>0</v>
      </c>
      <c r="BN318" s="80">
        <v>0</v>
      </c>
      <c r="BO318" s="80">
        <v>0</v>
      </c>
      <c r="BP318" s="69">
        <v>0</v>
      </c>
      <c r="BQ318" s="69">
        <v>15</v>
      </c>
      <c r="BR318" s="80">
        <v>0</v>
      </c>
      <c r="BS318" s="80">
        <v>0</v>
      </c>
      <c r="BT318" s="69">
        <v>0</v>
      </c>
      <c r="BU318" s="69">
        <v>0</v>
      </c>
      <c r="BV318" s="80">
        <v>0</v>
      </c>
      <c r="BW318" s="80">
        <v>0</v>
      </c>
      <c r="BX318" s="69">
        <v>0</v>
      </c>
      <c r="BY318" s="69">
        <v>0</v>
      </c>
      <c r="BZ318" s="80">
        <v>0</v>
      </c>
      <c r="CA318" s="80">
        <v>0</v>
      </c>
      <c r="CB318" s="69">
        <v>0</v>
      </c>
      <c r="CC318" s="69">
        <v>0</v>
      </c>
      <c r="CD318" s="80">
        <v>0</v>
      </c>
      <c r="CE318" s="80">
        <v>0</v>
      </c>
      <c r="CF318" s="69">
        <v>0</v>
      </c>
      <c r="CG318" s="69">
        <v>0</v>
      </c>
      <c r="CH318" s="80">
        <v>0</v>
      </c>
      <c r="CI318" s="80">
        <v>0</v>
      </c>
      <c r="CJ318" s="69">
        <v>0</v>
      </c>
      <c r="CK318" s="69">
        <v>15</v>
      </c>
      <c r="CL318" s="80">
        <v>20844</v>
      </c>
      <c r="CM318" s="80">
        <v>0</v>
      </c>
      <c r="CN318" s="67" t="s">
        <v>919</v>
      </c>
      <c r="CO318" s="67" t="s">
        <v>920</v>
      </c>
      <c r="CP318" s="67" t="s">
        <v>701</v>
      </c>
      <c r="CQ318" s="67" t="s">
        <v>701</v>
      </c>
      <c r="CR318" s="67" t="s">
        <v>701</v>
      </c>
      <c r="CS318" s="67" t="s">
        <v>701</v>
      </c>
      <c r="CT318" s="68">
        <v>45247</v>
      </c>
      <c r="CU318" s="67" t="s">
        <v>1007</v>
      </c>
      <c r="CV318" s="67" t="s">
        <v>1004</v>
      </c>
      <c r="CW318" s="68" t="s">
        <v>168</v>
      </c>
      <c r="CX318" s="68">
        <v>45215</v>
      </c>
      <c r="CY318" s="67" t="s">
        <v>1007</v>
      </c>
      <c r="CZ318" s="67" t="s">
        <v>1004</v>
      </c>
      <c r="DA318" s="67" t="s">
        <v>1078</v>
      </c>
      <c r="DB318" s="81">
        <v>441600</v>
      </c>
      <c r="DD318" s="67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  <c r="AML318"/>
      <c r="AMM318"/>
      <c r="AMN318"/>
      <c r="AMO318"/>
      <c r="AMP318"/>
      <c r="AMQ318"/>
      <c r="AMR318"/>
      <c r="AMS318"/>
      <c r="AMT318"/>
      <c r="AMU318"/>
      <c r="AMV318"/>
      <c r="AMW318"/>
      <c r="AMX318"/>
      <c r="AMY318"/>
      <c r="AMZ318"/>
      <c r="ANA318"/>
      <c r="ANB318"/>
      <c r="ANC318"/>
      <c r="AND318"/>
      <c r="ANE318"/>
      <c r="ANF318"/>
      <c r="ANG318"/>
      <c r="ANH318"/>
      <c r="ANI318"/>
      <c r="ANJ318"/>
      <c r="ANK318"/>
      <c r="ANL318"/>
      <c r="ANM318"/>
      <c r="ANN318"/>
      <c r="ANO318"/>
      <c r="ANP318"/>
      <c r="ANQ318"/>
      <c r="ANR318"/>
      <c r="ANS318"/>
      <c r="ANT318"/>
      <c r="ANU318"/>
      <c r="ANV318"/>
      <c r="ANW318"/>
      <c r="ANX318"/>
      <c r="ANY318"/>
      <c r="ANZ318"/>
      <c r="AOA318"/>
      <c r="AOB318"/>
      <c r="AOC318"/>
      <c r="AOD318"/>
      <c r="AOE318"/>
      <c r="AOF318"/>
      <c r="AOG318"/>
      <c r="AOH318"/>
      <c r="AOI318"/>
      <c r="AOJ318"/>
      <c r="AOK318"/>
      <c r="AOL318"/>
      <c r="AOM318"/>
      <c r="AON318"/>
      <c r="AOO318"/>
      <c r="AOP318"/>
      <c r="AOQ318"/>
      <c r="AOR318"/>
      <c r="AOS318"/>
      <c r="AOT318"/>
      <c r="AOU318"/>
      <c r="AOV318"/>
      <c r="AOW318"/>
      <c r="AOX318"/>
      <c r="AOY318"/>
      <c r="AOZ318"/>
      <c r="APA318"/>
      <c r="APB318"/>
      <c r="APC318"/>
      <c r="APD318"/>
      <c r="APE318"/>
      <c r="APF318"/>
      <c r="APG318"/>
      <c r="APH318"/>
      <c r="API318"/>
      <c r="APJ318"/>
      <c r="APK318"/>
      <c r="APL318"/>
      <c r="APM318"/>
      <c r="APN318"/>
      <c r="APO318"/>
      <c r="APP318"/>
      <c r="APQ318"/>
      <c r="APR318"/>
      <c r="APS318"/>
      <c r="APT318"/>
      <c r="APU318"/>
      <c r="APV318"/>
      <c r="APW318"/>
      <c r="APX318"/>
      <c r="APY318"/>
      <c r="APZ318"/>
      <c r="AQA318"/>
      <c r="AQB318"/>
      <c r="AQC318"/>
      <c r="AQD318"/>
      <c r="AQE318"/>
      <c r="AQF318"/>
      <c r="AQG318"/>
      <c r="AQH318"/>
      <c r="AQI318"/>
      <c r="AQJ318"/>
      <c r="AQK318"/>
      <c r="AQL318"/>
      <c r="AQM318"/>
      <c r="AQN318"/>
      <c r="AQO318"/>
      <c r="AQP318"/>
      <c r="AQQ318"/>
      <c r="AQR318"/>
      <c r="AQS318"/>
      <c r="AQT318"/>
      <c r="AQU318"/>
      <c r="AQV318"/>
      <c r="AQW318"/>
      <c r="AQX318"/>
      <c r="AQY318"/>
      <c r="AQZ318"/>
      <c r="ARA318"/>
      <c r="ARB318"/>
      <c r="ARC318"/>
      <c r="ARD318"/>
      <c r="ARE318"/>
      <c r="ARF318"/>
      <c r="ARG318"/>
      <c r="ARH318"/>
      <c r="ARI318"/>
      <c r="ARJ318"/>
      <c r="ARK318"/>
      <c r="ARL318"/>
      <c r="ARM318"/>
      <c r="ARN318"/>
      <c r="ARO318"/>
      <c r="ARP318"/>
      <c r="ARQ318"/>
      <c r="ARR318"/>
      <c r="ARS318"/>
      <c r="ART318"/>
      <c r="ARU318"/>
      <c r="ARV318"/>
      <c r="ARW318"/>
      <c r="ARX318"/>
      <c r="ARY318"/>
      <c r="ARZ318"/>
      <c r="ASA318"/>
      <c r="ASB318"/>
      <c r="ASC318"/>
      <c r="ASD318"/>
      <c r="ASE318"/>
      <c r="ASF318"/>
      <c r="ASG318"/>
      <c r="ASH318"/>
      <c r="ASI318"/>
      <c r="ASJ318"/>
      <c r="ASK318"/>
      <c r="ASL318"/>
      <c r="ASM318"/>
      <c r="ASN318"/>
      <c r="ASO318"/>
      <c r="ASP318"/>
      <c r="ASQ318"/>
      <c r="ASR318"/>
      <c r="ASS318"/>
      <c r="AST318"/>
      <c r="ASU318"/>
      <c r="ASV318"/>
      <c r="ASW318"/>
      <c r="ASX318"/>
      <c r="ASY318"/>
      <c r="ASZ318"/>
      <c r="ATA318"/>
      <c r="ATB318"/>
      <c r="ATC318"/>
      <c r="ATD318"/>
      <c r="ATE318"/>
      <c r="ATF318"/>
      <c r="ATG318"/>
      <c r="ATH318"/>
      <c r="ATI318"/>
      <c r="ATJ318"/>
      <c r="ATK318"/>
      <c r="ATL318"/>
      <c r="ATM318"/>
      <c r="ATN318"/>
      <c r="ATO318"/>
      <c r="ATP318"/>
      <c r="ATQ318"/>
      <c r="ATR318"/>
      <c r="ATS318"/>
      <c r="ATT318"/>
      <c r="ATU318"/>
      <c r="ATV318"/>
      <c r="ATW318"/>
      <c r="ATX318"/>
      <c r="ATY318"/>
      <c r="ATZ318"/>
      <c r="AUA318"/>
      <c r="AUB318"/>
      <c r="AUC318"/>
      <c r="AUD318"/>
      <c r="AUE318"/>
      <c r="AUF318"/>
      <c r="AUG318"/>
      <c r="AUH318"/>
      <c r="AUI318"/>
      <c r="AUJ318"/>
      <c r="AUK318"/>
      <c r="AUL318"/>
      <c r="AUM318"/>
      <c r="AUN318"/>
      <c r="AUO318"/>
      <c r="AUP318"/>
      <c r="AUQ318"/>
      <c r="AUR318"/>
      <c r="AUS318"/>
      <c r="AUT318"/>
      <c r="AUU318"/>
      <c r="AUV318"/>
      <c r="AUW318"/>
      <c r="AUX318"/>
      <c r="AUY318"/>
      <c r="AUZ318"/>
      <c r="AVA318"/>
      <c r="AVB318"/>
      <c r="AVC318"/>
      <c r="AVD318"/>
      <c r="AVE318"/>
      <c r="AVF318"/>
      <c r="AVG318"/>
      <c r="AVH318"/>
      <c r="AVI318"/>
      <c r="AVJ318"/>
      <c r="AVK318"/>
      <c r="AVL318"/>
      <c r="AVM318"/>
      <c r="AVN318"/>
      <c r="AVO318"/>
      <c r="AVP318"/>
      <c r="AVQ318"/>
      <c r="AVR318"/>
      <c r="AVS318"/>
      <c r="AVT318"/>
      <c r="AVU318"/>
      <c r="AVV318"/>
      <c r="AVW318"/>
      <c r="AVX318"/>
      <c r="AVY318"/>
      <c r="AVZ318"/>
      <c r="AWA318"/>
      <c r="AWB318"/>
      <c r="AWC318"/>
      <c r="AWD318"/>
      <c r="AWE318"/>
      <c r="AWF318"/>
      <c r="AWG318"/>
      <c r="AWH318"/>
      <c r="AWI318"/>
      <c r="AWJ318"/>
      <c r="AWK318"/>
      <c r="AWL318"/>
      <c r="AWM318"/>
      <c r="AWN318"/>
      <c r="AWO318"/>
      <c r="AWP318"/>
      <c r="AWQ318"/>
      <c r="AWR318"/>
      <c r="AWS318"/>
      <c r="AWT318"/>
      <c r="AWU318"/>
      <c r="AWV318"/>
      <c r="AWW318"/>
      <c r="AWX318"/>
      <c r="AWY318"/>
      <c r="AWZ318"/>
      <c r="AXA318"/>
      <c r="AXB318"/>
      <c r="AXC318"/>
      <c r="AXD318"/>
      <c r="AXE318"/>
      <c r="AXF318"/>
      <c r="AXG318"/>
      <c r="AXH318"/>
      <c r="AXI318"/>
      <c r="AXJ318"/>
      <c r="AXK318"/>
      <c r="AXL318"/>
      <c r="AXM318"/>
      <c r="AXN318"/>
      <c r="AXO318"/>
      <c r="AXP318"/>
      <c r="AXQ318"/>
      <c r="AXR318"/>
      <c r="AXS318"/>
      <c r="AXT318"/>
      <c r="AXU318"/>
      <c r="AXV318"/>
      <c r="AXW318"/>
      <c r="AXX318"/>
      <c r="AXY318"/>
      <c r="AXZ318"/>
      <c r="AYA318"/>
      <c r="AYB318"/>
      <c r="AYC318"/>
      <c r="AYD318"/>
      <c r="AYE318"/>
      <c r="AYF318"/>
      <c r="AYG318"/>
      <c r="AYH318"/>
      <c r="AYI318"/>
      <c r="AYJ318"/>
      <c r="AYK318"/>
      <c r="AYL318"/>
      <c r="AYM318"/>
      <c r="AYN318"/>
      <c r="AYO318"/>
      <c r="AYP318"/>
      <c r="AYQ318"/>
      <c r="AYR318"/>
      <c r="AYS318"/>
      <c r="AYT318"/>
      <c r="AYU318"/>
      <c r="AYV318"/>
      <c r="AYW318"/>
      <c r="AYX318"/>
      <c r="AYY318"/>
      <c r="AYZ318"/>
      <c r="AZA318"/>
      <c r="AZB318"/>
      <c r="AZC318"/>
      <c r="AZD318"/>
      <c r="AZE318"/>
      <c r="AZF318"/>
      <c r="AZG318"/>
      <c r="AZH318"/>
      <c r="AZI318"/>
      <c r="AZJ318"/>
      <c r="AZK318"/>
      <c r="AZL318"/>
      <c r="AZM318"/>
      <c r="AZN318"/>
      <c r="AZO318"/>
      <c r="AZP318"/>
      <c r="AZQ318"/>
      <c r="AZR318"/>
      <c r="AZS318"/>
      <c r="AZT318"/>
      <c r="AZU318"/>
      <c r="AZV318"/>
      <c r="AZW318"/>
      <c r="AZX318"/>
      <c r="AZY318"/>
      <c r="AZZ318"/>
      <c r="BAA318"/>
      <c r="BAB318"/>
      <c r="BAC318"/>
      <c r="BAD318"/>
      <c r="BAE318"/>
      <c r="BAF318"/>
      <c r="BAG318"/>
      <c r="BAH318"/>
      <c r="BAI318"/>
      <c r="BAJ318"/>
      <c r="BAK318"/>
      <c r="BAL318"/>
      <c r="BAM318"/>
      <c r="BAN318"/>
      <c r="BAO318"/>
      <c r="BAP318"/>
      <c r="BAQ318"/>
      <c r="BAR318"/>
      <c r="BAS318"/>
      <c r="BAT318"/>
      <c r="BAU318"/>
      <c r="BAV318"/>
      <c r="BAW318"/>
      <c r="BAX318"/>
      <c r="BAY318"/>
      <c r="BAZ318"/>
      <c r="BBA318"/>
      <c r="BBB318"/>
      <c r="BBC318"/>
      <c r="BBD318"/>
      <c r="BBE318"/>
      <c r="BBF318"/>
      <c r="BBG318"/>
      <c r="BBH318"/>
      <c r="BBI318"/>
      <c r="BBJ318"/>
      <c r="BBK318"/>
      <c r="BBL318"/>
      <c r="BBM318"/>
      <c r="BBN318"/>
      <c r="BBO318"/>
      <c r="BBP318"/>
      <c r="BBQ318"/>
      <c r="BBR318"/>
      <c r="BBS318"/>
      <c r="BBT318"/>
      <c r="BBU318"/>
      <c r="BBV318"/>
      <c r="BBW318"/>
      <c r="BBX318"/>
      <c r="BBY318"/>
      <c r="BBZ318"/>
      <c r="BCA318"/>
      <c r="BCB318"/>
      <c r="BCC318"/>
      <c r="BCD318"/>
      <c r="BCE318"/>
      <c r="BCF318"/>
      <c r="BCG318"/>
      <c r="BCH318"/>
      <c r="BCI318"/>
      <c r="BCJ318"/>
      <c r="BCK318"/>
      <c r="BCL318"/>
      <c r="BCM318"/>
      <c r="BCN318"/>
      <c r="BCO318"/>
      <c r="BCP318"/>
      <c r="BCQ318"/>
      <c r="BCR318"/>
      <c r="BCS318"/>
      <c r="BCT318"/>
      <c r="BCU318"/>
      <c r="BCV318"/>
      <c r="BCW318"/>
      <c r="BCX318"/>
      <c r="BCY318"/>
      <c r="BCZ318"/>
      <c r="BDA318"/>
      <c r="BDB318"/>
      <c r="BDC318"/>
      <c r="BDD318"/>
      <c r="BDE318"/>
      <c r="BDF318"/>
      <c r="BDG318"/>
      <c r="BDH318"/>
      <c r="BDI318"/>
      <c r="BDJ318"/>
      <c r="BDK318"/>
      <c r="BDL318"/>
      <c r="BDM318"/>
      <c r="BDN318"/>
      <c r="BDO318"/>
      <c r="BDP318"/>
      <c r="BDQ318"/>
      <c r="BDR318"/>
      <c r="BDS318"/>
      <c r="BDT318"/>
      <c r="BDU318"/>
    </row>
    <row r="319" spans="2:1477" s="69" customFormat="1">
      <c r="B319" s="67" t="s">
        <v>6</v>
      </c>
      <c r="C319" s="67" t="s">
        <v>671</v>
      </c>
      <c r="D319" s="67" t="s">
        <v>672</v>
      </c>
      <c r="E319" s="68">
        <v>44937</v>
      </c>
      <c r="F319" s="67" t="s">
        <v>1003</v>
      </c>
      <c r="G319" s="158" t="s">
        <v>1009</v>
      </c>
      <c r="H319" s="187">
        <v>1</v>
      </c>
      <c r="I319" s="69">
        <v>0</v>
      </c>
      <c r="J319" s="69">
        <v>120</v>
      </c>
      <c r="K319" s="69">
        <v>130</v>
      </c>
      <c r="L319" s="69">
        <v>71</v>
      </c>
      <c r="M319" s="186">
        <f t="shared" si="109"/>
        <v>0.5083333333333333</v>
      </c>
      <c r="N319" s="69">
        <f t="shared" si="110"/>
        <v>1</v>
      </c>
      <c r="O319" s="69">
        <v>59</v>
      </c>
      <c r="P319" s="69">
        <v>0</v>
      </c>
      <c r="Q319" s="69">
        <v>0</v>
      </c>
      <c r="R319" s="69">
        <v>10</v>
      </c>
      <c r="S319" s="69">
        <v>0</v>
      </c>
      <c r="T319" s="190">
        <v>619151</v>
      </c>
      <c r="U319" s="190">
        <v>50000</v>
      </c>
      <c r="V319" s="190">
        <v>569151</v>
      </c>
      <c r="W319" s="190">
        <v>619151</v>
      </c>
      <c r="X319" s="190">
        <v>571177</v>
      </c>
      <c r="Y319" s="190">
        <v>0</v>
      </c>
      <c r="Z319" s="190">
        <v>0</v>
      </c>
      <c r="AA319" s="190">
        <v>0</v>
      </c>
      <c r="AB319" s="190">
        <v>571177</v>
      </c>
      <c r="AC319" s="190">
        <v>571177</v>
      </c>
      <c r="AD319" s="186">
        <f t="shared" si="111"/>
        <v>1.0035596880265518</v>
      </c>
      <c r="AE319" s="69">
        <f t="shared" si="112"/>
        <v>1</v>
      </c>
      <c r="AF319" s="190">
        <v>0</v>
      </c>
      <c r="AG319" s="190">
        <v>0</v>
      </c>
      <c r="AH319" s="69">
        <v>7</v>
      </c>
      <c r="AI319" s="69">
        <v>3</v>
      </c>
      <c r="AJ319" s="69">
        <v>0</v>
      </c>
      <c r="AK319" s="69">
        <v>0</v>
      </c>
      <c r="AL319" s="80">
        <v>7087</v>
      </c>
      <c r="AM319" s="80">
        <v>0</v>
      </c>
      <c r="AN319" s="69">
        <v>0</v>
      </c>
      <c r="AO319" s="69">
        <v>0</v>
      </c>
      <c r="AP319" s="80">
        <v>0</v>
      </c>
      <c r="AQ319" s="80">
        <v>0</v>
      </c>
      <c r="AR319" s="69">
        <v>0</v>
      </c>
      <c r="AS319" s="69">
        <v>0</v>
      </c>
      <c r="AT319" s="80">
        <v>0</v>
      </c>
      <c r="AU319" s="80">
        <v>0</v>
      </c>
      <c r="AV319" s="69">
        <v>0</v>
      </c>
      <c r="AW319" s="69">
        <v>0</v>
      </c>
      <c r="AX319" s="80">
        <v>0</v>
      </c>
      <c r="AY319" s="80">
        <v>0</v>
      </c>
      <c r="AZ319" s="69">
        <v>0</v>
      </c>
      <c r="BA319" s="69">
        <v>0</v>
      </c>
      <c r="BB319" s="80">
        <v>0</v>
      </c>
      <c r="BC319" s="80">
        <v>0</v>
      </c>
      <c r="BD319" s="69">
        <v>0</v>
      </c>
      <c r="BE319" s="69">
        <v>0</v>
      </c>
      <c r="BF319" s="80">
        <v>0</v>
      </c>
      <c r="BG319" s="80">
        <v>0</v>
      </c>
      <c r="BH319" s="69">
        <v>0</v>
      </c>
      <c r="BI319" s="69">
        <v>0</v>
      </c>
      <c r="BJ319" s="80">
        <v>0</v>
      </c>
      <c r="BK319" s="80">
        <v>0</v>
      </c>
      <c r="BL319" s="69">
        <v>0</v>
      </c>
      <c r="BM319" s="69">
        <v>0</v>
      </c>
      <c r="BN319" s="80">
        <v>0</v>
      </c>
      <c r="BO319" s="80">
        <v>0</v>
      </c>
      <c r="BP319" s="69">
        <v>0</v>
      </c>
      <c r="BQ319" s="69">
        <v>0</v>
      </c>
      <c r="BR319" s="80">
        <v>0</v>
      </c>
      <c r="BS319" s="80">
        <v>0</v>
      </c>
      <c r="BT319" s="69">
        <v>0</v>
      </c>
      <c r="BU319" s="69">
        <v>0</v>
      </c>
      <c r="BV319" s="80">
        <v>0</v>
      </c>
      <c r="BW319" s="80">
        <v>0</v>
      </c>
      <c r="BX319" s="69">
        <v>0</v>
      </c>
      <c r="BY319" s="69">
        <v>0</v>
      </c>
      <c r="BZ319" s="80">
        <v>0</v>
      </c>
      <c r="CA319" s="80">
        <v>0</v>
      </c>
      <c r="CB319" s="69">
        <v>0</v>
      </c>
      <c r="CC319" s="69">
        <v>0</v>
      </c>
      <c r="CD319" s="80">
        <v>0</v>
      </c>
      <c r="CE319" s="80">
        <v>0</v>
      </c>
      <c r="CF319" s="69">
        <v>0</v>
      </c>
      <c r="CG319" s="69">
        <v>0</v>
      </c>
      <c r="CH319" s="80">
        <v>0</v>
      </c>
      <c r="CI319" s="80">
        <v>0</v>
      </c>
      <c r="CJ319" s="69">
        <v>0</v>
      </c>
      <c r="CK319" s="69">
        <v>0</v>
      </c>
      <c r="CL319" s="80">
        <v>7087</v>
      </c>
      <c r="CM319" s="80">
        <v>0</v>
      </c>
      <c r="CN319" s="67" t="s">
        <v>736</v>
      </c>
      <c r="CO319" s="67" t="s">
        <v>737</v>
      </c>
      <c r="CP319" s="67" t="s">
        <v>701</v>
      </c>
      <c r="CQ319" s="67" t="s">
        <v>701</v>
      </c>
      <c r="CR319" s="67" t="s">
        <v>701</v>
      </c>
      <c r="CS319" s="67" t="s">
        <v>701</v>
      </c>
      <c r="CT319" s="68">
        <v>45218</v>
      </c>
      <c r="CU319" s="67" t="s">
        <v>1007</v>
      </c>
      <c r="CV319" s="67" t="s">
        <v>1004</v>
      </c>
      <c r="CW319" s="68" t="s">
        <v>168</v>
      </c>
      <c r="CX319" s="68">
        <v>45131</v>
      </c>
      <c r="CY319" s="67" t="s">
        <v>1005</v>
      </c>
      <c r="CZ319" s="67" t="s">
        <v>1004</v>
      </c>
      <c r="DA319" s="67" t="s">
        <v>1078</v>
      </c>
      <c r="DB319" s="81">
        <v>1320700</v>
      </c>
      <c r="DD319" s="67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  <c r="AML319"/>
      <c r="AMM319"/>
      <c r="AMN319"/>
      <c r="AMO319"/>
      <c r="AMP319"/>
      <c r="AMQ319"/>
      <c r="AMR319"/>
      <c r="AMS319"/>
      <c r="AMT319"/>
      <c r="AMU319"/>
      <c r="AMV319"/>
      <c r="AMW319"/>
      <c r="AMX319"/>
      <c r="AMY319"/>
      <c r="AMZ319"/>
      <c r="ANA319"/>
      <c r="ANB319"/>
      <c r="ANC319"/>
      <c r="AND319"/>
      <c r="ANE319"/>
      <c r="ANF319"/>
      <c r="ANG319"/>
      <c r="ANH319"/>
      <c r="ANI319"/>
      <c r="ANJ319"/>
      <c r="ANK319"/>
      <c r="ANL319"/>
      <c r="ANM319"/>
      <c r="ANN319"/>
      <c r="ANO319"/>
      <c r="ANP319"/>
      <c r="ANQ319"/>
      <c r="ANR319"/>
      <c r="ANS319"/>
      <c r="ANT319"/>
      <c r="ANU319"/>
      <c r="ANV319"/>
      <c r="ANW319"/>
      <c r="ANX319"/>
      <c r="ANY319"/>
      <c r="ANZ319"/>
      <c r="AOA319"/>
      <c r="AOB319"/>
      <c r="AOC319"/>
      <c r="AOD319"/>
      <c r="AOE319"/>
      <c r="AOF319"/>
      <c r="AOG319"/>
      <c r="AOH319"/>
      <c r="AOI319"/>
      <c r="AOJ319"/>
      <c r="AOK319"/>
      <c r="AOL319"/>
      <c r="AOM319"/>
      <c r="AON319"/>
      <c r="AOO319"/>
      <c r="AOP319"/>
      <c r="AOQ319"/>
      <c r="AOR319"/>
      <c r="AOS319"/>
      <c r="AOT319"/>
      <c r="AOU319"/>
      <c r="AOV319"/>
      <c r="AOW319"/>
      <c r="AOX319"/>
      <c r="AOY319"/>
      <c r="AOZ319"/>
      <c r="APA319"/>
      <c r="APB319"/>
      <c r="APC319"/>
      <c r="APD319"/>
      <c r="APE319"/>
      <c r="APF319"/>
      <c r="APG319"/>
      <c r="APH319"/>
      <c r="API319"/>
      <c r="APJ319"/>
      <c r="APK319"/>
      <c r="APL319"/>
      <c r="APM319"/>
      <c r="APN319"/>
      <c r="APO319"/>
      <c r="APP319"/>
      <c r="APQ319"/>
      <c r="APR319"/>
      <c r="APS319"/>
      <c r="APT319"/>
      <c r="APU319"/>
      <c r="APV319"/>
      <c r="APW319"/>
      <c r="APX319"/>
      <c r="APY319"/>
      <c r="APZ319"/>
      <c r="AQA319"/>
      <c r="AQB319"/>
      <c r="AQC319"/>
      <c r="AQD319"/>
      <c r="AQE319"/>
      <c r="AQF319"/>
      <c r="AQG319"/>
      <c r="AQH319"/>
      <c r="AQI319"/>
      <c r="AQJ319"/>
      <c r="AQK319"/>
      <c r="AQL319"/>
      <c r="AQM319"/>
      <c r="AQN319"/>
      <c r="AQO319"/>
      <c r="AQP319"/>
      <c r="AQQ319"/>
      <c r="AQR319"/>
      <c r="AQS319"/>
      <c r="AQT319"/>
      <c r="AQU319"/>
      <c r="AQV319"/>
      <c r="AQW319"/>
      <c r="AQX319"/>
      <c r="AQY319"/>
      <c r="AQZ319"/>
      <c r="ARA319"/>
      <c r="ARB319"/>
      <c r="ARC319"/>
      <c r="ARD319"/>
      <c r="ARE319"/>
      <c r="ARF319"/>
      <c r="ARG319"/>
      <c r="ARH319"/>
      <c r="ARI319"/>
      <c r="ARJ319"/>
      <c r="ARK319"/>
      <c r="ARL319"/>
      <c r="ARM319"/>
      <c r="ARN319"/>
      <c r="ARO319"/>
      <c r="ARP319"/>
      <c r="ARQ319"/>
      <c r="ARR319"/>
      <c r="ARS319"/>
      <c r="ART319"/>
      <c r="ARU319"/>
      <c r="ARV319"/>
      <c r="ARW319"/>
      <c r="ARX319"/>
      <c r="ARY319"/>
      <c r="ARZ319"/>
      <c r="ASA319"/>
      <c r="ASB319"/>
      <c r="ASC319"/>
      <c r="ASD319"/>
      <c r="ASE319"/>
      <c r="ASF319"/>
      <c r="ASG319"/>
      <c r="ASH319"/>
      <c r="ASI319"/>
      <c r="ASJ319"/>
      <c r="ASK319"/>
      <c r="ASL319"/>
      <c r="ASM319"/>
      <c r="ASN319"/>
      <c r="ASO319"/>
      <c r="ASP319"/>
      <c r="ASQ319"/>
      <c r="ASR319"/>
      <c r="ASS319"/>
      <c r="AST319"/>
      <c r="ASU319"/>
      <c r="ASV319"/>
      <c r="ASW319"/>
      <c r="ASX319"/>
      <c r="ASY319"/>
      <c r="ASZ319"/>
      <c r="ATA319"/>
      <c r="ATB319"/>
      <c r="ATC319"/>
      <c r="ATD319"/>
      <c r="ATE319"/>
      <c r="ATF319"/>
      <c r="ATG319"/>
      <c r="ATH319"/>
      <c r="ATI319"/>
      <c r="ATJ319"/>
      <c r="ATK319"/>
      <c r="ATL319"/>
      <c r="ATM319"/>
      <c r="ATN319"/>
      <c r="ATO319"/>
      <c r="ATP319"/>
      <c r="ATQ319"/>
      <c r="ATR319"/>
      <c r="ATS319"/>
      <c r="ATT319"/>
      <c r="ATU319"/>
      <c r="ATV319"/>
      <c r="ATW319"/>
      <c r="ATX319"/>
      <c r="ATY319"/>
      <c r="ATZ319"/>
      <c r="AUA319"/>
      <c r="AUB319"/>
      <c r="AUC319"/>
      <c r="AUD319"/>
      <c r="AUE319"/>
      <c r="AUF319"/>
      <c r="AUG319"/>
      <c r="AUH319"/>
      <c r="AUI319"/>
      <c r="AUJ319"/>
      <c r="AUK319"/>
      <c r="AUL319"/>
      <c r="AUM319"/>
      <c r="AUN319"/>
      <c r="AUO319"/>
      <c r="AUP319"/>
      <c r="AUQ319"/>
      <c r="AUR319"/>
      <c r="AUS319"/>
      <c r="AUT319"/>
      <c r="AUU319"/>
      <c r="AUV319"/>
      <c r="AUW319"/>
      <c r="AUX319"/>
      <c r="AUY319"/>
      <c r="AUZ319"/>
      <c r="AVA319"/>
      <c r="AVB319"/>
      <c r="AVC319"/>
      <c r="AVD319"/>
      <c r="AVE319"/>
      <c r="AVF319"/>
      <c r="AVG319"/>
      <c r="AVH319"/>
      <c r="AVI319"/>
      <c r="AVJ319"/>
      <c r="AVK319"/>
      <c r="AVL319"/>
      <c r="AVM319"/>
      <c r="AVN319"/>
      <c r="AVO319"/>
      <c r="AVP319"/>
      <c r="AVQ319"/>
      <c r="AVR319"/>
      <c r="AVS319"/>
      <c r="AVT319"/>
      <c r="AVU319"/>
      <c r="AVV319"/>
      <c r="AVW319"/>
      <c r="AVX319"/>
      <c r="AVY319"/>
      <c r="AVZ319"/>
      <c r="AWA319"/>
      <c r="AWB319"/>
      <c r="AWC319"/>
      <c r="AWD319"/>
      <c r="AWE319"/>
      <c r="AWF319"/>
      <c r="AWG319"/>
      <c r="AWH319"/>
      <c r="AWI319"/>
      <c r="AWJ319"/>
      <c r="AWK319"/>
      <c r="AWL319"/>
      <c r="AWM319"/>
      <c r="AWN319"/>
      <c r="AWO319"/>
      <c r="AWP319"/>
      <c r="AWQ319"/>
      <c r="AWR319"/>
      <c r="AWS319"/>
      <c r="AWT319"/>
      <c r="AWU319"/>
      <c r="AWV319"/>
      <c r="AWW319"/>
      <c r="AWX319"/>
      <c r="AWY319"/>
      <c r="AWZ319"/>
      <c r="AXA319"/>
      <c r="AXB319"/>
      <c r="AXC319"/>
      <c r="AXD319"/>
      <c r="AXE319"/>
      <c r="AXF319"/>
      <c r="AXG319"/>
      <c r="AXH319"/>
      <c r="AXI319"/>
      <c r="AXJ319"/>
      <c r="AXK319"/>
      <c r="AXL319"/>
      <c r="AXM319"/>
      <c r="AXN319"/>
      <c r="AXO319"/>
      <c r="AXP319"/>
      <c r="AXQ319"/>
      <c r="AXR319"/>
      <c r="AXS319"/>
      <c r="AXT319"/>
      <c r="AXU319"/>
      <c r="AXV319"/>
      <c r="AXW319"/>
      <c r="AXX319"/>
      <c r="AXY319"/>
      <c r="AXZ319"/>
      <c r="AYA319"/>
      <c r="AYB319"/>
      <c r="AYC319"/>
      <c r="AYD319"/>
      <c r="AYE319"/>
      <c r="AYF319"/>
      <c r="AYG319"/>
      <c r="AYH319"/>
      <c r="AYI319"/>
      <c r="AYJ319"/>
      <c r="AYK319"/>
      <c r="AYL319"/>
      <c r="AYM319"/>
      <c r="AYN319"/>
      <c r="AYO319"/>
      <c r="AYP319"/>
      <c r="AYQ319"/>
      <c r="AYR319"/>
      <c r="AYS319"/>
      <c r="AYT319"/>
      <c r="AYU319"/>
      <c r="AYV319"/>
      <c r="AYW319"/>
      <c r="AYX319"/>
      <c r="AYY319"/>
      <c r="AYZ319"/>
      <c r="AZA319"/>
      <c r="AZB319"/>
      <c r="AZC319"/>
      <c r="AZD319"/>
      <c r="AZE319"/>
      <c r="AZF319"/>
      <c r="AZG319"/>
      <c r="AZH319"/>
      <c r="AZI319"/>
      <c r="AZJ319"/>
      <c r="AZK319"/>
      <c r="AZL319"/>
      <c r="AZM319"/>
      <c r="AZN319"/>
      <c r="AZO319"/>
      <c r="AZP319"/>
      <c r="AZQ319"/>
      <c r="AZR319"/>
      <c r="AZS319"/>
      <c r="AZT319"/>
      <c r="AZU319"/>
      <c r="AZV319"/>
      <c r="AZW319"/>
      <c r="AZX319"/>
      <c r="AZY319"/>
      <c r="AZZ319"/>
      <c r="BAA319"/>
      <c r="BAB319"/>
      <c r="BAC319"/>
      <c r="BAD319"/>
      <c r="BAE319"/>
      <c r="BAF319"/>
      <c r="BAG319"/>
      <c r="BAH319"/>
      <c r="BAI319"/>
      <c r="BAJ319"/>
      <c r="BAK319"/>
      <c r="BAL319"/>
      <c r="BAM319"/>
      <c r="BAN319"/>
      <c r="BAO319"/>
      <c r="BAP319"/>
      <c r="BAQ319"/>
      <c r="BAR319"/>
      <c r="BAS319"/>
      <c r="BAT319"/>
      <c r="BAU319"/>
      <c r="BAV319"/>
      <c r="BAW319"/>
      <c r="BAX319"/>
      <c r="BAY319"/>
      <c r="BAZ319"/>
      <c r="BBA319"/>
      <c r="BBB319"/>
      <c r="BBC319"/>
      <c r="BBD319"/>
      <c r="BBE319"/>
      <c r="BBF319"/>
      <c r="BBG319"/>
      <c r="BBH319"/>
      <c r="BBI319"/>
      <c r="BBJ319"/>
      <c r="BBK319"/>
      <c r="BBL319"/>
      <c r="BBM319"/>
      <c r="BBN319"/>
      <c r="BBO319"/>
      <c r="BBP319"/>
      <c r="BBQ319"/>
      <c r="BBR319"/>
      <c r="BBS319"/>
      <c r="BBT319"/>
      <c r="BBU319"/>
      <c r="BBV319"/>
      <c r="BBW319"/>
      <c r="BBX319"/>
      <c r="BBY319"/>
      <c r="BBZ319"/>
      <c r="BCA319"/>
      <c r="BCB319"/>
      <c r="BCC319"/>
      <c r="BCD319"/>
      <c r="BCE319"/>
      <c r="BCF319"/>
      <c r="BCG319"/>
      <c r="BCH319"/>
      <c r="BCI319"/>
      <c r="BCJ319"/>
      <c r="BCK319"/>
      <c r="BCL319"/>
      <c r="BCM319"/>
      <c r="BCN319"/>
      <c r="BCO319"/>
      <c r="BCP319"/>
      <c r="BCQ319"/>
      <c r="BCR319"/>
      <c r="BCS319"/>
      <c r="BCT319"/>
      <c r="BCU319"/>
      <c r="BCV319"/>
      <c r="BCW319"/>
      <c r="BCX319"/>
      <c r="BCY319"/>
      <c r="BCZ319"/>
      <c r="BDA319"/>
      <c r="BDB319"/>
      <c r="BDC319"/>
      <c r="BDD319"/>
      <c r="BDE319"/>
      <c r="BDF319"/>
      <c r="BDG319"/>
      <c r="BDH319"/>
      <c r="BDI319"/>
      <c r="BDJ319"/>
      <c r="BDK319"/>
      <c r="BDL319"/>
      <c r="BDM319"/>
      <c r="BDN319"/>
      <c r="BDO319"/>
      <c r="BDP319"/>
      <c r="BDQ319"/>
      <c r="BDR319"/>
      <c r="BDS319"/>
      <c r="BDT319"/>
      <c r="BDU319"/>
    </row>
    <row r="320" spans="2:1477" s="69" customFormat="1">
      <c r="B320" s="67" t="s">
        <v>6</v>
      </c>
      <c r="C320" s="67" t="s">
        <v>972</v>
      </c>
      <c r="D320" s="67" t="s">
        <v>1082</v>
      </c>
      <c r="E320" s="68">
        <v>44993</v>
      </c>
      <c r="F320" s="67" t="s">
        <v>1003</v>
      </c>
      <c r="G320" s="158" t="s">
        <v>1009</v>
      </c>
      <c r="H320" s="187">
        <v>2</v>
      </c>
      <c r="I320" s="69">
        <v>0</v>
      </c>
      <c r="J320" s="69">
        <v>70</v>
      </c>
      <c r="K320" s="69">
        <v>103</v>
      </c>
      <c r="L320" s="69">
        <v>103</v>
      </c>
      <c r="M320" s="186">
        <f t="shared" si="109"/>
        <v>1</v>
      </c>
      <c r="N320" s="69">
        <f t="shared" si="110"/>
        <v>1</v>
      </c>
      <c r="O320" s="69">
        <v>0</v>
      </c>
      <c r="P320" s="69">
        <v>0</v>
      </c>
      <c r="Q320" s="69">
        <v>0</v>
      </c>
      <c r="R320" s="69">
        <v>33</v>
      </c>
      <c r="S320" s="69">
        <v>0</v>
      </c>
      <c r="T320" s="190">
        <v>341000</v>
      </c>
      <c r="U320" s="190">
        <v>16000</v>
      </c>
      <c r="V320" s="190">
        <v>325000</v>
      </c>
      <c r="W320" s="190">
        <v>341000</v>
      </c>
      <c r="X320" s="190">
        <v>292314</v>
      </c>
      <c r="Y320" s="190">
        <v>0</v>
      </c>
      <c r="Z320" s="190">
        <v>0</v>
      </c>
      <c r="AA320" s="190">
        <v>0</v>
      </c>
      <c r="AB320" s="190">
        <v>292314</v>
      </c>
      <c r="AC320" s="190">
        <v>292314</v>
      </c>
      <c r="AD320" s="186">
        <f t="shared" si="111"/>
        <v>0.89942769230769226</v>
      </c>
      <c r="AE320" s="69">
        <f t="shared" si="112"/>
        <v>1</v>
      </c>
      <c r="AF320" s="190">
        <v>0</v>
      </c>
      <c r="AG320" s="190">
        <v>0</v>
      </c>
      <c r="AH320" s="69">
        <v>17</v>
      </c>
      <c r="AI320" s="69">
        <v>16</v>
      </c>
      <c r="AJ320" s="69">
        <v>0</v>
      </c>
      <c r="AK320" s="69">
        <v>0</v>
      </c>
      <c r="AL320" s="80">
        <v>0</v>
      </c>
      <c r="AM320" s="80">
        <v>0</v>
      </c>
      <c r="AN320" s="69">
        <v>0</v>
      </c>
      <c r="AO320" s="69">
        <v>0</v>
      </c>
      <c r="AP320" s="80">
        <v>0</v>
      </c>
      <c r="AQ320" s="80">
        <v>0</v>
      </c>
      <c r="AR320" s="69">
        <v>0</v>
      </c>
      <c r="AS320" s="69">
        <v>0</v>
      </c>
      <c r="AT320" s="80">
        <v>0</v>
      </c>
      <c r="AU320" s="80">
        <v>0</v>
      </c>
      <c r="AV320" s="69">
        <v>0</v>
      </c>
      <c r="AW320" s="69">
        <v>0</v>
      </c>
      <c r="AX320" s="80">
        <v>0</v>
      </c>
      <c r="AY320" s="80">
        <v>0</v>
      </c>
      <c r="AZ320" s="69">
        <v>0</v>
      </c>
      <c r="BA320" s="69">
        <v>0</v>
      </c>
      <c r="BB320" s="80">
        <v>0</v>
      </c>
      <c r="BC320" s="80">
        <v>0</v>
      </c>
      <c r="BD320" s="69">
        <v>0</v>
      </c>
      <c r="BE320" s="69">
        <v>0</v>
      </c>
      <c r="BF320" s="80">
        <v>0</v>
      </c>
      <c r="BG320" s="80">
        <v>0</v>
      </c>
      <c r="BH320" s="69">
        <v>0</v>
      </c>
      <c r="BI320" s="69">
        <v>0</v>
      </c>
      <c r="BJ320" s="80">
        <v>0</v>
      </c>
      <c r="BK320" s="80">
        <v>0</v>
      </c>
      <c r="BL320" s="69">
        <v>0</v>
      </c>
      <c r="BM320" s="69">
        <v>0</v>
      </c>
      <c r="BN320" s="80">
        <v>0</v>
      </c>
      <c r="BO320" s="80">
        <v>0</v>
      </c>
      <c r="BP320" s="69">
        <v>0</v>
      </c>
      <c r="BQ320" s="69">
        <v>0</v>
      </c>
      <c r="BR320" s="80">
        <v>0</v>
      </c>
      <c r="BS320" s="80">
        <v>0</v>
      </c>
      <c r="BT320" s="69">
        <v>0</v>
      </c>
      <c r="BU320" s="69">
        <v>0</v>
      </c>
      <c r="BV320" s="80">
        <v>0</v>
      </c>
      <c r="BW320" s="80">
        <v>0</v>
      </c>
      <c r="BX320" s="69">
        <v>0</v>
      </c>
      <c r="BY320" s="69">
        <v>0</v>
      </c>
      <c r="BZ320" s="80">
        <v>0</v>
      </c>
      <c r="CA320" s="80">
        <v>0</v>
      </c>
      <c r="CB320" s="69">
        <v>0</v>
      </c>
      <c r="CC320" s="69">
        <v>0</v>
      </c>
      <c r="CD320" s="80">
        <v>0</v>
      </c>
      <c r="CE320" s="80">
        <v>0</v>
      </c>
      <c r="CF320" s="69">
        <v>0</v>
      </c>
      <c r="CG320" s="69">
        <v>0</v>
      </c>
      <c r="CH320" s="80">
        <v>0</v>
      </c>
      <c r="CI320" s="80">
        <v>0</v>
      </c>
      <c r="CJ320" s="69">
        <v>0</v>
      </c>
      <c r="CK320" s="69">
        <v>0</v>
      </c>
      <c r="CL320" s="80">
        <v>0</v>
      </c>
      <c r="CM320" s="80">
        <v>0</v>
      </c>
      <c r="CN320" s="67" t="s">
        <v>973</v>
      </c>
      <c r="CO320" s="67" t="s">
        <v>974</v>
      </c>
      <c r="CP320" s="67" t="s">
        <v>701</v>
      </c>
      <c r="CQ320" s="67" t="s">
        <v>701</v>
      </c>
      <c r="CR320" s="67" t="s">
        <v>701</v>
      </c>
      <c r="CS320" s="67" t="s">
        <v>701</v>
      </c>
      <c r="CT320" s="68">
        <v>45448</v>
      </c>
      <c r="CU320" s="67" t="s">
        <v>1001</v>
      </c>
      <c r="CV320" s="67" t="s">
        <v>1004</v>
      </c>
      <c r="CW320" s="68" t="s">
        <v>168</v>
      </c>
      <c r="CX320" s="68">
        <v>45338</v>
      </c>
      <c r="CY320" s="67" t="s">
        <v>1003</v>
      </c>
      <c r="CZ320" s="67" t="s">
        <v>1004</v>
      </c>
      <c r="DA320" s="67" t="s">
        <v>1077</v>
      </c>
      <c r="DB320" s="81">
        <v>350800.01</v>
      </c>
      <c r="DD320" s="67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  <c r="AMK320"/>
      <c r="AML320"/>
      <c r="AMM320"/>
      <c r="AMN320"/>
      <c r="AMO320"/>
      <c r="AMP320"/>
      <c r="AMQ320"/>
      <c r="AMR320"/>
      <c r="AMS320"/>
      <c r="AMT320"/>
      <c r="AMU320"/>
      <c r="AMV320"/>
      <c r="AMW320"/>
      <c r="AMX320"/>
      <c r="AMY320"/>
      <c r="AMZ320"/>
      <c r="ANA320"/>
      <c r="ANB320"/>
      <c r="ANC320"/>
      <c r="AND320"/>
      <c r="ANE320"/>
      <c r="ANF320"/>
      <c r="ANG320"/>
      <c r="ANH320"/>
      <c r="ANI320"/>
      <c r="ANJ320"/>
      <c r="ANK320"/>
      <c r="ANL320"/>
      <c r="ANM320"/>
      <c r="ANN320"/>
      <c r="ANO320"/>
      <c r="ANP320"/>
      <c r="ANQ320"/>
      <c r="ANR320"/>
      <c r="ANS320"/>
      <c r="ANT320"/>
      <c r="ANU320"/>
      <c r="ANV320"/>
      <c r="ANW320"/>
      <c r="ANX320"/>
      <c r="ANY320"/>
      <c r="ANZ320"/>
      <c r="AOA320"/>
      <c r="AOB320"/>
      <c r="AOC320"/>
      <c r="AOD320"/>
      <c r="AOE320"/>
      <c r="AOF320"/>
      <c r="AOG320"/>
      <c r="AOH320"/>
      <c r="AOI320"/>
      <c r="AOJ320"/>
      <c r="AOK320"/>
      <c r="AOL320"/>
      <c r="AOM320"/>
      <c r="AON320"/>
      <c r="AOO320"/>
      <c r="AOP320"/>
      <c r="AOQ320"/>
      <c r="AOR320"/>
      <c r="AOS320"/>
      <c r="AOT320"/>
      <c r="AOU320"/>
      <c r="AOV320"/>
      <c r="AOW320"/>
      <c r="AOX320"/>
      <c r="AOY320"/>
      <c r="AOZ320"/>
      <c r="APA320"/>
      <c r="APB320"/>
      <c r="APC320"/>
      <c r="APD320"/>
      <c r="APE320"/>
      <c r="APF320"/>
      <c r="APG320"/>
      <c r="APH320"/>
      <c r="API320"/>
      <c r="APJ320"/>
      <c r="APK320"/>
      <c r="APL320"/>
      <c r="APM320"/>
      <c r="APN320"/>
      <c r="APO320"/>
      <c r="APP320"/>
      <c r="APQ320"/>
      <c r="APR320"/>
      <c r="APS320"/>
      <c r="APT320"/>
      <c r="APU320"/>
      <c r="APV320"/>
      <c r="APW320"/>
      <c r="APX320"/>
      <c r="APY320"/>
      <c r="APZ320"/>
      <c r="AQA320"/>
      <c r="AQB320"/>
      <c r="AQC320"/>
      <c r="AQD320"/>
      <c r="AQE320"/>
      <c r="AQF320"/>
      <c r="AQG320"/>
      <c r="AQH320"/>
      <c r="AQI320"/>
      <c r="AQJ320"/>
      <c r="AQK320"/>
      <c r="AQL320"/>
      <c r="AQM320"/>
      <c r="AQN320"/>
      <c r="AQO320"/>
      <c r="AQP320"/>
      <c r="AQQ320"/>
      <c r="AQR320"/>
      <c r="AQS320"/>
      <c r="AQT320"/>
      <c r="AQU320"/>
      <c r="AQV320"/>
      <c r="AQW320"/>
      <c r="AQX320"/>
      <c r="AQY320"/>
      <c r="AQZ320"/>
      <c r="ARA320"/>
      <c r="ARB320"/>
      <c r="ARC320"/>
      <c r="ARD320"/>
      <c r="ARE320"/>
      <c r="ARF320"/>
      <c r="ARG320"/>
      <c r="ARH320"/>
      <c r="ARI320"/>
      <c r="ARJ320"/>
      <c r="ARK320"/>
      <c r="ARL320"/>
      <c r="ARM320"/>
      <c r="ARN320"/>
      <c r="ARO320"/>
      <c r="ARP320"/>
      <c r="ARQ320"/>
      <c r="ARR320"/>
      <c r="ARS320"/>
      <c r="ART320"/>
      <c r="ARU320"/>
      <c r="ARV320"/>
      <c r="ARW320"/>
      <c r="ARX320"/>
      <c r="ARY320"/>
      <c r="ARZ320"/>
      <c r="ASA320"/>
      <c r="ASB320"/>
      <c r="ASC320"/>
      <c r="ASD320"/>
      <c r="ASE320"/>
      <c r="ASF320"/>
      <c r="ASG320"/>
      <c r="ASH320"/>
      <c r="ASI320"/>
      <c r="ASJ320"/>
      <c r="ASK320"/>
      <c r="ASL320"/>
      <c r="ASM320"/>
      <c r="ASN320"/>
      <c r="ASO320"/>
      <c r="ASP320"/>
      <c r="ASQ320"/>
      <c r="ASR320"/>
      <c r="ASS320"/>
      <c r="AST320"/>
      <c r="ASU320"/>
      <c r="ASV320"/>
      <c r="ASW320"/>
      <c r="ASX320"/>
      <c r="ASY320"/>
      <c r="ASZ320"/>
      <c r="ATA320"/>
      <c r="ATB320"/>
      <c r="ATC320"/>
      <c r="ATD320"/>
      <c r="ATE320"/>
      <c r="ATF320"/>
      <c r="ATG320"/>
      <c r="ATH320"/>
      <c r="ATI320"/>
      <c r="ATJ320"/>
      <c r="ATK320"/>
      <c r="ATL320"/>
      <c r="ATM320"/>
      <c r="ATN320"/>
      <c r="ATO320"/>
      <c r="ATP320"/>
      <c r="ATQ320"/>
      <c r="ATR320"/>
      <c r="ATS320"/>
      <c r="ATT320"/>
      <c r="ATU320"/>
      <c r="ATV320"/>
      <c r="ATW320"/>
      <c r="ATX320"/>
      <c r="ATY320"/>
      <c r="ATZ320"/>
      <c r="AUA320"/>
      <c r="AUB320"/>
      <c r="AUC320"/>
      <c r="AUD320"/>
      <c r="AUE320"/>
      <c r="AUF320"/>
      <c r="AUG320"/>
      <c r="AUH320"/>
      <c r="AUI320"/>
      <c r="AUJ320"/>
      <c r="AUK320"/>
      <c r="AUL320"/>
      <c r="AUM320"/>
      <c r="AUN320"/>
      <c r="AUO320"/>
      <c r="AUP320"/>
      <c r="AUQ320"/>
      <c r="AUR320"/>
      <c r="AUS320"/>
      <c r="AUT320"/>
      <c r="AUU320"/>
      <c r="AUV320"/>
      <c r="AUW320"/>
      <c r="AUX320"/>
      <c r="AUY320"/>
      <c r="AUZ320"/>
      <c r="AVA320"/>
      <c r="AVB320"/>
      <c r="AVC320"/>
      <c r="AVD320"/>
      <c r="AVE320"/>
      <c r="AVF320"/>
      <c r="AVG320"/>
      <c r="AVH320"/>
      <c r="AVI320"/>
      <c r="AVJ320"/>
      <c r="AVK320"/>
      <c r="AVL320"/>
      <c r="AVM320"/>
      <c r="AVN320"/>
      <c r="AVO320"/>
      <c r="AVP320"/>
      <c r="AVQ320"/>
      <c r="AVR320"/>
      <c r="AVS320"/>
      <c r="AVT320"/>
      <c r="AVU320"/>
      <c r="AVV320"/>
      <c r="AVW320"/>
      <c r="AVX320"/>
      <c r="AVY320"/>
      <c r="AVZ320"/>
      <c r="AWA320"/>
      <c r="AWB320"/>
      <c r="AWC320"/>
      <c r="AWD320"/>
      <c r="AWE320"/>
      <c r="AWF320"/>
      <c r="AWG320"/>
      <c r="AWH320"/>
      <c r="AWI320"/>
      <c r="AWJ320"/>
      <c r="AWK320"/>
      <c r="AWL320"/>
      <c r="AWM320"/>
      <c r="AWN320"/>
      <c r="AWO320"/>
      <c r="AWP320"/>
      <c r="AWQ320"/>
      <c r="AWR320"/>
      <c r="AWS320"/>
      <c r="AWT320"/>
      <c r="AWU320"/>
      <c r="AWV320"/>
      <c r="AWW320"/>
      <c r="AWX320"/>
      <c r="AWY320"/>
      <c r="AWZ320"/>
      <c r="AXA320"/>
      <c r="AXB320"/>
      <c r="AXC320"/>
      <c r="AXD320"/>
      <c r="AXE320"/>
      <c r="AXF320"/>
      <c r="AXG320"/>
      <c r="AXH320"/>
      <c r="AXI320"/>
      <c r="AXJ320"/>
      <c r="AXK320"/>
      <c r="AXL320"/>
      <c r="AXM320"/>
      <c r="AXN320"/>
      <c r="AXO320"/>
      <c r="AXP320"/>
      <c r="AXQ320"/>
      <c r="AXR320"/>
      <c r="AXS320"/>
      <c r="AXT320"/>
      <c r="AXU320"/>
      <c r="AXV320"/>
      <c r="AXW320"/>
      <c r="AXX320"/>
      <c r="AXY320"/>
      <c r="AXZ320"/>
      <c r="AYA320"/>
      <c r="AYB320"/>
      <c r="AYC320"/>
      <c r="AYD320"/>
      <c r="AYE320"/>
      <c r="AYF320"/>
      <c r="AYG320"/>
      <c r="AYH320"/>
      <c r="AYI320"/>
      <c r="AYJ320"/>
      <c r="AYK320"/>
      <c r="AYL320"/>
      <c r="AYM320"/>
      <c r="AYN320"/>
      <c r="AYO320"/>
      <c r="AYP320"/>
      <c r="AYQ320"/>
      <c r="AYR320"/>
      <c r="AYS320"/>
      <c r="AYT320"/>
      <c r="AYU320"/>
      <c r="AYV320"/>
      <c r="AYW320"/>
      <c r="AYX320"/>
      <c r="AYY320"/>
      <c r="AYZ320"/>
      <c r="AZA320"/>
      <c r="AZB320"/>
      <c r="AZC320"/>
      <c r="AZD320"/>
      <c r="AZE320"/>
      <c r="AZF320"/>
      <c r="AZG320"/>
      <c r="AZH320"/>
      <c r="AZI320"/>
      <c r="AZJ320"/>
      <c r="AZK320"/>
      <c r="AZL320"/>
      <c r="AZM320"/>
      <c r="AZN320"/>
      <c r="AZO320"/>
      <c r="AZP320"/>
      <c r="AZQ320"/>
      <c r="AZR320"/>
      <c r="AZS320"/>
      <c r="AZT320"/>
      <c r="AZU320"/>
      <c r="AZV320"/>
      <c r="AZW320"/>
      <c r="AZX320"/>
      <c r="AZY320"/>
      <c r="AZZ320"/>
      <c r="BAA320"/>
      <c r="BAB320"/>
      <c r="BAC320"/>
      <c r="BAD320"/>
      <c r="BAE320"/>
      <c r="BAF320"/>
      <c r="BAG320"/>
      <c r="BAH320"/>
      <c r="BAI320"/>
      <c r="BAJ320"/>
      <c r="BAK320"/>
      <c r="BAL320"/>
      <c r="BAM320"/>
      <c r="BAN320"/>
      <c r="BAO320"/>
      <c r="BAP320"/>
      <c r="BAQ320"/>
      <c r="BAR320"/>
      <c r="BAS320"/>
      <c r="BAT320"/>
      <c r="BAU320"/>
      <c r="BAV320"/>
      <c r="BAW320"/>
      <c r="BAX320"/>
      <c r="BAY320"/>
      <c r="BAZ320"/>
      <c r="BBA320"/>
      <c r="BBB320"/>
      <c r="BBC320"/>
      <c r="BBD320"/>
      <c r="BBE320"/>
      <c r="BBF320"/>
      <c r="BBG320"/>
      <c r="BBH320"/>
      <c r="BBI320"/>
      <c r="BBJ320"/>
      <c r="BBK320"/>
      <c r="BBL320"/>
      <c r="BBM320"/>
      <c r="BBN320"/>
      <c r="BBO320"/>
      <c r="BBP320"/>
      <c r="BBQ320"/>
      <c r="BBR320"/>
      <c r="BBS320"/>
      <c r="BBT320"/>
      <c r="BBU320"/>
      <c r="BBV320"/>
      <c r="BBW320"/>
      <c r="BBX320"/>
      <c r="BBY320"/>
      <c r="BBZ320"/>
      <c r="BCA320"/>
      <c r="BCB320"/>
      <c r="BCC320"/>
      <c r="BCD320"/>
      <c r="BCE320"/>
      <c r="BCF320"/>
      <c r="BCG320"/>
      <c r="BCH320"/>
      <c r="BCI320"/>
      <c r="BCJ320"/>
      <c r="BCK320"/>
      <c r="BCL320"/>
      <c r="BCM320"/>
      <c r="BCN320"/>
      <c r="BCO320"/>
      <c r="BCP320"/>
      <c r="BCQ320"/>
      <c r="BCR320"/>
      <c r="BCS320"/>
      <c r="BCT320"/>
      <c r="BCU320"/>
      <c r="BCV320"/>
      <c r="BCW320"/>
      <c r="BCX320"/>
      <c r="BCY320"/>
      <c r="BCZ320"/>
      <c r="BDA320"/>
      <c r="BDB320"/>
      <c r="BDC320"/>
      <c r="BDD320"/>
      <c r="BDE320"/>
      <c r="BDF320"/>
      <c r="BDG320"/>
      <c r="BDH320"/>
      <c r="BDI320"/>
      <c r="BDJ320"/>
      <c r="BDK320"/>
      <c r="BDL320"/>
      <c r="BDM320"/>
      <c r="BDN320"/>
      <c r="BDO320"/>
      <c r="BDP320"/>
      <c r="BDQ320"/>
      <c r="BDR320"/>
      <c r="BDS320"/>
      <c r="BDT320"/>
      <c r="BDU320"/>
    </row>
    <row r="321" spans="1:1477" s="69" customFormat="1">
      <c r="B321" s="67" t="s">
        <v>6</v>
      </c>
      <c r="C321" s="67" t="s">
        <v>975</v>
      </c>
      <c r="D321" s="67" t="s">
        <v>1083</v>
      </c>
      <c r="E321" s="68">
        <v>45238</v>
      </c>
      <c r="F321" s="67" t="s">
        <v>1007</v>
      </c>
      <c r="G321" s="158" t="s">
        <v>1004</v>
      </c>
      <c r="H321" s="187">
        <v>1</v>
      </c>
      <c r="I321" s="69">
        <v>0</v>
      </c>
      <c r="J321" s="69">
        <v>60</v>
      </c>
      <c r="K321" s="69">
        <v>63</v>
      </c>
      <c r="L321" s="69">
        <v>54</v>
      </c>
      <c r="M321" s="186">
        <f t="shared" si="109"/>
        <v>0.85</v>
      </c>
      <c r="N321" s="69">
        <f t="shared" si="110"/>
        <v>1</v>
      </c>
      <c r="O321" s="69">
        <v>9</v>
      </c>
      <c r="P321" s="69">
        <v>0</v>
      </c>
      <c r="Q321" s="69">
        <v>0</v>
      </c>
      <c r="R321" s="69">
        <v>3</v>
      </c>
      <c r="S321" s="69">
        <v>0</v>
      </c>
      <c r="T321" s="190">
        <v>746261</v>
      </c>
      <c r="U321" s="190">
        <v>43000</v>
      </c>
      <c r="V321" s="190">
        <v>703261</v>
      </c>
      <c r="W321" s="190">
        <v>746261</v>
      </c>
      <c r="X321" s="190">
        <v>629640</v>
      </c>
      <c r="Y321" s="190">
        <v>0</v>
      </c>
      <c r="Z321" s="190">
        <v>0</v>
      </c>
      <c r="AA321" s="190">
        <v>0</v>
      </c>
      <c r="AB321" s="190">
        <v>629640</v>
      </c>
      <c r="AC321" s="190">
        <v>629640</v>
      </c>
      <c r="AD321" s="186">
        <f t="shared" si="111"/>
        <v>0.89531482621672465</v>
      </c>
      <c r="AE321" s="69">
        <f t="shared" si="112"/>
        <v>1</v>
      </c>
      <c r="AF321" s="190">
        <v>0</v>
      </c>
      <c r="AG321" s="190">
        <v>0</v>
      </c>
      <c r="AH321" s="69">
        <v>2</v>
      </c>
      <c r="AI321" s="69">
        <v>1</v>
      </c>
      <c r="AJ321" s="69">
        <v>0</v>
      </c>
      <c r="AK321" s="69">
        <v>0</v>
      </c>
      <c r="AL321" s="80">
        <v>0</v>
      </c>
      <c r="AM321" s="80">
        <v>0</v>
      </c>
      <c r="AN321" s="69">
        <v>0</v>
      </c>
      <c r="AO321" s="69">
        <v>0</v>
      </c>
      <c r="AP321" s="80">
        <v>0</v>
      </c>
      <c r="AQ321" s="80">
        <v>0</v>
      </c>
      <c r="AR321" s="69">
        <v>0</v>
      </c>
      <c r="AS321" s="69">
        <v>0</v>
      </c>
      <c r="AT321" s="80">
        <v>0</v>
      </c>
      <c r="AU321" s="80">
        <v>0</v>
      </c>
      <c r="AV321" s="69">
        <v>0</v>
      </c>
      <c r="AW321" s="69">
        <v>0</v>
      </c>
      <c r="AX321" s="80">
        <v>0</v>
      </c>
      <c r="AY321" s="80">
        <v>0</v>
      </c>
      <c r="AZ321" s="69">
        <v>0</v>
      </c>
      <c r="BA321" s="69">
        <v>0</v>
      </c>
      <c r="BB321" s="80">
        <v>0</v>
      </c>
      <c r="BC321" s="80">
        <v>0</v>
      </c>
      <c r="BD321" s="69">
        <v>0</v>
      </c>
      <c r="BE321" s="69">
        <v>0</v>
      </c>
      <c r="BF321" s="80">
        <v>0</v>
      </c>
      <c r="BG321" s="80">
        <v>0</v>
      </c>
      <c r="BH321" s="69">
        <v>0</v>
      </c>
      <c r="BI321" s="69">
        <v>0</v>
      </c>
      <c r="BJ321" s="80">
        <v>0</v>
      </c>
      <c r="BK321" s="80">
        <v>0</v>
      </c>
      <c r="BL321" s="69">
        <v>0</v>
      </c>
      <c r="BM321" s="69">
        <v>0</v>
      </c>
      <c r="BN321" s="80">
        <v>0</v>
      </c>
      <c r="BO321" s="80">
        <v>0</v>
      </c>
      <c r="BP321" s="69">
        <v>0</v>
      </c>
      <c r="BQ321" s="69">
        <v>0</v>
      </c>
      <c r="BR321" s="80">
        <v>0</v>
      </c>
      <c r="BS321" s="80">
        <v>0</v>
      </c>
      <c r="BT321" s="69">
        <v>0</v>
      </c>
      <c r="BU321" s="69">
        <v>0</v>
      </c>
      <c r="BV321" s="80">
        <v>0</v>
      </c>
      <c r="BW321" s="80">
        <v>0</v>
      </c>
      <c r="BX321" s="69">
        <v>0</v>
      </c>
      <c r="BY321" s="69">
        <v>0</v>
      </c>
      <c r="BZ321" s="80">
        <v>0</v>
      </c>
      <c r="CA321" s="80">
        <v>0</v>
      </c>
      <c r="CB321" s="69">
        <v>0</v>
      </c>
      <c r="CC321" s="69">
        <v>0</v>
      </c>
      <c r="CD321" s="80">
        <v>0</v>
      </c>
      <c r="CE321" s="80">
        <v>0</v>
      </c>
      <c r="CF321" s="69">
        <v>0</v>
      </c>
      <c r="CG321" s="69">
        <v>0</v>
      </c>
      <c r="CH321" s="80">
        <v>0</v>
      </c>
      <c r="CI321" s="80">
        <v>0</v>
      </c>
      <c r="CJ321" s="69">
        <v>0</v>
      </c>
      <c r="CK321" s="69">
        <v>0</v>
      </c>
      <c r="CL321" s="80">
        <v>0</v>
      </c>
      <c r="CM321" s="80">
        <v>0</v>
      </c>
      <c r="CN321" s="67" t="s">
        <v>882</v>
      </c>
      <c r="CO321" s="67" t="s">
        <v>883</v>
      </c>
      <c r="CP321" s="67" t="s">
        <v>701</v>
      </c>
      <c r="CQ321" s="67" t="s">
        <v>701</v>
      </c>
      <c r="CR321" s="67" t="s">
        <v>701</v>
      </c>
      <c r="CS321" s="67" t="s">
        <v>701</v>
      </c>
      <c r="CT321" s="68">
        <v>45413</v>
      </c>
      <c r="CU321" s="67" t="s">
        <v>1001</v>
      </c>
      <c r="CV321" s="67" t="s">
        <v>1004</v>
      </c>
      <c r="CW321" s="68" t="s">
        <v>168</v>
      </c>
      <c r="CX321" s="68">
        <v>45380</v>
      </c>
      <c r="CY321" s="67" t="s">
        <v>1003</v>
      </c>
      <c r="CZ321" s="67" t="s">
        <v>1004</v>
      </c>
      <c r="DA321" s="67" t="s">
        <v>1078</v>
      </c>
      <c r="DB321" s="81">
        <v>927702</v>
      </c>
      <c r="DD321" s="67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  <c r="AMK321"/>
      <c r="AML321"/>
      <c r="AMM321"/>
      <c r="AMN321"/>
      <c r="AMO321"/>
      <c r="AMP321"/>
      <c r="AMQ321"/>
      <c r="AMR321"/>
      <c r="AMS321"/>
      <c r="AMT321"/>
      <c r="AMU321"/>
      <c r="AMV321"/>
      <c r="AMW321"/>
      <c r="AMX321"/>
      <c r="AMY321"/>
      <c r="AMZ321"/>
      <c r="ANA321"/>
      <c r="ANB321"/>
      <c r="ANC321"/>
      <c r="AND321"/>
      <c r="ANE321"/>
      <c r="ANF321"/>
      <c r="ANG321"/>
      <c r="ANH321"/>
      <c r="ANI321"/>
      <c r="ANJ321"/>
      <c r="ANK321"/>
      <c r="ANL321"/>
      <c r="ANM321"/>
      <c r="ANN321"/>
      <c r="ANO321"/>
      <c r="ANP321"/>
      <c r="ANQ321"/>
      <c r="ANR321"/>
      <c r="ANS321"/>
      <c r="ANT321"/>
      <c r="ANU321"/>
      <c r="ANV321"/>
      <c r="ANW321"/>
      <c r="ANX321"/>
      <c r="ANY321"/>
      <c r="ANZ321"/>
      <c r="AOA321"/>
      <c r="AOB321"/>
      <c r="AOC321"/>
      <c r="AOD321"/>
      <c r="AOE321"/>
      <c r="AOF321"/>
      <c r="AOG321"/>
      <c r="AOH321"/>
      <c r="AOI321"/>
      <c r="AOJ321"/>
      <c r="AOK321"/>
      <c r="AOL321"/>
      <c r="AOM321"/>
      <c r="AON321"/>
      <c r="AOO321"/>
      <c r="AOP321"/>
      <c r="AOQ321"/>
      <c r="AOR321"/>
      <c r="AOS321"/>
      <c r="AOT321"/>
      <c r="AOU321"/>
      <c r="AOV321"/>
      <c r="AOW321"/>
      <c r="AOX321"/>
      <c r="AOY321"/>
      <c r="AOZ321"/>
      <c r="APA321"/>
      <c r="APB321"/>
      <c r="APC321"/>
      <c r="APD321"/>
      <c r="APE321"/>
      <c r="APF321"/>
      <c r="APG321"/>
      <c r="APH321"/>
      <c r="API321"/>
      <c r="APJ321"/>
      <c r="APK321"/>
      <c r="APL321"/>
      <c r="APM321"/>
      <c r="APN321"/>
      <c r="APO321"/>
      <c r="APP321"/>
      <c r="APQ321"/>
      <c r="APR321"/>
      <c r="APS321"/>
      <c r="APT321"/>
      <c r="APU321"/>
      <c r="APV321"/>
      <c r="APW321"/>
      <c r="APX321"/>
      <c r="APY321"/>
      <c r="APZ321"/>
      <c r="AQA321"/>
      <c r="AQB321"/>
      <c r="AQC321"/>
      <c r="AQD321"/>
      <c r="AQE321"/>
      <c r="AQF321"/>
      <c r="AQG321"/>
      <c r="AQH321"/>
      <c r="AQI321"/>
      <c r="AQJ321"/>
      <c r="AQK321"/>
      <c r="AQL321"/>
      <c r="AQM321"/>
      <c r="AQN321"/>
      <c r="AQO321"/>
      <c r="AQP321"/>
      <c r="AQQ321"/>
      <c r="AQR321"/>
      <c r="AQS321"/>
      <c r="AQT321"/>
      <c r="AQU321"/>
      <c r="AQV321"/>
      <c r="AQW321"/>
      <c r="AQX321"/>
      <c r="AQY321"/>
      <c r="AQZ321"/>
      <c r="ARA321"/>
      <c r="ARB321"/>
      <c r="ARC321"/>
      <c r="ARD321"/>
      <c r="ARE321"/>
      <c r="ARF321"/>
      <c r="ARG321"/>
      <c r="ARH321"/>
      <c r="ARI321"/>
      <c r="ARJ321"/>
      <c r="ARK321"/>
      <c r="ARL321"/>
      <c r="ARM321"/>
      <c r="ARN321"/>
      <c r="ARO321"/>
      <c r="ARP321"/>
      <c r="ARQ321"/>
      <c r="ARR321"/>
      <c r="ARS321"/>
      <c r="ART321"/>
      <c r="ARU321"/>
      <c r="ARV321"/>
      <c r="ARW321"/>
      <c r="ARX321"/>
      <c r="ARY321"/>
      <c r="ARZ321"/>
      <c r="ASA321"/>
      <c r="ASB321"/>
      <c r="ASC321"/>
      <c r="ASD321"/>
      <c r="ASE321"/>
      <c r="ASF321"/>
      <c r="ASG321"/>
      <c r="ASH321"/>
      <c r="ASI321"/>
      <c r="ASJ321"/>
      <c r="ASK321"/>
      <c r="ASL321"/>
      <c r="ASM321"/>
      <c r="ASN321"/>
      <c r="ASO321"/>
      <c r="ASP321"/>
      <c r="ASQ321"/>
      <c r="ASR321"/>
      <c r="ASS321"/>
      <c r="AST321"/>
      <c r="ASU321"/>
      <c r="ASV321"/>
      <c r="ASW321"/>
      <c r="ASX321"/>
      <c r="ASY321"/>
      <c r="ASZ321"/>
      <c r="ATA321"/>
      <c r="ATB321"/>
      <c r="ATC321"/>
      <c r="ATD321"/>
      <c r="ATE321"/>
      <c r="ATF321"/>
      <c r="ATG321"/>
      <c r="ATH321"/>
      <c r="ATI321"/>
      <c r="ATJ321"/>
      <c r="ATK321"/>
      <c r="ATL321"/>
      <c r="ATM321"/>
      <c r="ATN321"/>
      <c r="ATO321"/>
      <c r="ATP321"/>
      <c r="ATQ321"/>
      <c r="ATR321"/>
      <c r="ATS321"/>
      <c r="ATT321"/>
      <c r="ATU321"/>
      <c r="ATV321"/>
      <c r="ATW321"/>
      <c r="ATX321"/>
      <c r="ATY321"/>
      <c r="ATZ321"/>
      <c r="AUA321"/>
      <c r="AUB321"/>
      <c r="AUC321"/>
      <c r="AUD321"/>
      <c r="AUE321"/>
      <c r="AUF321"/>
      <c r="AUG321"/>
      <c r="AUH321"/>
      <c r="AUI321"/>
      <c r="AUJ321"/>
      <c r="AUK321"/>
      <c r="AUL321"/>
      <c r="AUM321"/>
      <c r="AUN321"/>
      <c r="AUO321"/>
      <c r="AUP321"/>
      <c r="AUQ321"/>
      <c r="AUR321"/>
      <c r="AUS321"/>
      <c r="AUT321"/>
      <c r="AUU321"/>
      <c r="AUV321"/>
      <c r="AUW321"/>
      <c r="AUX321"/>
      <c r="AUY321"/>
      <c r="AUZ321"/>
      <c r="AVA321"/>
      <c r="AVB321"/>
      <c r="AVC321"/>
      <c r="AVD321"/>
      <c r="AVE321"/>
      <c r="AVF321"/>
      <c r="AVG321"/>
      <c r="AVH321"/>
      <c r="AVI321"/>
      <c r="AVJ321"/>
      <c r="AVK321"/>
      <c r="AVL321"/>
      <c r="AVM321"/>
      <c r="AVN321"/>
      <c r="AVO321"/>
      <c r="AVP321"/>
      <c r="AVQ321"/>
      <c r="AVR321"/>
      <c r="AVS321"/>
      <c r="AVT321"/>
      <c r="AVU321"/>
      <c r="AVV321"/>
      <c r="AVW321"/>
      <c r="AVX321"/>
      <c r="AVY321"/>
      <c r="AVZ321"/>
      <c r="AWA321"/>
      <c r="AWB321"/>
      <c r="AWC321"/>
      <c r="AWD321"/>
      <c r="AWE321"/>
      <c r="AWF321"/>
      <c r="AWG321"/>
      <c r="AWH321"/>
      <c r="AWI321"/>
      <c r="AWJ321"/>
      <c r="AWK321"/>
      <c r="AWL321"/>
      <c r="AWM321"/>
      <c r="AWN321"/>
      <c r="AWO321"/>
      <c r="AWP321"/>
      <c r="AWQ321"/>
      <c r="AWR321"/>
      <c r="AWS321"/>
      <c r="AWT321"/>
      <c r="AWU321"/>
      <c r="AWV321"/>
      <c r="AWW321"/>
      <c r="AWX321"/>
      <c r="AWY321"/>
      <c r="AWZ321"/>
      <c r="AXA321"/>
      <c r="AXB321"/>
      <c r="AXC321"/>
      <c r="AXD321"/>
      <c r="AXE321"/>
      <c r="AXF321"/>
      <c r="AXG321"/>
      <c r="AXH321"/>
      <c r="AXI321"/>
      <c r="AXJ321"/>
      <c r="AXK321"/>
      <c r="AXL321"/>
      <c r="AXM321"/>
      <c r="AXN321"/>
      <c r="AXO321"/>
      <c r="AXP321"/>
      <c r="AXQ321"/>
      <c r="AXR321"/>
      <c r="AXS321"/>
      <c r="AXT321"/>
      <c r="AXU321"/>
      <c r="AXV321"/>
      <c r="AXW321"/>
      <c r="AXX321"/>
      <c r="AXY321"/>
      <c r="AXZ321"/>
      <c r="AYA321"/>
      <c r="AYB321"/>
      <c r="AYC321"/>
      <c r="AYD321"/>
      <c r="AYE321"/>
      <c r="AYF321"/>
      <c r="AYG321"/>
      <c r="AYH321"/>
      <c r="AYI321"/>
      <c r="AYJ321"/>
      <c r="AYK321"/>
      <c r="AYL321"/>
      <c r="AYM321"/>
      <c r="AYN321"/>
      <c r="AYO321"/>
      <c r="AYP321"/>
      <c r="AYQ321"/>
      <c r="AYR321"/>
      <c r="AYS321"/>
      <c r="AYT321"/>
      <c r="AYU321"/>
      <c r="AYV321"/>
      <c r="AYW321"/>
      <c r="AYX321"/>
      <c r="AYY321"/>
      <c r="AYZ321"/>
      <c r="AZA321"/>
      <c r="AZB321"/>
      <c r="AZC321"/>
      <c r="AZD321"/>
      <c r="AZE321"/>
      <c r="AZF321"/>
      <c r="AZG321"/>
      <c r="AZH321"/>
      <c r="AZI321"/>
      <c r="AZJ321"/>
      <c r="AZK321"/>
      <c r="AZL321"/>
      <c r="AZM321"/>
      <c r="AZN321"/>
      <c r="AZO321"/>
      <c r="AZP321"/>
      <c r="AZQ321"/>
      <c r="AZR321"/>
      <c r="AZS321"/>
      <c r="AZT321"/>
      <c r="AZU321"/>
      <c r="AZV321"/>
      <c r="AZW321"/>
      <c r="AZX321"/>
      <c r="AZY321"/>
      <c r="AZZ321"/>
      <c r="BAA321"/>
      <c r="BAB321"/>
      <c r="BAC321"/>
      <c r="BAD321"/>
      <c r="BAE321"/>
      <c r="BAF321"/>
      <c r="BAG321"/>
      <c r="BAH321"/>
      <c r="BAI321"/>
      <c r="BAJ321"/>
      <c r="BAK321"/>
      <c r="BAL321"/>
      <c r="BAM321"/>
      <c r="BAN321"/>
      <c r="BAO321"/>
      <c r="BAP321"/>
      <c r="BAQ321"/>
      <c r="BAR321"/>
      <c r="BAS321"/>
      <c r="BAT321"/>
      <c r="BAU321"/>
      <c r="BAV321"/>
      <c r="BAW321"/>
      <c r="BAX321"/>
      <c r="BAY321"/>
      <c r="BAZ321"/>
      <c r="BBA321"/>
      <c r="BBB321"/>
      <c r="BBC321"/>
      <c r="BBD321"/>
      <c r="BBE321"/>
      <c r="BBF321"/>
      <c r="BBG321"/>
      <c r="BBH321"/>
      <c r="BBI321"/>
      <c r="BBJ321"/>
      <c r="BBK321"/>
      <c r="BBL321"/>
      <c r="BBM321"/>
      <c r="BBN321"/>
      <c r="BBO321"/>
      <c r="BBP321"/>
      <c r="BBQ321"/>
      <c r="BBR321"/>
      <c r="BBS321"/>
      <c r="BBT321"/>
      <c r="BBU321"/>
      <c r="BBV321"/>
      <c r="BBW321"/>
      <c r="BBX321"/>
      <c r="BBY321"/>
      <c r="BBZ321"/>
      <c r="BCA321"/>
      <c r="BCB321"/>
      <c r="BCC321"/>
      <c r="BCD321"/>
      <c r="BCE321"/>
      <c r="BCF321"/>
      <c r="BCG321"/>
      <c r="BCH321"/>
      <c r="BCI321"/>
      <c r="BCJ321"/>
      <c r="BCK321"/>
      <c r="BCL321"/>
      <c r="BCM321"/>
      <c r="BCN321"/>
      <c r="BCO321"/>
      <c r="BCP321"/>
      <c r="BCQ321"/>
      <c r="BCR321"/>
      <c r="BCS321"/>
      <c r="BCT321"/>
      <c r="BCU321"/>
      <c r="BCV321"/>
      <c r="BCW321"/>
      <c r="BCX321"/>
      <c r="BCY321"/>
      <c r="BCZ321"/>
      <c r="BDA321"/>
      <c r="BDB321"/>
      <c r="BDC321"/>
      <c r="BDD321"/>
      <c r="BDE321"/>
      <c r="BDF321"/>
      <c r="BDG321"/>
      <c r="BDH321"/>
      <c r="BDI321"/>
      <c r="BDJ321"/>
      <c r="BDK321"/>
      <c r="BDL321"/>
      <c r="BDM321"/>
      <c r="BDN321"/>
      <c r="BDO321"/>
      <c r="BDP321"/>
      <c r="BDQ321"/>
      <c r="BDR321"/>
      <c r="BDS321"/>
      <c r="BDT321"/>
      <c r="BDU321"/>
    </row>
    <row r="322" spans="1:1477" s="69" customFormat="1">
      <c r="B322" s="67" t="s">
        <v>6</v>
      </c>
      <c r="C322" s="67" t="s">
        <v>488</v>
      </c>
      <c r="D322" s="67" t="s">
        <v>489</v>
      </c>
      <c r="E322" s="68">
        <v>44967</v>
      </c>
      <c r="F322" s="67" t="s">
        <v>1003</v>
      </c>
      <c r="G322" s="158" t="s">
        <v>1009</v>
      </c>
      <c r="H322" s="187">
        <v>1</v>
      </c>
      <c r="I322" s="69">
        <v>2</v>
      </c>
      <c r="J322" s="69">
        <v>30</v>
      </c>
      <c r="K322" s="69">
        <v>31</v>
      </c>
      <c r="L322" s="69">
        <v>29</v>
      </c>
      <c r="M322" s="186">
        <f t="shared" si="109"/>
        <v>0.93333333333333335</v>
      </c>
      <c r="N322" s="69">
        <f t="shared" si="110"/>
        <v>1</v>
      </c>
      <c r="O322" s="69">
        <v>2</v>
      </c>
      <c r="P322" s="69">
        <v>0</v>
      </c>
      <c r="Q322" s="69">
        <v>0</v>
      </c>
      <c r="R322" s="69">
        <v>1</v>
      </c>
      <c r="S322" s="69">
        <v>0</v>
      </c>
      <c r="T322" s="190">
        <v>338100</v>
      </c>
      <c r="U322" s="190">
        <v>15000</v>
      </c>
      <c r="V322" s="190">
        <v>323100</v>
      </c>
      <c r="W322" s="190">
        <v>327764</v>
      </c>
      <c r="X322" s="190">
        <v>312738</v>
      </c>
      <c r="Y322" s="190">
        <v>0</v>
      </c>
      <c r="Z322" s="190">
        <v>0</v>
      </c>
      <c r="AA322" s="190">
        <v>0</v>
      </c>
      <c r="AB322" s="190">
        <v>312738</v>
      </c>
      <c r="AC322" s="190">
        <v>312738</v>
      </c>
      <c r="AD322" s="186">
        <f t="shared" si="111"/>
        <v>0.96792943361188488</v>
      </c>
      <c r="AE322" s="69">
        <f t="shared" si="112"/>
        <v>1</v>
      </c>
      <c r="AF322" s="190">
        <v>0</v>
      </c>
      <c r="AG322" s="190">
        <v>-10336</v>
      </c>
      <c r="AH322" s="69">
        <v>1</v>
      </c>
      <c r="AI322" s="69">
        <v>0</v>
      </c>
      <c r="AJ322" s="69">
        <v>0</v>
      </c>
      <c r="AK322" s="69">
        <v>0</v>
      </c>
      <c r="AL322" s="80">
        <v>8474</v>
      </c>
      <c r="AM322" s="80">
        <v>0</v>
      </c>
      <c r="AN322" s="69">
        <v>0</v>
      </c>
      <c r="AO322" s="69">
        <v>0</v>
      </c>
      <c r="AP322" s="80">
        <v>29697</v>
      </c>
      <c r="AQ322" s="80">
        <v>0</v>
      </c>
      <c r="AR322" s="69">
        <v>0</v>
      </c>
      <c r="AS322" s="69">
        <v>0</v>
      </c>
      <c r="AT322" s="80">
        <v>0</v>
      </c>
      <c r="AU322" s="80">
        <v>0</v>
      </c>
      <c r="AV322" s="69">
        <v>0</v>
      </c>
      <c r="AW322" s="69">
        <v>0</v>
      </c>
      <c r="AX322" s="80">
        <v>0</v>
      </c>
      <c r="AY322" s="80">
        <v>0</v>
      </c>
      <c r="AZ322" s="69">
        <v>0</v>
      </c>
      <c r="BA322" s="69">
        <v>0</v>
      </c>
      <c r="BB322" s="80">
        <v>0</v>
      </c>
      <c r="BC322" s="80">
        <v>0</v>
      </c>
      <c r="BD322" s="69">
        <v>0</v>
      </c>
      <c r="BE322" s="69">
        <v>0</v>
      </c>
      <c r="BF322" s="80">
        <v>-48507</v>
      </c>
      <c r="BG322" s="80">
        <v>0</v>
      </c>
      <c r="BH322" s="69">
        <v>0</v>
      </c>
      <c r="BI322" s="69">
        <v>0</v>
      </c>
      <c r="BJ322" s="80">
        <v>0</v>
      </c>
      <c r="BK322" s="80">
        <v>0</v>
      </c>
      <c r="BL322" s="69">
        <v>0</v>
      </c>
      <c r="BM322" s="69">
        <v>0</v>
      </c>
      <c r="BN322" s="80">
        <v>0</v>
      </c>
      <c r="BO322" s="80">
        <v>0</v>
      </c>
      <c r="BP322" s="69">
        <v>0</v>
      </c>
      <c r="BQ322" s="69">
        <v>0</v>
      </c>
      <c r="BR322" s="80">
        <v>0</v>
      </c>
      <c r="BS322" s="80">
        <v>0</v>
      </c>
      <c r="BT322" s="69">
        <v>0</v>
      </c>
      <c r="BU322" s="69">
        <v>0</v>
      </c>
      <c r="BV322" s="80">
        <v>0</v>
      </c>
      <c r="BW322" s="80">
        <v>0</v>
      </c>
      <c r="BX322" s="69">
        <v>0</v>
      </c>
      <c r="BY322" s="69">
        <v>0</v>
      </c>
      <c r="BZ322" s="80">
        <v>0</v>
      </c>
      <c r="CA322" s="80">
        <v>0</v>
      </c>
      <c r="CB322" s="69">
        <v>0</v>
      </c>
      <c r="CC322" s="69">
        <v>0</v>
      </c>
      <c r="CD322" s="80">
        <v>0</v>
      </c>
      <c r="CE322" s="80">
        <v>0</v>
      </c>
      <c r="CF322" s="69">
        <v>0</v>
      </c>
      <c r="CG322" s="69">
        <v>0</v>
      </c>
      <c r="CH322" s="80">
        <v>0</v>
      </c>
      <c r="CI322" s="80">
        <v>0</v>
      </c>
      <c r="CJ322" s="69">
        <v>0</v>
      </c>
      <c r="CK322" s="69">
        <v>0</v>
      </c>
      <c r="CL322" s="80">
        <v>-10336</v>
      </c>
      <c r="CM322" s="80">
        <v>0</v>
      </c>
      <c r="CN322" s="67" t="s">
        <v>704</v>
      </c>
      <c r="CO322" s="67" t="s">
        <v>705</v>
      </c>
      <c r="CP322" s="67" t="s">
        <v>701</v>
      </c>
      <c r="CQ322" s="67" t="s">
        <v>701</v>
      </c>
      <c r="CR322" s="67" t="s">
        <v>701</v>
      </c>
      <c r="CS322" s="67" t="s">
        <v>701</v>
      </c>
      <c r="CT322" s="68">
        <v>45468</v>
      </c>
      <c r="CU322" s="67" t="s">
        <v>1001</v>
      </c>
      <c r="CV322" s="67" t="s">
        <v>1004</v>
      </c>
      <c r="CW322" s="68" t="s">
        <v>168</v>
      </c>
      <c r="CX322" s="68">
        <v>45209</v>
      </c>
      <c r="CY322" s="67" t="s">
        <v>1007</v>
      </c>
      <c r="CZ322" s="67" t="s">
        <v>1004</v>
      </c>
      <c r="DA322" s="67" t="s">
        <v>1078</v>
      </c>
      <c r="DB322" s="81">
        <v>342400</v>
      </c>
      <c r="DC322" s="69" t="s">
        <v>712</v>
      </c>
      <c r="DD322" s="67" t="s">
        <v>713</v>
      </c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</row>
    <row r="323" spans="1:1477" s="69" customFormat="1">
      <c r="B323" s="67" t="s">
        <v>6</v>
      </c>
      <c r="C323" s="67" t="s">
        <v>976</v>
      </c>
      <c r="D323" s="67" t="s">
        <v>1084</v>
      </c>
      <c r="E323" s="68">
        <v>45238</v>
      </c>
      <c r="F323" s="67" t="s">
        <v>1007</v>
      </c>
      <c r="G323" s="158" t="s">
        <v>1004</v>
      </c>
      <c r="H323" s="187">
        <v>1</v>
      </c>
      <c r="I323" s="69">
        <v>0</v>
      </c>
      <c r="J323" s="69">
        <v>60</v>
      </c>
      <c r="K323" s="69">
        <v>60</v>
      </c>
      <c r="L323" s="69">
        <v>53</v>
      </c>
      <c r="M323" s="186">
        <f t="shared" si="109"/>
        <v>0.8833333333333333</v>
      </c>
      <c r="N323" s="69">
        <f t="shared" si="110"/>
        <v>1</v>
      </c>
      <c r="O323" s="69">
        <v>7</v>
      </c>
      <c r="P323" s="69">
        <v>0</v>
      </c>
      <c r="Q323" s="69">
        <v>0</v>
      </c>
      <c r="R323" s="69">
        <v>0</v>
      </c>
      <c r="S323" s="69">
        <v>0</v>
      </c>
      <c r="T323" s="190">
        <v>268116</v>
      </c>
      <c r="U323" s="190">
        <v>17000</v>
      </c>
      <c r="V323" s="190">
        <v>251116</v>
      </c>
      <c r="W323" s="190">
        <v>268116</v>
      </c>
      <c r="X323" s="190">
        <v>251692</v>
      </c>
      <c r="Y323" s="190">
        <v>0</v>
      </c>
      <c r="Z323" s="190">
        <v>0</v>
      </c>
      <c r="AA323" s="190">
        <v>0</v>
      </c>
      <c r="AB323" s="190">
        <v>251692</v>
      </c>
      <c r="AC323" s="190">
        <v>251692</v>
      </c>
      <c r="AD323" s="186">
        <f t="shared" si="111"/>
        <v>1.0022937606524476</v>
      </c>
      <c r="AE323" s="69">
        <f t="shared" si="112"/>
        <v>1</v>
      </c>
      <c r="AF323" s="190">
        <v>0</v>
      </c>
      <c r="AG323" s="190">
        <v>0</v>
      </c>
      <c r="AH323" s="69">
        <v>0</v>
      </c>
      <c r="AI323" s="69">
        <v>0</v>
      </c>
      <c r="AJ323" s="69">
        <v>0</v>
      </c>
      <c r="AK323" s="69">
        <v>0</v>
      </c>
      <c r="AL323" s="80">
        <v>0</v>
      </c>
      <c r="AM323" s="80">
        <v>0</v>
      </c>
      <c r="AN323" s="69">
        <v>0</v>
      </c>
      <c r="AO323" s="69">
        <v>0</v>
      </c>
      <c r="AP323" s="80">
        <v>0</v>
      </c>
      <c r="AQ323" s="80">
        <v>0</v>
      </c>
      <c r="AR323" s="69">
        <v>0</v>
      </c>
      <c r="AS323" s="69">
        <v>0</v>
      </c>
      <c r="AT323" s="80">
        <v>0</v>
      </c>
      <c r="AU323" s="80">
        <v>0</v>
      </c>
      <c r="AV323" s="69">
        <v>0</v>
      </c>
      <c r="AW323" s="69">
        <v>0</v>
      </c>
      <c r="AX323" s="80">
        <v>0</v>
      </c>
      <c r="AY323" s="80">
        <v>0</v>
      </c>
      <c r="AZ323" s="69">
        <v>0</v>
      </c>
      <c r="BA323" s="69">
        <v>0</v>
      </c>
      <c r="BB323" s="80">
        <v>0</v>
      </c>
      <c r="BC323" s="80">
        <v>0</v>
      </c>
      <c r="BD323" s="69">
        <v>0</v>
      </c>
      <c r="BE323" s="69">
        <v>0</v>
      </c>
      <c r="BF323" s="80">
        <v>0</v>
      </c>
      <c r="BG323" s="80">
        <v>0</v>
      </c>
      <c r="BH323" s="69">
        <v>0</v>
      </c>
      <c r="BI323" s="69">
        <v>0</v>
      </c>
      <c r="BJ323" s="80">
        <v>0</v>
      </c>
      <c r="BK323" s="80">
        <v>0</v>
      </c>
      <c r="BL323" s="69">
        <v>0</v>
      </c>
      <c r="BM323" s="69">
        <v>0</v>
      </c>
      <c r="BN323" s="80">
        <v>0</v>
      </c>
      <c r="BO323" s="80">
        <v>0</v>
      </c>
      <c r="BP323" s="69">
        <v>0</v>
      </c>
      <c r="BQ323" s="69">
        <v>0</v>
      </c>
      <c r="BR323" s="80">
        <v>0</v>
      </c>
      <c r="BS323" s="80">
        <v>0</v>
      </c>
      <c r="BT323" s="69">
        <v>0</v>
      </c>
      <c r="BU323" s="69">
        <v>0</v>
      </c>
      <c r="BV323" s="80">
        <v>0</v>
      </c>
      <c r="BW323" s="80">
        <v>0</v>
      </c>
      <c r="BX323" s="69">
        <v>0</v>
      </c>
      <c r="BY323" s="69">
        <v>0</v>
      </c>
      <c r="BZ323" s="80">
        <v>0</v>
      </c>
      <c r="CA323" s="80">
        <v>0</v>
      </c>
      <c r="CB323" s="69">
        <v>0</v>
      </c>
      <c r="CC323" s="69">
        <v>0</v>
      </c>
      <c r="CD323" s="80">
        <v>0</v>
      </c>
      <c r="CE323" s="80">
        <v>0</v>
      </c>
      <c r="CF323" s="69">
        <v>0</v>
      </c>
      <c r="CG323" s="69">
        <v>0</v>
      </c>
      <c r="CH323" s="80">
        <v>0</v>
      </c>
      <c r="CI323" s="80">
        <v>0</v>
      </c>
      <c r="CJ323" s="69">
        <v>0</v>
      </c>
      <c r="CK323" s="69">
        <v>0</v>
      </c>
      <c r="CL323" s="80">
        <v>0</v>
      </c>
      <c r="CM323" s="80">
        <v>0</v>
      </c>
      <c r="CN323" s="67" t="s">
        <v>736</v>
      </c>
      <c r="CO323" s="67" t="s">
        <v>737</v>
      </c>
      <c r="CP323" s="67" t="s">
        <v>701</v>
      </c>
      <c r="CQ323" s="67" t="s">
        <v>701</v>
      </c>
      <c r="CR323" s="67" t="s">
        <v>701</v>
      </c>
      <c r="CS323" s="67" t="s">
        <v>701</v>
      </c>
      <c r="CT323" s="68">
        <v>45461</v>
      </c>
      <c r="CU323" s="67" t="s">
        <v>1001</v>
      </c>
      <c r="CV323" s="67" t="s">
        <v>1004</v>
      </c>
      <c r="CW323" s="68" t="s">
        <v>168</v>
      </c>
      <c r="CX323" s="68">
        <v>45429</v>
      </c>
      <c r="CY323" s="67" t="s">
        <v>1001</v>
      </c>
      <c r="CZ323" s="67" t="s">
        <v>1004</v>
      </c>
      <c r="DA323" s="67" t="s">
        <v>1076</v>
      </c>
      <c r="DB323" s="81">
        <v>436100</v>
      </c>
      <c r="DD323" s="67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  <c r="AMK323"/>
      <c r="AML323"/>
      <c r="AMM323"/>
      <c r="AMN323"/>
      <c r="AMO323"/>
      <c r="AMP323"/>
      <c r="AMQ323"/>
      <c r="AMR323"/>
      <c r="AMS323"/>
      <c r="AMT323"/>
      <c r="AMU323"/>
      <c r="AMV323"/>
      <c r="AMW323"/>
      <c r="AMX323"/>
      <c r="AMY323"/>
      <c r="AMZ323"/>
      <c r="ANA323"/>
      <c r="ANB323"/>
      <c r="ANC323"/>
      <c r="AND323"/>
      <c r="ANE323"/>
      <c r="ANF323"/>
      <c r="ANG323"/>
      <c r="ANH323"/>
      <c r="ANI323"/>
      <c r="ANJ323"/>
      <c r="ANK323"/>
      <c r="ANL323"/>
      <c r="ANM323"/>
      <c r="ANN323"/>
      <c r="ANO323"/>
      <c r="ANP323"/>
      <c r="ANQ323"/>
      <c r="ANR323"/>
      <c r="ANS323"/>
      <c r="ANT323"/>
      <c r="ANU323"/>
      <c r="ANV323"/>
      <c r="ANW323"/>
      <c r="ANX323"/>
      <c r="ANY323"/>
      <c r="ANZ323"/>
      <c r="AOA323"/>
      <c r="AOB323"/>
      <c r="AOC323"/>
      <c r="AOD323"/>
      <c r="AOE323"/>
      <c r="AOF323"/>
      <c r="AOG323"/>
      <c r="AOH323"/>
      <c r="AOI323"/>
      <c r="AOJ323"/>
      <c r="AOK323"/>
      <c r="AOL323"/>
      <c r="AOM323"/>
      <c r="AON323"/>
      <c r="AOO323"/>
      <c r="AOP323"/>
      <c r="AOQ323"/>
      <c r="AOR323"/>
      <c r="AOS323"/>
      <c r="AOT323"/>
      <c r="AOU323"/>
      <c r="AOV323"/>
      <c r="AOW323"/>
      <c r="AOX323"/>
      <c r="AOY323"/>
      <c r="AOZ323"/>
      <c r="APA323"/>
      <c r="APB323"/>
      <c r="APC323"/>
      <c r="APD323"/>
      <c r="APE323"/>
      <c r="APF323"/>
      <c r="APG323"/>
      <c r="APH323"/>
      <c r="API323"/>
      <c r="APJ323"/>
      <c r="APK323"/>
      <c r="APL323"/>
      <c r="APM323"/>
      <c r="APN323"/>
      <c r="APO323"/>
      <c r="APP323"/>
      <c r="APQ323"/>
      <c r="APR323"/>
      <c r="APS323"/>
      <c r="APT323"/>
      <c r="APU323"/>
      <c r="APV323"/>
      <c r="APW323"/>
      <c r="APX323"/>
      <c r="APY323"/>
      <c r="APZ323"/>
      <c r="AQA323"/>
      <c r="AQB323"/>
      <c r="AQC323"/>
      <c r="AQD323"/>
      <c r="AQE323"/>
      <c r="AQF323"/>
      <c r="AQG323"/>
      <c r="AQH323"/>
      <c r="AQI323"/>
      <c r="AQJ323"/>
      <c r="AQK323"/>
      <c r="AQL323"/>
      <c r="AQM323"/>
      <c r="AQN323"/>
      <c r="AQO323"/>
      <c r="AQP323"/>
      <c r="AQQ323"/>
      <c r="AQR323"/>
      <c r="AQS323"/>
      <c r="AQT323"/>
      <c r="AQU323"/>
      <c r="AQV323"/>
      <c r="AQW323"/>
      <c r="AQX323"/>
      <c r="AQY323"/>
      <c r="AQZ323"/>
      <c r="ARA323"/>
      <c r="ARB323"/>
      <c r="ARC323"/>
      <c r="ARD323"/>
      <c r="ARE323"/>
      <c r="ARF323"/>
      <c r="ARG323"/>
      <c r="ARH323"/>
      <c r="ARI323"/>
      <c r="ARJ323"/>
      <c r="ARK323"/>
      <c r="ARL323"/>
      <c r="ARM323"/>
      <c r="ARN323"/>
      <c r="ARO323"/>
      <c r="ARP323"/>
      <c r="ARQ323"/>
      <c r="ARR323"/>
      <c r="ARS323"/>
      <c r="ART323"/>
      <c r="ARU323"/>
      <c r="ARV323"/>
      <c r="ARW323"/>
      <c r="ARX323"/>
      <c r="ARY323"/>
      <c r="ARZ323"/>
      <c r="ASA323"/>
      <c r="ASB323"/>
      <c r="ASC323"/>
      <c r="ASD323"/>
      <c r="ASE323"/>
      <c r="ASF323"/>
      <c r="ASG323"/>
      <c r="ASH323"/>
      <c r="ASI323"/>
      <c r="ASJ323"/>
      <c r="ASK323"/>
      <c r="ASL323"/>
      <c r="ASM323"/>
      <c r="ASN323"/>
      <c r="ASO323"/>
      <c r="ASP323"/>
      <c r="ASQ323"/>
      <c r="ASR323"/>
      <c r="ASS323"/>
      <c r="AST323"/>
      <c r="ASU323"/>
      <c r="ASV323"/>
      <c r="ASW323"/>
      <c r="ASX323"/>
      <c r="ASY323"/>
      <c r="ASZ323"/>
      <c r="ATA323"/>
      <c r="ATB323"/>
      <c r="ATC323"/>
      <c r="ATD323"/>
      <c r="ATE323"/>
      <c r="ATF323"/>
      <c r="ATG323"/>
      <c r="ATH323"/>
      <c r="ATI323"/>
      <c r="ATJ323"/>
      <c r="ATK323"/>
      <c r="ATL323"/>
      <c r="ATM323"/>
      <c r="ATN323"/>
      <c r="ATO323"/>
      <c r="ATP323"/>
      <c r="ATQ323"/>
      <c r="ATR323"/>
      <c r="ATS323"/>
      <c r="ATT323"/>
      <c r="ATU323"/>
      <c r="ATV323"/>
      <c r="ATW323"/>
      <c r="ATX323"/>
      <c r="ATY323"/>
      <c r="ATZ323"/>
      <c r="AUA323"/>
      <c r="AUB323"/>
      <c r="AUC323"/>
      <c r="AUD323"/>
      <c r="AUE323"/>
      <c r="AUF323"/>
      <c r="AUG323"/>
      <c r="AUH323"/>
      <c r="AUI323"/>
      <c r="AUJ323"/>
      <c r="AUK323"/>
      <c r="AUL323"/>
      <c r="AUM323"/>
      <c r="AUN323"/>
      <c r="AUO323"/>
      <c r="AUP323"/>
      <c r="AUQ323"/>
      <c r="AUR323"/>
      <c r="AUS323"/>
      <c r="AUT323"/>
      <c r="AUU323"/>
      <c r="AUV323"/>
      <c r="AUW323"/>
      <c r="AUX323"/>
      <c r="AUY323"/>
      <c r="AUZ323"/>
      <c r="AVA323"/>
      <c r="AVB323"/>
      <c r="AVC323"/>
      <c r="AVD323"/>
      <c r="AVE323"/>
      <c r="AVF323"/>
      <c r="AVG323"/>
      <c r="AVH323"/>
      <c r="AVI323"/>
      <c r="AVJ323"/>
      <c r="AVK323"/>
      <c r="AVL323"/>
      <c r="AVM323"/>
      <c r="AVN323"/>
      <c r="AVO323"/>
      <c r="AVP323"/>
      <c r="AVQ323"/>
      <c r="AVR323"/>
      <c r="AVS323"/>
      <c r="AVT323"/>
      <c r="AVU323"/>
      <c r="AVV323"/>
      <c r="AVW323"/>
      <c r="AVX323"/>
      <c r="AVY323"/>
      <c r="AVZ323"/>
      <c r="AWA323"/>
      <c r="AWB323"/>
      <c r="AWC323"/>
      <c r="AWD323"/>
      <c r="AWE323"/>
      <c r="AWF323"/>
      <c r="AWG323"/>
      <c r="AWH323"/>
      <c r="AWI323"/>
      <c r="AWJ323"/>
      <c r="AWK323"/>
      <c r="AWL323"/>
      <c r="AWM323"/>
      <c r="AWN323"/>
      <c r="AWO323"/>
      <c r="AWP323"/>
      <c r="AWQ323"/>
      <c r="AWR323"/>
      <c r="AWS323"/>
      <c r="AWT323"/>
      <c r="AWU323"/>
      <c r="AWV323"/>
      <c r="AWW323"/>
      <c r="AWX323"/>
      <c r="AWY323"/>
      <c r="AWZ323"/>
      <c r="AXA323"/>
      <c r="AXB323"/>
      <c r="AXC323"/>
      <c r="AXD323"/>
      <c r="AXE323"/>
      <c r="AXF323"/>
      <c r="AXG323"/>
      <c r="AXH323"/>
      <c r="AXI323"/>
      <c r="AXJ323"/>
      <c r="AXK323"/>
      <c r="AXL323"/>
      <c r="AXM323"/>
      <c r="AXN323"/>
      <c r="AXO323"/>
      <c r="AXP323"/>
      <c r="AXQ323"/>
      <c r="AXR323"/>
      <c r="AXS323"/>
      <c r="AXT323"/>
      <c r="AXU323"/>
      <c r="AXV323"/>
      <c r="AXW323"/>
      <c r="AXX323"/>
      <c r="AXY323"/>
      <c r="AXZ323"/>
      <c r="AYA323"/>
      <c r="AYB323"/>
      <c r="AYC323"/>
      <c r="AYD323"/>
      <c r="AYE323"/>
      <c r="AYF323"/>
      <c r="AYG323"/>
      <c r="AYH323"/>
      <c r="AYI323"/>
      <c r="AYJ323"/>
      <c r="AYK323"/>
      <c r="AYL323"/>
      <c r="AYM323"/>
      <c r="AYN323"/>
      <c r="AYO323"/>
      <c r="AYP323"/>
      <c r="AYQ323"/>
      <c r="AYR323"/>
      <c r="AYS323"/>
      <c r="AYT323"/>
      <c r="AYU323"/>
      <c r="AYV323"/>
      <c r="AYW323"/>
      <c r="AYX323"/>
      <c r="AYY323"/>
      <c r="AYZ323"/>
      <c r="AZA323"/>
      <c r="AZB323"/>
      <c r="AZC323"/>
      <c r="AZD323"/>
      <c r="AZE323"/>
      <c r="AZF323"/>
      <c r="AZG323"/>
      <c r="AZH323"/>
      <c r="AZI323"/>
      <c r="AZJ323"/>
      <c r="AZK323"/>
      <c r="AZL323"/>
      <c r="AZM323"/>
      <c r="AZN323"/>
      <c r="AZO323"/>
      <c r="AZP323"/>
      <c r="AZQ323"/>
      <c r="AZR323"/>
      <c r="AZS323"/>
      <c r="AZT323"/>
      <c r="AZU323"/>
      <c r="AZV323"/>
      <c r="AZW323"/>
      <c r="AZX323"/>
      <c r="AZY323"/>
      <c r="AZZ323"/>
      <c r="BAA323"/>
      <c r="BAB323"/>
      <c r="BAC323"/>
      <c r="BAD323"/>
      <c r="BAE323"/>
      <c r="BAF323"/>
      <c r="BAG323"/>
      <c r="BAH323"/>
      <c r="BAI323"/>
      <c r="BAJ323"/>
      <c r="BAK323"/>
      <c r="BAL323"/>
      <c r="BAM323"/>
      <c r="BAN323"/>
      <c r="BAO323"/>
      <c r="BAP323"/>
      <c r="BAQ323"/>
      <c r="BAR323"/>
      <c r="BAS323"/>
      <c r="BAT323"/>
      <c r="BAU323"/>
      <c r="BAV323"/>
      <c r="BAW323"/>
      <c r="BAX323"/>
      <c r="BAY323"/>
      <c r="BAZ323"/>
      <c r="BBA323"/>
      <c r="BBB323"/>
      <c r="BBC323"/>
      <c r="BBD323"/>
      <c r="BBE323"/>
      <c r="BBF323"/>
      <c r="BBG323"/>
      <c r="BBH323"/>
      <c r="BBI323"/>
      <c r="BBJ323"/>
      <c r="BBK323"/>
      <c r="BBL323"/>
      <c r="BBM323"/>
      <c r="BBN323"/>
      <c r="BBO323"/>
      <c r="BBP323"/>
      <c r="BBQ323"/>
      <c r="BBR323"/>
      <c r="BBS323"/>
      <c r="BBT323"/>
      <c r="BBU323"/>
      <c r="BBV323"/>
      <c r="BBW323"/>
      <c r="BBX323"/>
      <c r="BBY323"/>
      <c r="BBZ323"/>
      <c r="BCA323"/>
      <c r="BCB323"/>
      <c r="BCC323"/>
      <c r="BCD323"/>
      <c r="BCE323"/>
      <c r="BCF323"/>
      <c r="BCG323"/>
      <c r="BCH323"/>
      <c r="BCI323"/>
      <c r="BCJ323"/>
      <c r="BCK323"/>
      <c r="BCL323"/>
      <c r="BCM323"/>
      <c r="BCN323"/>
      <c r="BCO323"/>
      <c r="BCP323"/>
      <c r="BCQ323"/>
      <c r="BCR323"/>
      <c r="BCS323"/>
      <c r="BCT323"/>
      <c r="BCU323"/>
      <c r="BCV323"/>
      <c r="BCW323"/>
      <c r="BCX323"/>
      <c r="BCY323"/>
      <c r="BCZ323"/>
      <c r="BDA323"/>
      <c r="BDB323"/>
      <c r="BDC323"/>
      <c r="BDD323"/>
      <c r="BDE323"/>
      <c r="BDF323"/>
      <c r="BDG323"/>
      <c r="BDH323"/>
      <c r="BDI323"/>
      <c r="BDJ323"/>
      <c r="BDK323"/>
      <c r="BDL323"/>
      <c r="BDM323"/>
      <c r="BDN323"/>
      <c r="BDO323"/>
      <c r="BDP323"/>
      <c r="BDQ323"/>
      <c r="BDR323"/>
      <c r="BDS323"/>
      <c r="BDT323"/>
      <c r="BDU323"/>
    </row>
    <row r="324" spans="1:1477" s="69" customFormat="1">
      <c r="B324" s="67" t="s">
        <v>6</v>
      </c>
      <c r="C324" s="67" t="s">
        <v>490</v>
      </c>
      <c r="D324" s="67" t="s">
        <v>491</v>
      </c>
      <c r="E324" s="68">
        <v>43963</v>
      </c>
      <c r="F324" s="67" t="s">
        <v>1001</v>
      </c>
      <c r="G324" s="158" t="s">
        <v>1008</v>
      </c>
      <c r="H324" s="187">
        <v>3</v>
      </c>
      <c r="I324" s="69">
        <v>15</v>
      </c>
      <c r="J324" s="69">
        <v>815</v>
      </c>
      <c r="K324" s="69">
        <v>1016</v>
      </c>
      <c r="L324" s="69">
        <v>1016</v>
      </c>
      <c r="M324" s="186">
        <f t="shared" si="109"/>
        <v>1.1226993865030674</v>
      </c>
      <c r="N324" s="69">
        <f t="shared" si="110"/>
        <v>1</v>
      </c>
      <c r="O324" s="69">
        <v>0</v>
      </c>
      <c r="P324" s="69">
        <v>0</v>
      </c>
      <c r="Q324" s="69">
        <v>0</v>
      </c>
      <c r="R324" s="69">
        <v>101</v>
      </c>
      <c r="S324" s="69">
        <v>100</v>
      </c>
      <c r="T324" s="190">
        <v>63996999</v>
      </c>
      <c r="U324" s="190">
        <v>150000</v>
      </c>
      <c r="V324" s="190">
        <v>63846999</v>
      </c>
      <c r="W324" s="190">
        <v>65132965</v>
      </c>
      <c r="X324" s="190">
        <v>65090666</v>
      </c>
      <c r="Y324" s="190">
        <v>0</v>
      </c>
      <c r="Z324" s="190">
        <v>0</v>
      </c>
      <c r="AA324" s="190">
        <v>0</v>
      </c>
      <c r="AB324" s="190">
        <v>65090666</v>
      </c>
      <c r="AC324" s="190">
        <v>65542493</v>
      </c>
      <c r="AD324" s="186">
        <f t="shared" si="111"/>
        <v>1.0265555785950096</v>
      </c>
      <c r="AE324" s="69">
        <f t="shared" si="112"/>
        <v>1</v>
      </c>
      <c r="AF324" s="190">
        <v>2125319</v>
      </c>
      <c r="AG324" s="190">
        <v>1135966</v>
      </c>
      <c r="AH324" s="69">
        <v>50</v>
      </c>
      <c r="AI324" s="69">
        <v>51</v>
      </c>
      <c r="AJ324" s="69">
        <v>0</v>
      </c>
      <c r="AK324" s="69">
        <v>0</v>
      </c>
      <c r="AL324" s="80">
        <v>540370</v>
      </c>
      <c r="AM324" s="80">
        <v>0</v>
      </c>
      <c r="AN324" s="69">
        <v>0</v>
      </c>
      <c r="AO324" s="69">
        <v>0</v>
      </c>
      <c r="AP324" s="80">
        <v>120716</v>
      </c>
      <c r="AQ324" s="80">
        <v>0</v>
      </c>
      <c r="AR324" s="69">
        <v>0</v>
      </c>
      <c r="AS324" s="69">
        <v>0</v>
      </c>
      <c r="AT324" s="80">
        <v>0</v>
      </c>
      <c r="AU324" s="80">
        <v>0</v>
      </c>
      <c r="AV324" s="69">
        <v>0</v>
      </c>
      <c r="AW324" s="69">
        <v>0</v>
      </c>
      <c r="AX324" s="80">
        <v>0</v>
      </c>
      <c r="AY324" s="80">
        <v>0</v>
      </c>
      <c r="AZ324" s="69">
        <v>0</v>
      </c>
      <c r="BA324" s="69">
        <v>0</v>
      </c>
      <c r="BB324" s="80">
        <v>0</v>
      </c>
      <c r="BC324" s="80">
        <v>0</v>
      </c>
      <c r="BD324" s="69">
        <v>0</v>
      </c>
      <c r="BE324" s="69">
        <v>0</v>
      </c>
      <c r="BF324" s="80">
        <v>332845</v>
      </c>
      <c r="BG324" s="80">
        <v>0</v>
      </c>
      <c r="BH324" s="69">
        <v>0</v>
      </c>
      <c r="BI324" s="69">
        <v>79</v>
      </c>
      <c r="BJ324" s="80">
        <v>68593</v>
      </c>
      <c r="BK324" s="80">
        <v>68593</v>
      </c>
      <c r="BL324" s="69">
        <v>0</v>
      </c>
      <c r="BM324" s="69">
        <v>0</v>
      </c>
      <c r="BN324" s="80">
        <v>0</v>
      </c>
      <c r="BO324" s="80">
        <v>0</v>
      </c>
      <c r="BP324" s="69">
        <v>0</v>
      </c>
      <c r="BQ324" s="69">
        <v>0</v>
      </c>
      <c r="BR324" s="80">
        <v>206020</v>
      </c>
      <c r="BS324" s="80">
        <v>126890</v>
      </c>
      <c r="BT324" s="69">
        <v>0</v>
      </c>
      <c r="BU324" s="69">
        <v>0</v>
      </c>
      <c r="BV324" s="80">
        <v>0</v>
      </c>
      <c r="BW324" s="80">
        <v>0</v>
      </c>
      <c r="BX324" s="69">
        <v>0</v>
      </c>
      <c r="BY324" s="69">
        <v>0</v>
      </c>
      <c r="BZ324" s="80">
        <v>0</v>
      </c>
      <c r="CA324" s="80">
        <v>0</v>
      </c>
      <c r="CB324" s="69">
        <v>0</v>
      </c>
      <c r="CC324" s="69">
        <v>0</v>
      </c>
      <c r="CD324" s="80">
        <v>0</v>
      </c>
      <c r="CE324" s="80">
        <v>0</v>
      </c>
      <c r="CF324" s="69">
        <v>0</v>
      </c>
      <c r="CG324" s="69">
        <v>0</v>
      </c>
      <c r="CH324" s="80">
        <v>0</v>
      </c>
      <c r="CI324" s="80">
        <v>0</v>
      </c>
      <c r="CJ324" s="69">
        <v>0</v>
      </c>
      <c r="CK324" s="69">
        <v>79</v>
      </c>
      <c r="CL324" s="80">
        <v>1268544</v>
      </c>
      <c r="CM324" s="80">
        <v>195483</v>
      </c>
      <c r="CN324" s="67" t="s">
        <v>977</v>
      </c>
      <c r="CO324" s="67" t="s">
        <v>978</v>
      </c>
      <c r="CP324" s="67" t="s">
        <v>701</v>
      </c>
      <c r="CQ324" s="67" t="s">
        <v>701</v>
      </c>
      <c r="CR324" s="67" t="s">
        <v>701</v>
      </c>
      <c r="CS324" s="67" t="s">
        <v>701</v>
      </c>
      <c r="CT324" s="68">
        <v>45408</v>
      </c>
      <c r="CU324" s="67" t="s">
        <v>1001</v>
      </c>
      <c r="CV324" s="67" t="s">
        <v>1004</v>
      </c>
      <c r="CW324" s="68" t="s">
        <v>168</v>
      </c>
      <c r="CX324" s="68">
        <v>45061</v>
      </c>
      <c r="CY324" s="67" t="s">
        <v>1001</v>
      </c>
      <c r="CZ324" s="67" t="s">
        <v>1009</v>
      </c>
      <c r="DA324" s="67" t="s">
        <v>1075</v>
      </c>
      <c r="DB324" s="81">
        <v>55949573</v>
      </c>
      <c r="DC324" s="69" t="s">
        <v>979</v>
      </c>
      <c r="DD324" s="67" t="s">
        <v>980</v>
      </c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  <c r="AMK324"/>
      <c r="AML324"/>
      <c r="AMM324"/>
      <c r="AMN324"/>
      <c r="AMO324"/>
      <c r="AMP324"/>
      <c r="AMQ324"/>
      <c r="AMR324"/>
      <c r="AMS324"/>
      <c r="AMT324"/>
      <c r="AMU324"/>
      <c r="AMV324"/>
      <c r="AMW324"/>
      <c r="AMX324"/>
      <c r="AMY324"/>
      <c r="AMZ324"/>
      <c r="ANA324"/>
      <c r="ANB324"/>
      <c r="ANC324"/>
      <c r="AND324"/>
      <c r="ANE324"/>
      <c r="ANF324"/>
      <c r="ANG324"/>
      <c r="ANH324"/>
      <c r="ANI324"/>
      <c r="ANJ324"/>
      <c r="ANK324"/>
      <c r="ANL324"/>
      <c r="ANM324"/>
      <c r="ANN324"/>
      <c r="ANO324"/>
      <c r="ANP324"/>
      <c r="ANQ324"/>
      <c r="ANR324"/>
      <c r="ANS324"/>
      <c r="ANT324"/>
      <c r="ANU324"/>
      <c r="ANV324"/>
      <c r="ANW324"/>
      <c r="ANX324"/>
      <c r="ANY324"/>
      <c r="ANZ324"/>
      <c r="AOA324"/>
      <c r="AOB324"/>
      <c r="AOC324"/>
      <c r="AOD324"/>
      <c r="AOE324"/>
      <c r="AOF324"/>
      <c r="AOG324"/>
      <c r="AOH324"/>
      <c r="AOI324"/>
      <c r="AOJ324"/>
      <c r="AOK324"/>
      <c r="AOL324"/>
      <c r="AOM324"/>
      <c r="AON324"/>
      <c r="AOO324"/>
      <c r="AOP324"/>
      <c r="AOQ324"/>
      <c r="AOR324"/>
      <c r="AOS324"/>
      <c r="AOT324"/>
      <c r="AOU324"/>
      <c r="AOV324"/>
      <c r="AOW324"/>
      <c r="AOX324"/>
      <c r="AOY324"/>
      <c r="AOZ324"/>
      <c r="APA324"/>
      <c r="APB324"/>
      <c r="APC324"/>
      <c r="APD324"/>
      <c r="APE324"/>
      <c r="APF324"/>
      <c r="APG324"/>
      <c r="APH324"/>
      <c r="API324"/>
      <c r="APJ324"/>
      <c r="APK324"/>
      <c r="APL324"/>
      <c r="APM324"/>
      <c r="APN324"/>
      <c r="APO324"/>
      <c r="APP324"/>
      <c r="APQ324"/>
      <c r="APR324"/>
      <c r="APS324"/>
      <c r="APT324"/>
      <c r="APU324"/>
      <c r="APV324"/>
      <c r="APW324"/>
      <c r="APX324"/>
      <c r="APY324"/>
      <c r="APZ324"/>
      <c r="AQA324"/>
      <c r="AQB324"/>
      <c r="AQC324"/>
      <c r="AQD324"/>
      <c r="AQE324"/>
      <c r="AQF324"/>
      <c r="AQG324"/>
      <c r="AQH324"/>
      <c r="AQI324"/>
      <c r="AQJ324"/>
      <c r="AQK324"/>
      <c r="AQL324"/>
      <c r="AQM324"/>
      <c r="AQN324"/>
      <c r="AQO324"/>
      <c r="AQP324"/>
      <c r="AQQ324"/>
      <c r="AQR324"/>
      <c r="AQS324"/>
      <c r="AQT324"/>
      <c r="AQU324"/>
      <c r="AQV324"/>
      <c r="AQW324"/>
      <c r="AQX324"/>
      <c r="AQY324"/>
      <c r="AQZ324"/>
      <c r="ARA324"/>
      <c r="ARB324"/>
      <c r="ARC324"/>
      <c r="ARD324"/>
      <c r="ARE324"/>
      <c r="ARF324"/>
      <c r="ARG324"/>
      <c r="ARH324"/>
      <c r="ARI324"/>
      <c r="ARJ324"/>
      <c r="ARK324"/>
      <c r="ARL324"/>
      <c r="ARM324"/>
      <c r="ARN324"/>
      <c r="ARO324"/>
      <c r="ARP324"/>
      <c r="ARQ324"/>
      <c r="ARR324"/>
      <c r="ARS324"/>
      <c r="ART324"/>
      <c r="ARU324"/>
      <c r="ARV324"/>
      <c r="ARW324"/>
      <c r="ARX324"/>
      <c r="ARY324"/>
      <c r="ARZ324"/>
      <c r="ASA324"/>
      <c r="ASB324"/>
      <c r="ASC324"/>
      <c r="ASD324"/>
      <c r="ASE324"/>
      <c r="ASF324"/>
      <c r="ASG324"/>
      <c r="ASH324"/>
      <c r="ASI324"/>
      <c r="ASJ324"/>
      <c r="ASK324"/>
      <c r="ASL324"/>
      <c r="ASM324"/>
      <c r="ASN324"/>
      <c r="ASO324"/>
      <c r="ASP324"/>
      <c r="ASQ324"/>
      <c r="ASR324"/>
      <c r="ASS324"/>
      <c r="AST324"/>
      <c r="ASU324"/>
      <c r="ASV324"/>
      <c r="ASW324"/>
      <c r="ASX324"/>
      <c r="ASY324"/>
      <c r="ASZ324"/>
      <c r="ATA324"/>
      <c r="ATB324"/>
      <c r="ATC324"/>
      <c r="ATD324"/>
      <c r="ATE324"/>
      <c r="ATF324"/>
      <c r="ATG324"/>
      <c r="ATH324"/>
      <c r="ATI324"/>
      <c r="ATJ324"/>
      <c r="ATK324"/>
      <c r="ATL324"/>
      <c r="ATM324"/>
      <c r="ATN324"/>
      <c r="ATO324"/>
      <c r="ATP324"/>
      <c r="ATQ324"/>
      <c r="ATR324"/>
      <c r="ATS324"/>
      <c r="ATT324"/>
      <c r="ATU324"/>
      <c r="ATV324"/>
      <c r="ATW324"/>
      <c r="ATX324"/>
      <c r="ATY324"/>
      <c r="ATZ324"/>
      <c r="AUA324"/>
      <c r="AUB324"/>
      <c r="AUC324"/>
      <c r="AUD324"/>
      <c r="AUE324"/>
      <c r="AUF324"/>
      <c r="AUG324"/>
      <c r="AUH324"/>
      <c r="AUI324"/>
      <c r="AUJ324"/>
      <c r="AUK324"/>
      <c r="AUL324"/>
      <c r="AUM324"/>
      <c r="AUN324"/>
      <c r="AUO324"/>
      <c r="AUP324"/>
      <c r="AUQ324"/>
      <c r="AUR324"/>
      <c r="AUS324"/>
      <c r="AUT324"/>
      <c r="AUU324"/>
      <c r="AUV324"/>
      <c r="AUW324"/>
      <c r="AUX324"/>
      <c r="AUY324"/>
      <c r="AUZ324"/>
      <c r="AVA324"/>
      <c r="AVB324"/>
      <c r="AVC324"/>
      <c r="AVD324"/>
      <c r="AVE324"/>
      <c r="AVF324"/>
      <c r="AVG324"/>
      <c r="AVH324"/>
      <c r="AVI324"/>
      <c r="AVJ324"/>
      <c r="AVK324"/>
      <c r="AVL324"/>
      <c r="AVM324"/>
      <c r="AVN324"/>
      <c r="AVO324"/>
      <c r="AVP324"/>
      <c r="AVQ324"/>
      <c r="AVR324"/>
      <c r="AVS324"/>
      <c r="AVT324"/>
      <c r="AVU324"/>
      <c r="AVV324"/>
      <c r="AVW324"/>
      <c r="AVX324"/>
      <c r="AVY324"/>
      <c r="AVZ324"/>
      <c r="AWA324"/>
      <c r="AWB324"/>
      <c r="AWC324"/>
      <c r="AWD324"/>
      <c r="AWE324"/>
      <c r="AWF324"/>
      <c r="AWG324"/>
      <c r="AWH324"/>
      <c r="AWI324"/>
      <c r="AWJ324"/>
      <c r="AWK324"/>
      <c r="AWL324"/>
      <c r="AWM324"/>
      <c r="AWN324"/>
      <c r="AWO324"/>
      <c r="AWP324"/>
      <c r="AWQ324"/>
      <c r="AWR324"/>
      <c r="AWS324"/>
      <c r="AWT324"/>
      <c r="AWU324"/>
      <c r="AWV324"/>
      <c r="AWW324"/>
      <c r="AWX324"/>
      <c r="AWY324"/>
      <c r="AWZ324"/>
      <c r="AXA324"/>
      <c r="AXB324"/>
      <c r="AXC324"/>
      <c r="AXD324"/>
      <c r="AXE324"/>
      <c r="AXF324"/>
      <c r="AXG324"/>
      <c r="AXH324"/>
      <c r="AXI324"/>
      <c r="AXJ324"/>
      <c r="AXK324"/>
      <c r="AXL324"/>
      <c r="AXM324"/>
      <c r="AXN324"/>
      <c r="AXO324"/>
      <c r="AXP324"/>
      <c r="AXQ324"/>
      <c r="AXR324"/>
      <c r="AXS324"/>
      <c r="AXT324"/>
      <c r="AXU324"/>
      <c r="AXV324"/>
      <c r="AXW324"/>
      <c r="AXX324"/>
      <c r="AXY324"/>
      <c r="AXZ324"/>
      <c r="AYA324"/>
      <c r="AYB324"/>
      <c r="AYC324"/>
      <c r="AYD324"/>
      <c r="AYE324"/>
      <c r="AYF324"/>
      <c r="AYG324"/>
      <c r="AYH324"/>
      <c r="AYI324"/>
      <c r="AYJ324"/>
      <c r="AYK324"/>
      <c r="AYL324"/>
      <c r="AYM324"/>
      <c r="AYN324"/>
      <c r="AYO324"/>
      <c r="AYP324"/>
      <c r="AYQ324"/>
      <c r="AYR324"/>
      <c r="AYS324"/>
      <c r="AYT324"/>
      <c r="AYU324"/>
      <c r="AYV324"/>
      <c r="AYW324"/>
      <c r="AYX324"/>
      <c r="AYY324"/>
      <c r="AYZ324"/>
      <c r="AZA324"/>
      <c r="AZB324"/>
      <c r="AZC324"/>
      <c r="AZD324"/>
      <c r="AZE324"/>
      <c r="AZF324"/>
      <c r="AZG324"/>
      <c r="AZH324"/>
      <c r="AZI324"/>
      <c r="AZJ324"/>
      <c r="AZK324"/>
      <c r="AZL324"/>
      <c r="AZM324"/>
      <c r="AZN324"/>
      <c r="AZO324"/>
      <c r="AZP324"/>
      <c r="AZQ324"/>
      <c r="AZR324"/>
      <c r="AZS324"/>
      <c r="AZT324"/>
      <c r="AZU324"/>
      <c r="AZV324"/>
      <c r="AZW324"/>
      <c r="AZX324"/>
      <c r="AZY324"/>
      <c r="AZZ324"/>
      <c r="BAA324"/>
      <c r="BAB324"/>
      <c r="BAC324"/>
      <c r="BAD324"/>
      <c r="BAE324"/>
      <c r="BAF324"/>
      <c r="BAG324"/>
      <c r="BAH324"/>
      <c r="BAI324"/>
      <c r="BAJ324"/>
      <c r="BAK324"/>
      <c r="BAL324"/>
      <c r="BAM324"/>
      <c r="BAN324"/>
      <c r="BAO324"/>
      <c r="BAP324"/>
      <c r="BAQ324"/>
      <c r="BAR324"/>
      <c r="BAS324"/>
      <c r="BAT324"/>
      <c r="BAU324"/>
      <c r="BAV324"/>
      <c r="BAW324"/>
      <c r="BAX324"/>
      <c r="BAY324"/>
      <c r="BAZ324"/>
      <c r="BBA324"/>
      <c r="BBB324"/>
      <c r="BBC324"/>
      <c r="BBD324"/>
      <c r="BBE324"/>
      <c r="BBF324"/>
      <c r="BBG324"/>
      <c r="BBH324"/>
      <c r="BBI324"/>
      <c r="BBJ324"/>
      <c r="BBK324"/>
      <c r="BBL324"/>
      <c r="BBM324"/>
      <c r="BBN324"/>
      <c r="BBO324"/>
      <c r="BBP324"/>
      <c r="BBQ324"/>
      <c r="BBR324"/>
      <c r="BBS324"/>
      <c r="BBT324"/>
      <c r="BBU324"/>
      <c r="BBV324"/>
      <c r="BBW324"/>
      <c r="BBX324"/>
      <c r="BBY324"/>
      <c r="BBZ324"/>
      <c r="BCA324"/>
      <c r="BCB324"/>
      <c r="BCC324"/>
      <c r="BCD324"/>
      <c r="BCE324"/>
      <c r="BCF324"/>
      <c r="BCG324"/>
      <c r="BCH324"/>
      <c r="BCI324"/>
      <c r="BCJ324"/>
      <c r="BCK324"/>
      <c r="BCL324"/>
      <c r="BCM324"/>
      <c r="BCN324"/>
      <c r="BCO324"/>
      <c r="BCP324"/>
      <c r="BCQ324"/>
      <c r="BCR324"/>
      <c r="BCS324"/>
      <c r="BCT324"/>
      <c r="BCU324"/>
      <c r="BCV324"/>
      <c r="BCW324"/>
      <c r="BCX324"/>
      <c r="BCY324"/>
      <c r="BCZ324"/>
      <c r="BDA324"/>
      <c r="BDB324"/>
      <c r="BDC324"/>
      <c r="BDD324"/>
      <c r="BDE324"/>
      <c r="BDF324"/>
      <c r="BDG324"/>
      <c r="BDH324"/>
      <c r="BDI324"/>
      <c r="BDJ324"/>
      <c r="BDK324"/>
      <c r="BDL324"/>
      <c r="BDM324"/>
      <c r="BDN324"/>
      <c r="BDO324"/>
      <c r="BDP324"/>
      <c r="BDQ324"/>
      <c r="BDR324"/>
      <c r="BDS324"/>
      <c r="BDT324"/>
      <c r="BDU324"/>
    </row>
    <row r="325" spans="1:1477" s="5" customFormat="1" ht="12.75" thickBot="1">
      <c r="B325" s="75"/>
      <c r="C325" s="75"/>
      <c r="D325" s="75"/>
      <c r="E325" s="68"/>
      <c r="F325" s="75"/>
      <c r="G325" s="75"/>
      <c r="H325" s="187"/>
      <c r="I325" s="76"/>
      <c r="J325" s="76"/>
      <c r="K325" s="76"/>
      <c r="L325" s="76"/>
      <c r="M325" s="236"/>
      <c r="N325" s="69"/>
      <c r="O325" s="76"/>
      <c r="P325" s="76"/>
      <c r="Q325" s="76"/>
      <c r="R325" s="76"/>
      <c r="S325" s="76"/>
      <c r="T325" s="77"/>
      <c r="U325" s="77"/>
      <c r="V325" s="77"/>
      <c r="W325" s="77"/>
      <c r="X325" s="77"/>
      <c r="Y325" s="190"/>
      <c r="Z325" s="190"/>
      <c r="AA325" s="190"/>
      <c r="AB325" s="190"/>
      <c r="AC325" s="190"/>
      <c r="AD325" s="140"/>
      <c r="AE325" s="69"/>
      <c r="AF325" s="190"/>
      <c r="AG325" s="190"/>
      <c r="AH325" s="76"/>
      <c r="AI325" s="76"/>
      <c r="AJ325" s="78"/>
      <c r="AK325" s="78"/>
      <c r="AL325" s="80"/>
      <c r="AM325" s="80"/>
      <c r="AN325" s="78"/>
      <c r="AO325" s="78"/>
      <c r="AP325" s="80"/>
      <c r="AQ325" s="80"/>
      <c r="AR325" s="78"/>
      <c r="AS325" s="78"/>
      <c r="AT325" s="80"/>
      <c r="AU325" s="80"/>
      <c r="AV325" s="78"/>
      <c r="AW325" s="78"/>
      <c r="AX325" s="80"/>
      <c r="AY325" s="80"/>
      <c r="AZ325" s="78"/>
      <c r="BA325" s="78"/>
      <c r="BB325" s="80"/>
      <c r="BC325" s="80"/>
      <c r="BD325" s="78"/>
      <c r="BE325" s="78"/>
      <c r="BF325" s="80"/>
      <c r="BG325" s="80"/>
      <c r="BH325" s="78"/>
      <c r="BI325" s="78"/>
      <c r="BJ325" s="80"/>
      <c r="BK325" s="80"/>
      <c r="BL325" s="78"/>
      <c r="BM325" s="78"/>
      <c r="BN325" s="80"/>
      <c r="BO325" s="80"/>
      <c r="BP325" s="78"/>
      <c r="BQ325" s="78"/>
      <c r="BR325" s="80"/>
      <c r="BS325" s="80"/>
      <c r="BT325" s="78"/>
      <c r="BU325" s="78"/>
      <c r="BV325" s="80"/>
      <c r="BW325" s="80"/>
      <c r="BX325" s="78"/>
      <c r="BY325" s="78"/>
      <c r="BZ325" s="80"/>
      <c r="CA325" s="80"/>
      <c r="CB325" s="78"/>
      <c r="CC325" s="78"/>
      <c r="CD325" s="80"/>
      <c r="CE325" s="80"/>
      <c r="CF325" s="78"/>
      <c r="CG325" s="78"/>
      <c r="CH325" s="80"/>
      <c r="CI325" s="80"/>
      <c r="CJ325" s="78"/>
      <c r="CK325" s="78"/>
      <c r="CL325" s="80"/>
      <c r="CM325" s="80"/>
      <c r="CN325" s="79"/>
      <c r="CO325" s="79"/>
      <c r="CP325" s="79"/>
      <c r="CQ325" s="79"/>
      <c r="CR325" s="79"/>
      <c r="CS325" s="79"/>
      <c r="CT325" s="68"/>
      <c r="CU325" s="75"/>
      <c r="CV325" s="75"/>
      <c r="CW325" s="68"/>
      <c r="CX325" s="68"/>
      <c r="CY325" s="75"/>
      <c r="CZ325" s="75"/>
      <c r="DA325" s="75"/>
      <c r="DB325" s="77"/>
      <c r="DC325" s="76"/>
      <c r="DD325" s="212"/>
    </row>
    <row r="326" spans="1:1477" s="102" customFormat="1" ht="24" customHeight="1" thickTop="1" thickBot="1">
      <c r="A326" s="137"/>
      <c r="B326" s="275" t="s">
        <v>1102</v>
      </c>
      <c r="C326" s="276"/>
      <c r="D326" s="277"/>
      <c r="E326" s="7"/>
      <c r="F326" s="8"/>
      <c r="G326" s="159">
        <f>IF(B305="","",ROWS(B305:B325)-1)</f>
        <v>20</v>
      </c>
      <c r="H326" s="9">
        <f>SUM(H305:H325)</f>
        <v>28</v>
      </c>
      <c r="I326" s="9">
        <f>SUM(I305:I325)</f>
        <v>44</v>
      </c>
      <c r="J326" s="9">
        <f>SUM(J305:J325)</f>
        <v>4722</v>
      </c>
      <c r="K326" s="9">
        <f>SUM(K305:K325)</f>
        <v>6046</v>
      </c>
      <c r="L326" s="9">
        <f>SUM(L305:L325)</f>
        <v>5853</v>
      </c>
      <c r="M326" s="237">
        <f>IF(G326="",0,N326/G326)</f>
        <v>1</v>
      </c>
      <c r="N326" s="9">
        <f t="shared" ref="N326:AC326" si="113">SUM(N305:N325)</f>
        <v>20</v>
      </c>
      <c r="O326" s="9">
        <f t="shared" si="113"/>
        <v>193</v>
      </c>
      <c r="P326" s="10">
        <f t="shared" si="113"/>
        <v>0</v>
      </c>
      <c r="Q326" s="10">
        <f t="shared" si="113"/>
        <v>0</v>
      </c>
      <c r="R326" s="9">
        <f t="shared" si="113"/>
        <v>1132</v>
      </c>
      <c r="S326" s="9">
        <f t="shared" si="113"/>
        <v>192</v>
      </c>
      <c r="T326" s="11">
        <f t="shared" si="113"/>
        <v>124359068</v>
      </c>
      <c r="U326" s="11">
        <f t="shared" si="113"/>
        <v>1032000</v>
      </c>
      <c r="V326" s="11">
        <f t="shared" si="113"/>
        <v>123327068</v>
      </c>
      <c r="W326" s="11">
        <f t="shared" si="113"/>
        <v>127142808</v>
      </c>
      <c r="X326" s="11">
        <f t="shared" si="113"/>
        <v>126194753</v>
      </c>
      <c r="Y326" s="11">
        <f t="shared" si="113"/>
        <v>0</v>
      </c>
      <c r="Z326" s="11">
        <f t="shared" si="113"/>
        <v>200000</v>
      </c>
      <c r="AA326" s="11">
        <f t="shared" si="113"/>
        <v>200000</v>
      </c>
      <c r="AB326" s="11">
        <f t="shared" si="113"/>
        <v>126394753</v>
      </c>
      <c r="AC326" s="11">
        <f t="shared" si="113"/>
        <v>126751170</v>
      </c>
      <c r="AD326" s="142">
        <f>IF(G326="",0,AE326/G326)</f>
        <v>0.95</v>
      </c>
      <c r="AE326" s="241">
        <f t="shared" ref="AE326:CM326" si="114">SUM(AE305:AE325)</f>
        <v>19</v>
      </c>
      <c r="AF326" s="11">
        <f t="shared" si="114"/>
        <v>2343874</v>
      </c>
      <c r="AG326" s="11">
        <f t="shared" si="114"/>
        <v>2783739</v>
      </c>
      <c r="AH326" s="12">
        <f t="shared" si="114"/>
        <v>588</v>
      </c>
      <c r="AI326" s="12">
        <f t="shared" si="114"/>
        <v>476</v>
      </c>
      <c r="AJ326" s="12">
        <f t="shared" si="114"/>
        <v>10</v>
      </c>
      <c r="AK326" s="12">
        <f t="shared" si="114"/>
        <v>0</v>
      </c>
      <c r="AL326" s="11">
        <f t="shared" si="114"/>
        <v>915307</v>
      </c>
      <c r="AM326" s="11">
        <f t="shared" si="114"/>
        <v>4096</v>
      </c>
      <c r="AN326" s="12">
        <f t="shared" si="114"/>
        <v>0</v>
      </c>
      <c r="AO326" s="12">
        <f t="shared" si="114"/>
        <v>13</v>
      </c>
      <c r="AP326" s="11">
        <f t="shared" si="114"/>
        <v>833400</v>
      </c>
      <c r="AQ326" s="11">
        <f t="shared" si="114"/>
        <v>138903</v>
      </c>
      <c r="AR326" s="12">
        <f t="shared" si="114"/>
        <v>0</v>
      </c>
      <c r="AS326" s="12">
        <f t="shared" si="114"/>
        <v>0</v>
      </c>
      <c r="AT326" s="11">
        <f t="shared" si="114"/>
        <v>0</v>
      </c>
      <c r="AU326" s="11">
        <f t="shared" si="114"/>
        <v>0</v>
      </c>
      <c r="AV326" s="12">
        <f t="shared" si="114"/>
        <v>0</v>
      </c>
      <c r="AW326" s="12">
        <f t="shared" si="114"/>
        <v>0</v>
      </c>
      <c r="AX326" s="11">
        <f t="shared" si="114"/>
        <v>0</v>
      </c>
      <c r="AY326" s="11">
        <f t="shared" si="114"/>
        <v>0</v>
      </c>
      <c r="AZ326" s="12">
        <f t="shared" si="114"/>
        <v>0</v>
      </c>
      <c r="BA326" s="12">
        <f t="shared" si="114"/>
        <v>0</v>
      </c>
      <c r="BB326" s="11">
        <f t="shared" si="114"/>
        <v>0</v>
      </c>
      <c r="BC326" s="11">
        <f t="shared" si="114"/>
        <v>0</v>
      </c>
      <c r="BD326" s="12">
        <f t="shared" si="114"/>
        <v>52</v>
      </c>
      <c r="BE326" s="12">
        <f t="shared" si="114"/>
        <v>0</v>
      </c>
      <c r="BF326" s="11">
        <f t="shared" si="114"/>
        <v>625573</v>
      </c>
      <c r="BG326" s="11">
        <f t="shared" si="114"/>
        <v>60632</v>
      </c>
      <c r="BH326" s="12">
        <f t="shared" si="114"/>
        <v>0</v>
      </c>
      <c r="BI326" s="12">
        <f t="shared" si="114"/>
        <v>79</v>
      </c>
      <c r="BJ326" s="11">
        <f t="shared" si="114"/>
        <v>147247</v>
      </c>
      <c r="BK326" s="11">
        <f t="shared" si="114"/>
        <v>137291</v>
      </c>
      <c r="BL326" s="12">
        <f t="shared" si="114"/>
        <v>0</v>
      </c>
      <c r="BM326" s="12">
        <f t="shared" si="114"/>
        <v>0</v>
      </c>
      <c r="BN326" s="11">
        <f t="shared" si="114"/>
        <v>0</v>
      </c>
      <c r="BO326" s="11">
        <f t="shared" si="114"/>
        <v>0</v>
      </c>
      <c r="BP326" s="12">
        <f t="shared" si="114"/>
        <v>0</v>
      </c>
      <c r="BQ326" s="12">
        <f t="shared" si="114"/>
        <v>31</v>
      </c>
      <c r="BR326" s="11">
        <f t="shared" si="114"/>
        <v>520677</v>
      </c>
      <c r="BS326" s="11">
        <f t="shared" si="114"/>
        <v>158320</v>
      </c>
      <c r="BT326" s="12">
        <f t="shared" si="114"/>
        <v>0</v>
      </c>
      <c r="BU326" s="12">
        <f t="shared" si="114"/>
        <v>0</v>
      </c>
      <c r="BV326" s="11">
        <f t="shared" si="114"/>
        <v>0</v>
      </c>
      <c r="BW326" s="11">
        <f t="shared" si="114"/>
        <v>0</v>
      </c>
      <c r="BX326" s="12">
        <f t="shared" si="114"/>
        <v>0</v>
      </c>
      <c r="BY326" s="12">
        <f t="shared" si="114"/>
        <v>0</v>
      </c>
      <c r="BZ326" s="11">
        <f t="shared" si="114"/>
        <v>0</v>
      </c>
      <c r="CA326" s="11">
        <f t="shared" si="114"/>
        <v>0</v>
      </c>
      <c r="CB326" s="12">
        <f t="shared" si="114"/>
        <v>0</v>
      </c>
      <c r="CC326" s="12">
        <f t="shared" si="114"/>
        <v>0</v>
      </c>
      <c r="CD326" s="11">
        <f t="shared" si="114"/>
        <v>0</v>
      </c>
      <c r="CE326" s="11">
        <f t="shared" si="114"/>
        <v>0</v>
      </c>
      <c r="CF326" s="12">
        <f t="shared" si="114"/>
        <v>0</v>
      </c>
      <c r="CG326" s="12">
        <f t="shared" si="114"/>
        <v>0</v>
      </c>
      <c r="CH326" s="11">
        <f t="shared" si="114"/>
        <v>0</v>
      </c>
      <c r="CI326" s="11">
        <f t="shared" si="114"/>
        <v>0</v>
      </c>
      <c r="CJ326" s="12">
        <f t="shared" si="114"/>
        <v>62</v>
      </c>
      <c r="CK326" s="12">
        <f t="shared" si="114"/>
        <v>123</v>
      </c>
      <c r="CL326" s="11">
        <f t="shared" si="114"/>
        <v>3042205</v>
      </c>
      <c r="CM326" s="11">
        <f t="shared" si="114"/>
        <v>499241</v>
      </c>
      <c r="CN326" s="13"/>
      <c r="CO326" s="13"/>
      <c r="CP326" s="13"/>
      <c r="CQ326" s="13"/>
      <c r="CR326" s="13"/>
      <c r="CS326" s="13"/>
      <c r="CT326" s="7"/>
      <c r="CU326" s="8"/>
      <c r="CV326" s="8"/>
      <c r="CW326" s="7"/>
      <c r="CX326" s="7"/>
      <c r="CY326" s="8"/>
      <c r="CZ326" s="8"/>
      <c r="DA326" s="8"/>
      <c r="DB326" s="11"/>
      <c r="DC326" s="13"/>
      <c r="DD326" s="15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6"/>
      <c r="OR326" s="6"/>
      <c r="OS326" s="6"/>
      <c r="OT326" s="6"/>
      <c r="OU326" s="6"/>
      <c r="OV326" s="6"/>
      <c r="OW326" s="6"/>
      <c r="OX326" s="6"/>
      <c r="OY326" s="6"/>
      <c r="OZ326" s="6"/>
      <c r="PA326" s="6"/>
      <c r="PB326" s="6"/>
      <c r="PC326" s="6"/>
      <c r="PD326" s="6"/>
      <c r="PE326" s="6"/>
      <c r="PF326" s="6"/>
      <c r="PG326" s="6"/>
      <c r="PH326" s="6"/>
      <c r="PI326" s="6"/>
      <c r="PJ326" s="6"/>
      <c r="PK326" s="6"/>
      <c r="PL326" s="6"/>
      <c r="PM326" s="6"/>
      <c r="PN326" s="6"/>
      <c r="PO326" s="6"/>
      <c r="PP326" s="6"/>
      <c r="PQ326" s="6"/>
      <c r="PR326" s="6"/>
      <c r="PS326" s="6"/>
      <c r="PT326" s="6"/>
      <c r="PU326" s="6"/>
      <c r="PV326" s="6"/>
      <c r="PW326" s="6"/>
      <c r="PX326" s="6"/>
      <c r="PY326" s="6"/>
      <c r="PZ326" s="6"/>
      <c r="QA326" s="6"/>
      <c r="QB326" s="6"/>
      <c r="QC326" s="6"/>
      <c r="QD326" s="6"/>
      <c r="QE326" s="6"/>
      <c r="QF326" s="6"/>
      <c r="QG326" s="6"/>
      <c r="QH326" s="6"/>
      <c r="QI326" s="6"/>
      <c r="QJ326" s="6"/>
      <c r="QK326" s="6"/>
      <c r="QL326" s="6"/>
      <c r="QM326" s="6"/>
      <c r="QN326" s="6"/>
      <c r="QO326" s="6"/>
      <c r="QP326" s="6"/>
      <c r="QQ326" s="6"/>
      <c r="QR326" s="6"/>
      <c r="QS326" s="6"/>
      <c r="QT326" s="6"/>
      <c r="QU326" s="6"/>
      <c r="QV326" s="6"/>
      <c r="QW326" s="6"/>
      <c r="QX326" s="6"/>
      <c r="QY326" s="6"/>
      <c r="QZ326" s="6"/>
      <c r="RA326" s="6"/>
      <c r="RB326" s="6"/>
      <c r="RC326" s="6"/>
      <c r="RD326" s="6"/>
      <c r="RE326" s="6"/>
      <c r="RF326" s="6"/>
      <c r="RG326" s="6"/>
      <c r="RH326" s="6"/>
      <c r="RI326" s="6"/>
      <c r="RJ326" s="6"/>
      <c r="RK326" s="6"/>
      <c r="RL326" s="6"/>
      <c r="RM326" s="6"/>
      <c r="RN326" s="6"/>
      <c r="RO326" s="6"/>
      <c r="RP326" s="6"/>
      <c r="RQ326" s="6"/>
      <c r="RR326" s="6"/>
      <c r="RS326" s="6"/>
      <c r="RT326" s="6"/>
      <c r="RU326" s="6"/>
      <c r="RV326" s="6"/>
      <c r="RW326" s="6"/>
      <c r="RX326" s="6"/>
      <c r="RY326" s="6"/>
      <c r="RZ326" s="6"/>
      <c r="SA326" s="6"/>
      <c r="SB326" s="6"/>
      <c r="SC326" s="6"/>
      <c r="SD326" s="6"/>
      <c r="SE326" s="6"/>
      <c r="SF326" s="6"/>
      <c r="SG326" s="6"/>
      <c r="SH326" s="6"/>
      <c r="SI326" s="6"/>
      <c r="SJ326" s="6"/>
      <c r="SK326" s="6"/>
      <c r="SL326" s="6"/>
      <c r="SM326" s="6"/>
      <c r="SN326" s="6"/>
      <c r="SO326" s="6"/>
      <c r="SP326" s="6"/>
      <c r="SQ326" s="6"/>
      <c r="SR326" s="6"/>
      <c r="SS326" s="6"/>
      <c r="ST326" s="6"/>
      <c r="SU326" s="6"/>
      <c r="SV326" s="6"/>
      <c r="SW326" s="6"/>
      <c r="SX326" s="6"/>
      <c r="SY326" s="6"/>
      <c r="SZ326" s="6"/>
      <c r="TA326" s="6"/>
      <c r="TB326" s="6"/>
      <c r="TC326" s="6"/>
      <c r="TD326" s="6"/>
      <c r="TE326" s="6"/>
      <c r="TF326" s="6"/>
      <c r="TG326" s="6"/>
      <c r="TH326" s="6"/>
      <c r="TI326" s="6"/>
      <c r="TJ326" s="6"/>
      <c r="TK326" s="6"/>
      <c r="TL326" s="6"/>
      <c r="TM326" s="6"/>
      <c r="TN326" s="6"/>
      <c r="TO326" s="6"/>
      <c r="TP326" s="6"/>
      <c r="TQ326" s="6"/>
      <c r="TR326" s="6"/>
      <c r="TS326" s="6"/>
      <c r="TT326" s="6"/>
      <c r="TU326" s="6"/>
      <c r="TV326" s="6"/>
      <c r="TW326" s="6"/>
      <c r="TX326" s="6"/>
      <c r="TY326" s="6"/>
      <c r="TZ326" s="6"/>
      <c r="UA326" s="6"/>
      <c r="UB326" s="6"/>
      <c r="UC326" s="6"/>
      <c r="UD326" s="6"/>
      <c r="UE326" s="6"/>
      <c r="UF326" s="6"/>
      <c r="UG326" s="6"/>
      <c r="UH326" s="6"/>
      <c r="UI326" s="6"/>
      <c r="UJ326" s="6"/>
      <c r="UK326" s="6"/>
      <c r="UL326" s="6"/>
      <c r="UM326" s="6"/>
      <c r="UN326" s="6"/>
      <c r="UO326" s="6"/>
      <c r="UP326" s="6"/>
      <c r="UQ326" s="6"/>
      <c r="UR326" s="6"/>
      <c r="US326" s="6"/>
      <c r="UT326" s="6"/>
      <c r="UU326" s="6"/>
      <c r="UV326" s="6"/>
      <c r="UW326" s="6"/>
      <c r="UX326" s="6"/>
      <c r="UY326" s="6"/>
      <c r="UZ326" s="6"/>
      <c r="VA326" s="6"/>
      <c r="VB326" s="6"/>
      <c r="VC326" s="6"/>
      <c r="VD326" s="6"/>
      <c r="VE326" s="6"/>
      <c r="VF326" s="6"/>
      <c r="VG326" s="6"/>
      <c r="VH326" s="6"/>
      <c r="VI326" s="6"/>
      <c r="VJ326" s="6"/>
      <c r="VK326" s="6"/>
      <c r="VL326" s="6"/>
      <c r="VM326" s="6"/>
      <c r="VN326" s="6"/>
      <c r="VO326" s="6"/>
      <c r="VP326" s="6"/>
      <c r="VQ326" s="6"/>
      <c r="VR326" s="6"/>
      <c r="VS326" s="6"/>
      <c r="VT326" s="6"/>
      <c r="VU326" s="6"/>
      <c r="VV326" s="6"/>
      <c r="VW326" s="6"/>
      <c r="VX326" s="6"/>
      <c r="VY326" s="6"/>
      <c r="VZ326" s="6"/>
      <c r="WA326" s="6"/>
      <c r="WB326" s="6"/>
      <c r="WC326" s="6"/>
      <c r="WD326" s="6"/>
      <c r="WE326" s="6"/>
      <c r="WF326" s="6"/>
      <c r="WG326" s="6"/>
      <c r="WH326" s="6"/>
      <c r="WI326" s="6"/>
      <c r="WJ326" s="6"/>
      <c r="WK326" s="6"/>
      <c r="WL326" s="6"/>
      <c r="WM326" s="6"/>
      <c r="WN326" s="6"/>
      <c r="WO326" s="6"/>
      <c r="WP326" s="6"/>
      <c r="WQ326" s="6"/>
      <c r="WR326" s="6"/>
      <c r="WS326" s="6"/>
      <c r="WT326" s="6"/>
      <c r="WU326" s="6"/>
      <c r="WV326" s="6"/>
      <c r="WW326" s="6"/>
      <c r="WX326" s="6"/>
      <c r="WY326" s="6"/>
      <c r="WZ326" s="6"/>
      <c r="XA326" s="6"/>
      <c r="XB326" s="6"/>
      <c r="XC326" s="6"/>
      <c r="XD326" s="6"/>
      <c r="XE326" s="6"/>
      <c r="XF326" s="6"/>
      <c r="XG326" s="6"/>
      <c r="XH326" s="6"/>
      <c r="XI326" s="6"/>
      <c r="XJ326" s="6"/>
      <c r="XK326" s="6"/>
      <c r="XL326" s="6"/>
      <c r="XM326" s="6"/>
      <c r="XN326" s="6"/>
      <c r="XO326" s="6"/>
      <c r="XP326" s="6"/>
      <c r="XQ326" s="6"/>
      <c r="XR326" s="6"/>
      <c r="XS326" s="6"/>
      <c r="XT326" s="6"/>
      <c r="XU326" s="6"/>
      <c r="XV326" s="6"/>
      <c r="XW326" s="6"/>
      <c r="XX326" s="6"/>
      <c r="XY326" s="6"/>
      <c r="XZ326" s="6"/>
      <c r="YA326" s="6"/>
      <c r="YB326" s="6"/>
      <c r="YC326" s="6"/>
      <c r="YD326" s="6"/>
      <c r="YE326" s="6"/>
      <c r="YF326" s="6"/>
      <c r="YG326" s="6"/>
      <c r="YH326" s="6"/>
      <c r="YI326" s="6"/>
      <c r="YJ326" s="6"/>
      <c r="YK326" s="6"/>
      <c r="YL326" s="6"/>
      <c r="YM326" s="6"/>
      <c r="YN326" s="6"/>
      <c r="YO326" s="6"/>
      <c r="YP326" s="6"/>
      <c r="YQ326" s="6"/>
      <c r="YR326" s="6"/>
      <c r="YS326" s="6"/>
      <c r="YT326" s="6"/>
      <c r="YU326" s="6"/>
      <c r="YV326" s="6"/>
      <c r="YW326" s="6"/>
      <c r="YX326" s="6"/>
      <c r="YY326" s="6"/>
      <c r="YZ326" s="6"/>
      <c r="ZA326" s="6"/>
      <c r="ZB326" s="6"/>
      <c r="ZC326" s="6"/>
      <c r="ZD326" s="6"/>
      <c r="ZE326" s="6"/>
      <c r="ZF326" s="6"/>
      <c r="ZG326" s="6"/>
      <c r="ZH326" s="6"/>
      <c r="ZI326" s="6"/>
      <c r="ZJ326" s="6"/>
      <c r="ZK326" s="6"/>
      <c r="ZL326" s="6"/>
      <c r="ZM326" s="6"/>
      <c r="ZN326" s="6"/>
      <c r="ZO326" s="6"/>
      <c r="ZP326" s="6"/>
      <c r="ZQ326" s="6"/>
      <c r="ZR326" s="6"/>
      <c r="ZS326" s="6"/>
      <c r="ZT326" s="6"/>
      <c r="ZU326" s="6"/>
      <c r="ZV326" s="6"/>
      <c r="ZW326" s="6"/>
      <c r="ZX326" s="6"/>
      <c r="ZY326" s="6"/>
      <c r="ZZ326" s="6"/>
      <c r="AAA326" s="6"/>
      <c r="AAB326" s="6"/>
      <c r="AAC326" s="6"/>
      <c r="AAD326" s="6"/>
      <c r="AAE326" s="6"/>
      <c r="AAF326" s="6"/>
      <c r="AAG326" s="6"/>
      <c r="AAH326" s="6"/>
      <c r="AAI326" s="6"/>
      <c r="AAJ326" s="6"/>
      <c r="AAK326" s="6"/>
      <c r="AAL326" s="6"/>
      <c r="AAM326" s="6"/>
      <c r="AAN326" s="6"/>
      <c r="AAO326" s="6"/>
      <c r="AAP326" s="6"/>
      <c r="AAQ326" s="6"/>
      <c r="AAR326" s="6"/>
      <c r="AAS326" s="6"/>
      <c r="AAT326" s="6"/>
      <c r="AAU326" s="6"/>
      <c r="AAV326" s="6"/>
      <c r="AAW326" s="6"/>
      <c r="AAX326" s="6"/>
      <c r="AAY326" s="6"/>
      <c r="AAZ326" s="6"/>
      <c r="ABA326" s="6"/>
      <c r="ABB326" s="6"/>
      <c r="ABC326" s="6"/>
      <c r="ABD326" s="6"/>
      <c r="ABE326" s="6"/>
      <c r="ABF326" s="6"/>
      <c r="ABG326" s="6"/>
      <c r="ABH326" s="6"/>
      <c r="ABI326" s="6"/>
      <c r="ABJ326" s="6"/>
      <c r="ABK326" s="6"/>
      <c r="ABL326" s="6"/>
      <c r="ABM326" s="6"/>
      <c r="ABN326" s="6"/>
      <c r="ABO326" s="6"/>
      <c r="ABP326" s="6"/>
      <c r="ABQ326" s="6"/>
      <c r="ABR326" s="6"/>
      <c r="ABS326" s="6"/>
      <c r="ABT326" s="6"/>
      <c r="ABU326" s="6"/>
      <c r="ABV326" s="6"/>
      <c r="ABW326" s="6"/>
      <c r="ABX326" s="6"/>
      <c r="ABY326" s="6"/>
      <c r="ABZ326" s="6"/>
      <c r="ACA326" s="6"/>
      <c r="ACB326" s="6"/>
      <c r="ACC326" s="6"/>
      <c r="ACD326" s="6"/>
      <c r="ACE326" s="6"/>
      <c r="ACF326" s="6"/>
      <c r="ACG326" s="6"/>
      <c r="ACH326" s="6"/>
      <c r="ACI326" s="6"/>
      <c r="ACJ326" s="6"/>
      <c r="ACK326" s="6"/>
      <c r="ACL326" s="6"/>
      <c r="ACM326" s="6"/>
      <c r="ACN326" s="6"/>
      <c r="ACO326" s="6"/>
      <c r="ACP326" s="6"/>
      <c r="ACQ326" s="6"/>
      <c r="ACR326" s="6"/>
      <c r="ACS326" s="6"/>
      <c r="ACT326" s="6"/>
      <c r="ACU326" s="6"/>
      <c r="ACV326" s="6"/>
      <c r="ACW326" s="6"/>
      <c r="ACX326" s="6"/>
      <c r="ACY326" s="6"/>
      <c r="ACZ326" s="6"/>
      <c r="ADA326" s="6"/>
      <c r="ADB326" s="6"/>
      <c r="ADC326" s="6"/>
      <c r="ADD326" s="6"/>
      <c r="ADE326" s="6"/>
      <c r="ADF326" s="6"/>
      <c r="ADG326" s="6"/>
      <c r="ADH326" s="6"/>
      <c r="ADI326" s="6"/>
      <c r="ADJ326" s="6"/>
      <c r="ADK326" s="6"/>
      <c r="ADL326" s="6"/>
      <c r="ADM326" s="6"/>
      <c r="ADN326" s="6"/>
      <c r="ADO326" s="6"/>
      <c r="ADP326" s="6"/>
      <c r="ADQ326" s="6"/>
      <c r="ADR326" s="6"/>
      <c r="ADS326" s="6"/>
      <c r="ADT326" s="6"/>
      <c r="ADU326" s="6"/>
      <c r="ADV326" s="6"/>
      <c r="ADW326" s="6"/>
      <c r="ADX326" s="6"/>
      <c r="ADY326" s="6"/>
      <c r="ADZ326" s="6"/>
      <c r="AEA326" s="6"/>
      <c r="AEB326" s="6"/>
      <c r="AEC326" s="6"/>
      <c r="AED326" s="6"/>
      <c r="AEE326" s="6"/>
      <c r="AEF326" s="6"/>
      <c r="AEG326" s="6"/>
      <c r="AEH326" s="6"/>
      <c r="AEI326" s="6"/>
      <c r="AEJ326" s="6"/>
      <c r="AEK326" s="6"/>
      <c r="AEL326" s="6"/>
      <c r="AEM326" s="6"/>
      <c r="AEN326" s="6"/>
      <c r="AEO326" s="6"/>
      <c r="AEP326" s="6"/>
      <c r="AEQ326" s="6"/>
      <c r="AER326" s="6"/>
      <c r="AES326" s="6"/>
      <c r="AET326" s="6"/>
      <c r="AEU326" s="6"/>
      <c r="AEV326" s="6"/>
      <c r="AEW326" s="6"/>
      <c r="AEX326" s="6"/>
      <c r="AEY326" s="6"/>
      <c r="AEZ326" s="6"/>
      <c r="AFA326" s="6"/>
      <c r="AFB326" s="6"/>
      <c r="AFC326" s="6"/>
      <c r="AFD326" s="6"/>
      <c r="AFE326" s="6"/>
      <c r="AFF326" s="6"/>
      <c r="AFG326" s="6"/>
      <c r="AFH326" s="6"/>
      <c r="AFI326" s="6"/>
      <c r="AFJ326" s="6"/>
      <c r="AFK326" s="6"/>
      <c r="AFL326" s="6"/>
      <c r="AFM326" s="6"/>
      <c r="AFN326" s="6"/>
      <c r="AFO326" s="6"/>
      <c r="AFP326" s="6"/>
      <c r="AFQ326" s="6"/>
      <c r="AFR326" s="6"/>
      <c r="AFS326" s="6"/>
      <c r="AFT326" s="6"/>
      <c r="AFU326" s="6"/>
      <c r="AFV326" s="6"/>
      <c r="AFW326" s="6"/>
      <c r="AFX326" s="6"/>
      <c r="AFY326" s="6"/>
      <c r="AFZ326" s="6"/>
      <c r="AGA326" s="6"/>
      <c r="AGB326" s="6"/>
      <c r="AGC326" s="6"/>
      <c r="AGD326" s="6"/>
      <c r="AGE326" s="6"/>
      <c r="AGF326" s="6"/>
      <c r="AGG326" s="6"/>
      <c r="AGH326" s="6"/>
      <c r="AGI326" s="6"/>
      <c r="AGJ326" s="6"/>
      <c r="AGK326" s="6"/>
      <c r="AGL326" s="6"/>
      <c r="AGM326" s="6"/>
      <c r="AGN326" s="6"/>
      <c r="AGO326" s="6"/>
      <c r="AGP326" s="6"/>
      <c r="AGQ326" s="6"/>
      <c r="AGR326" s="6"/>
      <c r="AGS326" s="6"/>
      <c r="AGT326" s="6"/>
      <c r="AGU326" s="6"/>
      <c r="AGV326" s="6"/>
      <c r="AGW326" s="6"/>
      <c r="AGX326" s="6"/>
      <c r="AGY326" s="6"/>
      <c r="AGZ326" s="6"/>
      <c r="AHA326" s="6"/>
      <c r="AHB326" s="6"/>
      <c r="AHC326" s="6"/>
      <c r="AHD326" s="6"/>
      <c r="AHE326" s="6"/>
      <c r="AHF326" s="6"/>
      <c r="AHG326" s="6"/>
      <c r="AHH326" s="6"/>
      <c r="AHI326" s="6"/>
      <c r="AHJ326" s="6"/>
      <c r="AHK326" s="6"/>
      <c r="AHL326" s="6"/>
      <c r="AHM326" s="6"/>
      <c r="AHN326" s="6"/>
      <c r="AHO326" s="6"/>
      <c r="AHP326" s="6"/>
      <c r="AHQ326" s="6"/>
      <c r="AHR326" s="6"/>
      <c r="AHS326" s="6"/>
      <c r="AHT326" s="6"/>
      <c r="AHU326" s="6"/>
      <c r="AHV326" s="6"/>
      <c r="AHW326" s="6"/>
      <c r="AHX326" s="6"/>
      <c r="AHY326" s="6"/>
      <c r="AHZ326" s="6"/>
      <c r="AIA326" s="6"/>
      <c r="AIB326" s="6"/>
      <c r="AIC326" s="6"/>
      <c r="AID326" s="6"/>
      <c r="AIE326" s="6"/>
      <c r="AIF326" s="6"/>
      <c r="AIG326" s="6"/>
      <c r="AIH326" s="6"/>
      <c r="AII326" s="6"/>
      <c r="AIJ326" s="6"/>
      <c r="AIK326" s="6"/>
      <c r="AIL326" s="6"/>
      <c r="AIM326" s="6"/>
      <c r="AIN326" s="6"/>
      <c r="AIO326" s="6"/>
      <c r="AIP326" s="6"/>
      <c r="AIQ326" s="6"/>
      <c r="AIR326" s="6"/>
      <c r="AIS326" s="6"/>
      <c r="AIT326" s="6"/>
      <c r="AIU326" s="6"/>
      <c r="AIV326" s="6"/>
      <c r="AIW326" s="6"/>
      <c r="AIX326" s="6"/>
      <c r="AIY326" s="6"/>
      <c r="AIZ326" s="6"/>
      <c r="AJA326" s="6"/>
      <c r="AJB326" s="6"/>
      <c r="AJC326" s="6"/>
      <c r="AJD326" s="6"/>
      <c r="AJE326" s="6"/>
      <c r="AJF326" s="6"/>
      <c r="AJG326" s="6"/>
      <c r="AJH326" s="6"/>
      <c r="AJI326" s="6"/>
      <c r="AJJ326" s="6"/>
      <c r="AJK326" s="6"/>
      <c r="AJL326" s="6"/>
      <c r="AJM326" s="6"/>
      <c r="AJN326" s="6"/>
      <c r="AJO326" s="6"/>
      <c r="AJP326" s="6"/>
      <c r="AJQ326" s="6"/>
      <c r="AJR326" s="6"/>
      <c r="AJS326" s="6"/>
      <c r="AJT326" s="6"/>
      <c r="AJU326" s="6"/>
      <c r="AJV326" s="6"/>
      <c r="AJW326" s="6"/>
      <c r="AJX326" s="6"/>
      <c r="AJY326" s="6"/>
      <c r="AJZ326" s="6"/>
      <c r="AKA326" s="6"/>
      <c r="AKB326" s="6"/>
      <c r="AKC326" s="6"/>
      <c r="AKD326" s="6"/>
      <c r="AKE326" s="6"/>
      <c r="AKF326" s="6"/>
      <c r="AKG326" s="6"/>
      <c r="AKH326" s="6"/>
      <c r="AKI326" s="6"/>
      <c r="AKJ326" s="6"/>
      <c r="AKK326" s="6"/>
      <c r="AKL326" s="6"/>
      <c r="AKM326" s="6"/>
      <c r="AKN326" s="6"/>
      <c r="AKO326" s="6"/>
      <c r="AKP326" s="6"/>
      <c r="AKQ326" s="6"/>
      <c r="AKR326" s="6"/>
      <c r="AKS326" s="6"/>
      <c r="AKT326" s="6"/>
      <c r="AKU326" s="6"/>
      <c r="AKV326" s="6"/>
      <c r="AKW326" s="6"/>
      <c r="AKX326" s="6"/>
      <c r="AKY326" s="6"/>
      <c r="AKZ326" s="6"/>
      <c r="ALA326" s="6"/>
      <c r="ALB326" s="6"/>
      <c r="ALC326" s="6"/>
      <c r="ALD326" s="6"/>
      <c r="ALE326" s="6"/>
      <c r="ALF326" s="6"/>
      <c r="ALG326" s="6"/>
      <c r="ALH326" s="6"/>
      <c r="ALI326" s="6"/>
      <c r="ALJ326" s="6"/>
      <c r="ALK326" s="6"/>
      <c r="ALL326" s="6"/>
      <c r="ALM326" s="6"/>
      <c r="ALN326" s="6"/>
      <c r="ALO326" s="6"/>
      <c r="ALP326" s="6"/>
      <c r="ALQ326" s="6"/>
      <c r="ALR326" s="6"/>
      <c r="ALS326" s="6"/>
      <c r="ALT326" s="6"/>
      <c r="ALU326" s="6"/>
      <c r="ALV326" s="6"/>
      <c r="ALW326" s="6"/>
      <c r="ALX326" s="6"/>
      <c r="ALY326" s="6"/>
      <c r="ALZ326" s="6"/>
      <c r="AMA326" s="6"/>
      <c r="AMB326" s="6"/>
      <c r="AMC326" s="6"/>
      <c r="AMD326" s="6"/>
      <c r="AME326" s="6"/>
      <c r="AMF326" s="6"/>
      <c r="AMG326" s="6"/>
      <c r="AMH326" s="6"/>
      <c r="AMI326" s="6"/>
      <c r="AMJ326" s="6"/>
      <c r="AMK326" s="6"/>
      <c r="AML326" s="6"/>
      <c r="AMM326" s="6"/>
      <c r="AMN326" s="6"/>
      <c r="AMO326" s="6"/>
      <c r="AMP326" s="6"/>
      <c r="AMQ326" s="6"/>
      <c r="AMR326" s="6"/>
      <c r="AMS326" s="6"/>
      <c r="AMT326" s="6"/>
      <c r="AMU326" s="6"/>
      <c r="AMV326" s="6"/>
      <c r="AMW326" s="6"/>
      <c r="AMX326" s="6"/>
      <c r="AMY326" s="6"/>
      <c r="AMZ326" s="6"/>
      <c r="ANA326" s="6"/>
      <c r="ANB326" s="6"/>
      <c r="ANC326" s="6"/>
      <c r="AND326" s="6"/>
      <c r="ANE326" s="6"/>
      <c r="ANF326" s="6"/>
      <c r="ANG326" s="6"/>
      <c r="ANH326" s="6"/>
      <c r="ANI326" s="6"/>
      <c r="ANJ326" s="6"/>
      <c r="ANK326" s="6"/>
      <c r="ANL326" s="6"/>
      <c r="ANM326" s="6"/>
      <c r="ANN326" s="6"/>
      <c r="ANO326" s="6"/>
      <c r="ANP326" s="6"/>
      <c r="ANQ326" s="6"/>
      <c r="ANR326" s="6"/>
      <c r="ANS326" s="6"/>
      <c r="ANT326" s="6"/>
      <c r="ANU326" s="6"/>
      <c r="ANV326" s="6"/>
      <c r="ANW326" s="6"/>
      <c r="ANX326" s="6"/>
      <c r="ANY326" s="6"/>
      <c r="ANZ326" s="6"/>
      <c r="AOA326" s="6"/>
      <c r="AOB326" s="6"/>
      <c r="AOC326" s="6"/>
      <c r="AOD326" s="6"/>
      <c r="AOE326" s="6"/>
      <c r="AOF326" s="6"/>
      <c r="AOG326" s="6"/>
      <c r="AOH326" s="6"/>
      <c r="AOI326" s="6"/>
      <c r="AOJ326" s="6"/>
      <c r="AOK326" s="6"/>
      <c r="AOL326" s="6"/>
      <c r="AOM326" s="6"/>
      <c r="AON326" s="6"/>
      <c r="AOO326" s="6"/>
      <c r="AOP326" s="6"/>
      <c r="AOQ326" s="6"/>
      <c r="AOR326" s="6"/>
      <c r="AOS326" s="6"/>
      <c r="AOT326" s="6"/>
      <c r="AOU326" s="6"/>
      <c r="AOV326" s="6"/>
      <c r="AOW326" s="6"/>
      <c r="AOX326" s="6"/>
      <c r="AOY326" s="6"/>
      <c r="AOZ326" s="6"/>
      <c r="APA326" s="6"/>
      <c r="APB326" s="6"/>
      <c r="APC326" s="6"/>
      <c r="APD326" s="6"/>
      <c r="APE326" s="6"/>
      <c r="APF326" s="6"/>
      <c r="APG326" s="6"/>
      <c r="APH326" s="6"/>
      <c r="API326" s="6"/>
      <c r="APJ326" s="6"/>
      <c r="APK326" s="6"/>
      <c r="APL326" s="6"/>
      <c r="APM326" s="6"/>
      <c r="APN326" s="6"/>
      <c r="APO326" s="6"/>
      <c r="APP326" s="6"/>
      <c r="APQ326" s="6"/>
      <c r="APR326" s="6"/>
      <c r="APS326" s="6"/>
      <c r="APT326" s="6"/>
      <c r="APU326" s="6"/>
      <c r="APV326" s="6"/>
      <c r="APW326" s="6"/>
      <c r="APX326" s="6"/>
      <c r="APY326" s="6"/>
      <c r="APZ326" s="6"/>
      <c r="AQA326" s="6"/>
      <c r="AQB326" s="6"/>
      <c r="AQC326" s="6"/>
      <c r="AQD326" s="6"/>
      <c r="AQE326" s="6"/>
      <c r="AQF326" s="6"/>
      <c r="AQG326" s="6"/>
      <c r="AQH326" s="6"/>
      <c r="AQI326" s="6"/>
      <c r="AQJ326" s="6"/>
      <c r="AQK326" s="6"/>
      <c r="AQL326" s="6"/>
      <c r="AQM326" s="6"/>
      <c r="AQN326" s="6"/>
      <c r="AQO326" s="6"/>
      <c r="AQP326" s="6"/>
      <c r="AQQ326" s="6"/>
      <c r="AQR326" s="6"/>
      <c r="AQS326" s="6"/>
      <c r="AQT326" s="6"/>
      <c r="AQU326" s="6"/>
      <c r="AQV326" s="6"/>
      <c r="AQW326" s="6"/>
      <c r="AQX326" s="6"/>
      <c r="AQY326" s="6"/>
      <c r="AQZ326" s="6"/>
      <c r="ARA326" s="6"/>
      <c r="ARB326" s="6"/>
      <c r="ARC326" s="6"/>
      <c r="ARD326" s="6"/>
      <c r="ARE326" s="6"/>
      <c r="ARF326" s="6"/>
      <c r="ARG326" s="6"/>
      <c r="ARH326" s="6"/>
      <c r="ARI326" s="6"/>
      <c r="ARJ326" s="6"/>
      <c r="ARK326" s="6"/>
      <c r="ARL326" s="6"/>
      <c r="ARM326" s="6"/>
      <c r="ARN326" s="6"/>
      <c r="ARO326" s="6"/>
      <c r="ARP326" s="6"/>
      <c r="ARQ326" s="6"/>
      <c r="ARR326" s="6"/>
      <c r="ARS326" s="6"/>
      <c r="ART326" s="6"/>
      <c r="ARU326" s="6"/>
      <c r="ARV326" s="6"/>
      <c r="ARW326" s="6"/>
      <c r="ARX326" s="6"/>
      <c r="ARY326" s="6"/>
      <c r="ARZ326" s="6"/>
      <c r="ASA326" s="6"/>
      <c r="ASB326" s="6"/>
      <c r="ASC326" s="6"/>
      <c r="ASD326" s="6"/>
      <c r="ASE326" s="6"/>
      <c r="ASF326" s="6"/>
      <c r="ASG326" s="6"/>
      <c r="ASH326" s="6"/>
      <c r="ASI326" s="6"/>
      <c r="ASJ326" s="6"/>
      <c r="ASK326" s="6"/>
      <c r="ASL326" s="6"/>
      <c r="ASM326" s="6"/>
      <c r="ASN326" s="6"/>
      <c r="ASO326" s="6"/>
      <c r="ASP326" s="6"/>
      <c r="ASQ326" s="6"/>
      <c r="ASR326" s="6"/>
      <c r="ASS326" s="6"/>
      <c r="AST326" s="6"/>
      <c r="ASU326" s="6"/>
      <c r="ASV326" s="6"/>
      <c r="ASW326" s="6"/>
      <c r="ASX326" s="6"/>
      <c r="ASY326" s="6"/>
      <c r="ASZ326" s="6"/>
      <c r="ATA326" s="6"/>
      <c r="ATB326" s="6"/>
      <c r="ATC326" s="6"/>
      <c r="ATD326" s="6"/>
      <c r="ATE326" s="6"/>
      <c r="ATF326" s="6"/>
      <c r="ATG326" s="6"/>
      <c r="ATH326" s="6"/>
      <c r="ATI326" s="6"/>
      <c r="ATJ326" s="6"/>
      <c r="ATK326" s="6"/>
      <c r="ATL326" s="6"/>
      <c r="ATM326" s="6"/>
      <c r="ATN326" s="6"/>
      <c r="ATO326" s="6"/>
      <c r="ATP326" s="6"/>
      <c r="ATQ326" s="6"/>
      <c r="ATR326" s="6"/>
      <c r="ATS326" s="6"/>
      <c r="ATT326" s="6"/>
      <c r="ATU326" s="6"/>
      <c r="ATV326" s="6"/>
      <c r="ATW326" s="6"/>
      <c r="ATX326" s="6"/>
      <c r="ATY326" s="6"/>
      <c r="ATZ326" s="6"/>
      <c r="AUA326" s="6"/>
      <c r="AUB326" s="6"/>
      <c r="AUC326" s="6"/>
      <c r="AUD326" s="6"/>
      <c r="AUE326" s="6"/>
      <c r="AUF326" s="6"/>
      <c r="AUG326" s="6"/>
      <c r="AUH326" s="6"/>
      <c r="AUI326" s="6"/>
      <c r="AUJ326" s="6"/>
      <c r="AUK326" s="6"/>
      <c r="AUL326" s="6"/>
      <c r="AUM326" s="6"/>
      <c r="AUN326" s="6"/>
      <c r="AUO326" s="6"/>
      <c r="AUP326" s="6"/>
      <c r="AUQ326" s="6"/>
      <c r="AUR326" s="6"/>
      <c r="AUS326" s="6"/>
      <c r="AUT326" s="6"/>
      <c r="AUU326" s="6"/>
      <c r="AUV326" s="6"/>
      <c r="AUW326" s="6"/>
      <c r="AUX326" s="6"/>
      <c r="AUY326" s="6"/>
      <c r="AUZ326" s="6"/>
      <c r="AVA326" s="6"/>
      <c r="AVB326" s="6"/>
      <c r="AVC326" s="6"/>
      <c r="AVD326" s="6"/>
      <c r="AVE326" s="6"/>
      <c r="AVF326" s="6"/>
      <c r="AVG326" s="6"/>
      <c r="AVH326" s="6"/>
      <c r="AVI326" s="6"/>
      <c r="AVJ326" s="6"/>
      <c r="AVK326" s="6"/>
      <c r="AVL326" s="6"/>
      <c r="AVM326" s="6"/>
      <c r="AVN326" s="6"/>
      <c r="AVO326" s="6"/>
      <c r="AVP326" s="6"/>
      <c r="AVQ326" s="6"/>
      <c r="AVR326" s="6"/>
      <c r="AVS326" s="6"/>
      <c r="AVT326" s="6"/>
      <c r="AVU326" s="6"/>
      <c r="AVV326" s="6"/>
      <c r="AVW326" s="6"/>
      <c r="AVX326" s="6"/>
      <c r="AVY326" s="6"/>
      <c r="AVZ326" s="6"/>
      <c r="AWA326" s="6"/>
      <c r="AWB326" s="6"/>
      <c r="AWC326" s="6"/>
      <c r="AWD326" s="6"/>
      <c r="AWE326" s="6"/>
      <c r="AWF326" s="6"/>
      <c r="AWG326" s="6"/>
      <c r="AWH326" s="6"/>
      <c r="AWI326" s="6"/>
      <c r="AWJ326" s="6"/>
      <c r="AWK326" s="6"/>
      <c r="AWL326" s="6"/>
      <c r="AWM326" s="6"/>
      <c r="AWN326" s="6"/>
      <c r="AWO326" s="6"/>
      <c r="AWP326" s="6"/>
      <c r="AWQ326" s="6"/>
      <c r="AWR326" s="6"/>
      <c r="AWS326" s="6"/>
      <c r="AWT326" s="6"/>
      <c r="AWU326" s="6"/>
      <c r="AWV326" s="6"/>
      <c r="AWW326" s="6"/>
      <c r="AWX326" s="6"/>
      <c r="AWY326" s="6"/>
      <c r="AWZ326" s="6"/>
      <c r="AXA326" s="6"/>
      <c r="AXB326" s="6"/>
      <c r="AXC326" s="6"/>
      <c r="AXD326" s="6"/>
      <c r="AXE326" s="6"/>
      <c r="AXF326" s="6"/>
      <c r="AXG326" s="6"/>
      <c r="AXH326" s="6"/>
      <c r="AXI326" s="6"/>
      <c r="AXJ326" s="6"/>
      <c r="AXK326" s="6"/>
      <c r="AXL326" s="6"/>
      <c r="AXM326" s="6"/>
      <c r="AXN326" s="6"/>
      <c r="AXO326" s="6"/>
      <c r="AXP326" s="6"/>
      <c r="AXQ326" s="6"/>
      <c r="AXR326" s="6"/>
      <c r="AXS326" s="6"/>
      <c r="AXT326" s="6"/>
      <c r="AXU326" s="6"/>
      <c r="AXV326" s="6"/>
      <c r="AXW326" s="6"/>
      <c r="AXX326" s="6"/>
      <c r="AXY326" s="6"/>
      <c r="AXZ326" s="6"/>
      <c r="AYA326" s="6"/>
      <c r="AYB326" s="6"/>
      <c r="AYC326" s="6"/>
      <c r="AYD326" s="6"/>
      <c r="AYE326" s="6"/>
      <c r="AYF326" s="6"/>
      <c r="AYG326" s="6"/>
      <c r="AYH326" s="6"/>
      <c r="AYI326" s="6"/>
      <c r="AYJ326" s="6"/>
      <c r="AYK326" s="6"/>
      <c r="AYL326" s="6"/>
      <c r="AYM326" s="6"/>
      <c r="AYN326" s="6"/>
      <c r="AYO326" s="6"/>
      <c r="AYP326" s="6"/>
      <c r="AYQ326" s="6"/>
      <c r="AYR326" s="6"/>
      <c r="AYS326" s="6"/>
      <c r="AYT326" s="6"/>
      <c r="AYU326" s="6"/>
      <c r="AYV326" s="6"/>
      <c r="AYW326" s="6"/>
      <c r="AYX326" s="6"/>
      <c r="AYY326" s="6"/>
      <c r="AYZ326" s="6"/>
      <c r="AZA326" s="6"/>
      <c r="AZB326" s="6"/>
      <c r="AZC326" s="6"/>
      <c r="AZD326" s="6"/>
      <c r="AZE326" s="6"/>
      <c r="AZF326" s="6"/>
      <c r="AZG326" s="6"/>
      <c r="AZH326" s="6"/>
      <c r="AZI326" s="6"/>
      <c r="AZJ326" s="6"/>
      <c r="AZK326" s="6"/>
      <c r="AZL326" s="6"/>
      <c r="AZM326" s="6"/>
      <c r="AZN326" s="6"/>
      <c r="AZO326" s="6"/>
      <c r="AZP326" s="6"/>
      <c r="AZQ326" s="6"/>
      <c r="AZR326" s="6"/>
      <c r="AZS326" s="6"/>
      <c r="AZT326" s="6"/>
      <c r="AZU326" s="6"/>
      <c r="AZV326" s="6"/>
      <c r="AZW326" s="6"/>
      <c r="AZX326" s="6"/>
      <c r="AZY326" s="6"/>
      <c r="AZZ326" s="6"/>
      <c r="BAA326" s="6"/>
      <c r="BAB326" s="6"/>
      <c r="BAC326" s="6"/>
      <c r="BAD326" s="6"/>
      <c r="BAE326" s="6"/>
      <c r="BAF326" s="6"/>
      <c r="BAG326" s="6"/>
      <c r="BAH326" s="6"/>
      <c r="BAI326" s="6"/>
      <c r="BAJ326" s="6"/>
      <c r="BAK326" s="6"/>
      <c r="BAL326" s="6"/>
      <c r="BAM326" s="6"/>
      <c r="BAN326" s="6"/>
      <c r="BAO326" s="6"/>
      <c r="BAP326" s="6"/>
      <c r="BAQ326" s="6"/>
      <c r="BAR326" s="6"/>
      <c r="BAS326" s="6"/>
      <c r="BAT326" s="6"/>
      <c r="BAU326" s="6"/>
      <c r="BAV326" s="6"/>
      <c r="BAW326" s="6"/>
      <c r="BAX326" s="6"/>
      <c r="BAY326" s="6"/>
      <c r="BAZ326" s="6"/>
      <c r="BBA326" s="6"/>
      <c r="BBB326" s="6"/>
      <c r="BBC326" s="6"/>
      <c r="BBD326" s="6"/>
      <c r="BBE326" s="6"/>
      <c r="BBF326" s="6"/>
      <c r="BBG326" s="6"/>
      <c r="BBH326" s="6"/>
      <c r="BBI326" s="6"/>
      <c r="BBJ326" s="6"/>
      <c r="BBK326" s="6"/>
      <c r="BBL326" s="6"/>
      <c r="BBM326" s="6"/>
      <c r="BBN326" s="6"/>
      <c r="BBO326" s="6"/>
      <c r="BBP326" s="6"/>
      <c r="BBQ326" s="6"/>
      <c r="BBR326" s="6"/>
      <c r="BBS326" s="6"/>
      <c r="BBT326" s="6"/>
      <c r="BBU326" s="6"/>
      <c r="BBV326" s="6"/>
      <c r="BBW326" s="6"/>
      <c r="BBX326" s="6"/>
      <c r="BBY326" s="6"/>
      <c r="BBZ326" s="6"/>
      <c r="BCA326" s="6"/>
      <c r="BCB326" s="6"/>
      <c r="BCC326" s="6"/>
      <c r="BCD326" s="6"/>
      <c r="BCE326" s="6"/>
      <c r="BCF326" s="6"/>
      <c r="BCG326" s="6"/>
      <c r="BCH326" s="6"/>
      <c r="BCI326" s="6"/>
      <c r="BCJ326" s="6"/>
      <c r="BCK326" s="6"/>
      <c r="BCL326" s="6"/>
      <c r="BCM326" s="6"/>
      <c r="BCN326" s="6"/>
      <c r="BCO326" s="6"/>
      <c r="BCP326" s="6"/>
      <c r="BCQ326" s="6"/>
      <c r="BCR326" s="6"/>
      <c r="BCS326" s="6"/>
      <c r="BCT326" s="6"/>
      <c r="BCU326" s="6"/>
      <c r="BCV326" s="6"/>
      <c r="BCW326" s="6"/>
      <c r="BCX326" s="6"/>
      <c r="BCY326" s="6"/>
      <c r="BCZ326" s="6"/>
      <c r="BDA326" s="6"/>
      <c r="BDB326" s="6"/>
      <c r="BDC326" s="6"/>
      <c r="BDD326" s="6"/>
      <c r="BDE326" s="6"/>
      <c r="BDF326" s="6"/>
      <c r="BDG326" s="6"/>
      <c r="BDH326" s="6"/>
      <c r="BDI326" s="6"/>
      <c r="BDJ326" s="6"/>
      <c r="BDK326" s="6"/>
      <c r="BDL326" s="6"/>
      <c r="BDM326" s="6"/>
      <c r="BDN326" s="6"/>
      <c r="BDO326" s="6"/>
      <c r="BDP326" s="6"/>
      <c r="BDQ326" s="6"/>
      <c r="BDR326" s="6"/>
      <c r="BDS326" s="6"/>
      <c r="BDT326" s="6"/>
      <c r="BDU326" s="6"/>
    </row>
    <row r="327" spans="1:1477" s="6" customFormat="1" ht="24" customHeight="1" thickTop="1">
      <c r="B327" s="278" t="s">
        <v>38</v>
      </c>
      <c r="C327" s="279"/>
      <c r="D327" s="280"/>
      <c r="E327" s="119"/>
      <c r="F327" s="118"/>
      <c r="G327" s="112">
        <f t="shared" ref="G327:L327" si="115">SUM(G303,G326)</f>
        <v>32</v>
      </c>
      <c r="H327" s="117">
        <f t="shared" si="115"/>
        <v>46</v>
      </c>
      <c r="I327" s="117">
        <f t="shared" si="115"/>
        <v>90</v>
      </c>
      <c r="J327" s="117">
        <f t="shared" si="115"/>
        <v>8895</v>
      </c>
      <c r="K327" s="117">
        <f t="shared" si="115"/>
        <v>11786</v>
      </c>
      <c r="L327" s="117">
        <f t="shared" si="115"/>
        <v>12964</v>
      </c>
      <c r="M327" s="237">
        <f>IF(G327=0,0,N327/G327)</f>
        <v>0.90625</v>
      </c>
      <c r="N327" s="117">
        <f t="shared" ref="N327:AC327" si="116">SUM(N303,N326)</f>
        <v>29</v>
      </c>
      <c r="O327" s="117">
        <f t="shared" si="116"/>
        <v>-1178</v>
      </c>
      <c r="P327" s="120">
        <f t="shared" si="116"/>
        <v>1447</v>
      </c>
      <c r="Q327" s="120">
        <f t="shared" si="116"/>
        <v>0</v>
      </c>
      <c r="R327" s="117">
        <f t="shared" si="116"/>
        <v>2156</v>
      </c>
      <c r="S327" s="117">
        <f t="shared" si="116"/>
        <v>735</v>
      </c>
      <c r="T327" s="121">
        <f t="shared" si="116"/>
        <v>213089335</v>
      </c>
      <c r="U327" s="121">
        <f t="shared" si="116"/>
        <v>2183894</v>
      </c>
      <c r="V327" s="121">
        <f t="shared" si="116"/>
        <v>210905442</v>
      </c>
      <c r="W327" s="121">
        <f t="shared" si="116"/>
        <v>222138605</v>
      </c>
      <c r="X327" s="121">
        <f t="shared" si="116"/>
        <v>221199581</v>
      </c>
      <c r="Y327" s="121">
        <f t="shared" si="116"/>
        <v>-3637237</v>
      </c>
      <c r="Z327" s="121">
        <f t="shared" si="116"/>
        <v>500000</v>
      </c>
      <c r="AA327" s="121">
        <f t="shared" si="116"/>
        <v>-3137237</v>
      </c>
      <c r="AB327" s="121">
        <f t="shared" si="116"/>
        <v>218062344</v>
      </c>
      <c r="AC327" s="121">
        <f t="shared" si="116"/>
        <v>219147638</v>
      </c>
      <c r="AD327" s="142">
        <f>IF(G327=0,0,AE327/G327)</f>
        <v>0.9375</v>
      </c>
      <c r="AE327" s="242">
        <f t="shared" ref="AE327:CM327" si="117">SUM(AE303,AE326)</f>
        <v>30</v>
      </c>
      <c r="AF327" s="121">
        <f t="shared" si="117"/>
        <v>3266268</v>
      </c>
      <c r="AG327" s="121">
        <f t="shared" si="117"/>
        <v>9049268</v>
      </c>
      <c r="AH327" s="122">
        <f t="shared" si="117"/>
        <v>1204</v>
      </c>
      <c r="AI327" s="122">
        <f t="shared" si="117"/>
        <v>855</v>
      </c>
      <c r="AJ327" s="122">
        <f t="shared" si="117"/>
        <v>10</v>
      </c>
      <c r="AK327" s="122">
        <f t="shared" si="117"/>
        <v>90</v>
      </c>
      <c r="AL327" s="121">
        <f t="shared" si="117"/>
        <v>3391532</v>
      </c>
      <c r="AM327" s="121">
        <f t="shared" si="117"/>
        <v>216715</v>
      </c>
      <c r="AN327" s="122">
        <f t="shared" si="117"/>
        <v>0</v>
      </c>
      <c r="AO327" s="122">
        <f t="shared" si="117"/>
        <v>128</v>
      </c>
      <c r="AP327" s="121">
        <f t="shared" si="117"/>
        <v>3225427</v>
      </c>
      <c r="AQ327" s="121">
        <f t="shared" si="117"/>
        <v>285610</v>
      </c>
      <c r="AR327" s="122">
        <f t="shared" si="117"/>
        <v>0</v>
      </c>
      <c r="AS327" s="122">
        <f t="shared" si="117"/>
        <v>0</v>
      </c>
      <c r="AT327" s="121">
        <f t="shared" si="117"/>
        <v>0</v>
      </c>
      <c r="AU327" s="121">
        <f t="shared" si="117"/>
        <v>0</v>
      </c>
      <c r="AV327" s="122">
        <f t="shared" si="117"/>
        <v>0</v>
      </c>
      <c r="AW327" s="122">
        <f t="shared" si="117"/>
        <v>0</v>
      </c>
      <c r="AX327" s="121">
        <f t="shared" si="117"/>
        <v>0</v>
      </c>
      <c r="AY327" s="121">
        <f t="shared" si="117"/>
        <v>0</v>
      </c>
      <c r="AZ327" s="122">
        <f t="shared" si="117"/>
        <v>0</v>
      </c>
      <c r="BA327" s="122">
        <f t="shared" si="117"/>
        <v>0</v>
      </c>
      <c r="BB327" s="121">
        <f t="shared" si="117"/>
        <v>0</v>
      </c>
      <c r="BC327" s="121">
        <f t="shared" si="117"/>
        <v>0</v>
      </c>
      <c r="BD327" s="122">
        <f t="shared" si="117"/>
        <v>71</v>
      </c>
      <c r="BE327" s="122">
        <f t="shared" si="117"/>
        <v>91</v>
      </c>
      <c r="BF327" s="121">
        <f t="shared" si="117"/>
        <v>544436</v>
      </c>
      <c r="BG327" s="121">
        <f t="shared" si="117"/>
        <v>60632</v>
      </c>
      <c r="BH327" s="122">
        <f t="shared" si="117"/>
        <v>0</v>
      </c>
      <c r="BI327" s="122">
        <f t="shared" si="117"/>
        <v>79</v>
      </c>
      <c r="BJ327" s="121">
        <f t="shared" si="117"/>
        <v>192063</v>
      </c>
      <c r="BK327" s="121">
        <f t="shared" si="117"/>
        <v>162853</v>
      </c>
      <c r="BL327" s="122">
        <f t="shared" si="117"/>
        <v>0</v>
      </c>
      <c r="BM327" s="122">
        <f t="shared" si="117"/>
        <v>0</v>
      </c>
      <c r="BN327" s="121">
        <f t="shared" si="117"/>
        <v>0</v>
      </c>
      <c r="BO327" s="121">
        <f t="shared" si="117"/>
        <v>0</v>
      </c>
      <c r="BP327" s="122">
        <f t="shared" si="117"/>
        <v>25</v>
      </c>
      <c r="BQ327" s="122">
        <f t="shared" si="117"/>
        <v>31</v>
      </c>
      <c r="BR327" s="121">
        <f t="shared" si="117"/>
        <v>719736</v>
      </c>
      <c r="BS327" s="121">
        <f t="shared" si="117"/>
        <v>246816</v>
      </c>
      <c r="BT327" s="122">
        <f t="shared" si="117"/>
        <v>0</v>
      </c>
      <c r="BU327" s="122">
        <f t="shared" si="117"/>
        <v>0</v>
      </c>
      <c r="BV327" s="121">
        <f t="shared" si="117"/>
        <v>0</v>
      </c>
      <c r="BW327" s="121">
        <f t="shared" si="117"/>
        <v>0</v>
      </c>
      <c r="BX327" s="122">
        <f t="shared" si="117"/>
        <v>0</v>
      </c>
      <c r="BY327" s="122">
        <f t="shared" si="117"/>
        <v>242</v>
      </c>
      <c r="BZ327" s="121">
        <f t="shared" si="117"/>
        <v>1356044</v>
      </c>
      <c r="CA327" s="121">
        <f t="shared" si="117"/>
        <v>1356044</v>
      </c>
      <c r="CB327" s="122">
        <f t="shared" si="117"/>
        <v>0</v>
      </c>
      <c r="CC327" s="122">
        <f t="shared" si="117"/>
        <v>0</v>
      </c>
      <c r="CD327" s="121">
        <f t="shared" si="117"/>
        <v>0</v>
      </c>
      <c r="CE327" s="121">
        <f t="shared" si="117"/>
        <v>0</v>
      </c>
      <c r="CF327" s="122">
        <f t="shared" si="117"/>
        <v>0</v>
      </c>
      <c r="CG327" s="122">
        <f t="shared" si="117"/>
        <v>-19</v>
      </c>
      <c r="CH327" s="121">
        <f t="shared" si="117"/>
        <v>-105466</v>
      </c>
      <c r="CI327" s="121">
        <f t="shared" si="117"/>
        <v>0</v>
      </c>
      <c r="CJ327" s="122">
        <f t="shared" si="117"/>
        <v>106</v>
      </c>
      <c r="CK327" s="122">
        <f t="shared" si="117"/>
        <v>642</v>
      </c>
      <c r="CL327" s="121">
        <f t="shared" si="117"/>
        <v>9323776</v>
      </c>
      <c r="CM327" s="121">
        <f t="shared" si="117"/>
        <v>2328669</v>
      </c>
      <c r="CN327" s="123"/>
      <c r="CO327" s="123"/>
      <c r="CP327" s="123"/>
      <c r="CQ327" s="123"/>
      <c r="CR327" s="123"/>
      <c r="CS327" s="123"/>
      <c r="CT327" s="119"/>
      <c r="CU327" s="118"/>
      <c r="CV327" s="118"/>
      <c r="CW327" s="119"/>
      <c r="CX327" s="119"/>
      <c r="CY327" s="118"/>
      <c r="CZ327" s="118"/>
      <c r="DA327" s="118"/>
      <c r="DB327" s="121"/>
      <c r="DC327" s="123"/>
      <c r="DD327" s="116"/>
    </row>
    <row r="328" spans="1:1477" s="69" customFormat="1" ht="12.75" thickBot="1">
      <c r="B328" s="67"/>
      <c r="C328" s="67"/>
      <c r="D328" s="67"/>
      <c r="E328" s="68"/>
      <c r="F328" s="67"/>
      <c r="G328" s="67"/>
      <c r="H328" s="187"/>
      <c r="M328" s="186"/>
      <c r="T328" s="190"/>
      <c r="U328" s="190"/>
      <c r="V328" s="190"/>
      <c r="W328" s="190"/>
      <c r="X328" s="190"/>
      <c r="Y328" s="190"/>
      <c r="Z328" s="190"/>
      <c r="AA328" s="190"/>
      <c r="AB328" s="190"/>
      <c r="AC328" s="190"/>
      <c r="AD328" s="186" t="str">
        <f>IF(C328="","",IF(V328=0,0,AC328/V328))</f>
        <v/>
      </c>
      <c r="AE328" s="69" t="str">
        <f>IF(C328="","",IF(AD328 &lt;=1.1,1,0))</f>
        <v/>
      </c>
      <c r="AF328" s="188"/>
      <c r="AG328" s="188"/>
      <c r="AL328" s="80"/>
      <c r="AM328" s="80"/>
      <c r="AP328" s="80"/>
      <c r="AQ328" s="80"/>
      <c r="AT328" s="80"/>
      <c r="AU328" s="80"/>
      <c r="AX328" s="80"/>
      <c r="AY328" s="80"/>
      <c r="BB328" s="80"/>
      <c r="BC328" s="80"/>
      <c r="BF328" s="80"/>
      <c r="BG328" s="80"/>
      <c r="BJ328" s="80"/>
      <c r="BK328" s="80"/>
      <c r="BN328" s="80"/>
      <c r="BO328" s="80"/>
      <c r="BR328" s="80"/>
      <c r="BS328" s="80"/>
      <c r="BV328" s="80"/>
      <c r="BW328" s="80"/>
      <c r="BZ328" s="80"/>
      <c r="CA328" s="80"/>
      <c r="CD328" s="80"/>
      <c r="CE328" s="80"/>
      <c r="CH328" s="80"/>
      <c r="CI328" s="80"/>
      <c r="CL328" s="80"/>
      <c r="CM328" s="80"/>
      <c r="CN328" s="67"/>
      <c r="CO328" s="67"/>
      <c r="CP328" s="67"/>
      <c r="CQ328" s="67"/>
      <c r="CR328" s="67"/>
      <c r="CS328" s="67"/>
      <c r="CT328" s="68"/>
      <c r="CU328" s="67"/>
      <c r="CV328" s="67"/>
      <c r="CW328" s="68"/>
      <c r="CX328" s="68"/>
      <c r="CY328" s="67"/>
      <c r="CZ328" s="67"/>
      <c r="DA328" s="67"/>
      <c r="DB328" s="81"/>
      <c r="DC328" s="67"/>
      <c r="DD328" s="67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  <c r="AML328"/>
      <c r="AMM328"/>
      <c r="AMN328"/>
      <c r="AMO328"/>
      <c r="AMP328"/>
      <c r="AMQ328"/>
      <c r="AMR328"/>
      <c r="AMS328"/>
      <c r="AMT328"/>
      <c r="AMU328"/>
      <c r="AMV328"/>
      <c r="AMW328"/>
      <c r="AMX328"/>
      <c r="AMY328"/>
      <c r="AMZ328"/>
      <c r="ANA328"/>
      <c r="ANB328"/>
      <c r="ANC328"/>
      <c r="AND328"/>
      <c r="ANE328"/>
      <c r="ANF328"/>
      <c r="ANG328"/>
      <c r="ANH328"/>
      <c r="ANI328"/>
      <c r="ANJ328"/>
      <c r="ANK328"/>
      <c r="ANL328"/>
      <c r="ANM328"/>
      <c r="ANN328"/>
      <c r="ANO328"/>
      <c r="ANP328"/>
      <c r="ANQ328"/>
      <c r="ANR328"/>
      <c r="ANS328"/>
      <c r="ANT328"/>
      <c r="ANU328"/>
      <c r="ANV328"/>
      <c r="ANW328"/>
      <c r="ANX328"/>
      <c r="ANY328"/>
      <c r="ANZ328"/>
      <c r="AOA328"/>
      <c r="AOB328"/>
      <c r="AOC328"/>
      <c r="AOD328"/>
      <c r="AOE328"/>
      <c r="AOF328"/>
      <c r="AOG328"/>
      <c r="AOH328"/>
      <c r="AOI328"/>
      <c r="AOJ328"/>
      <c r="AOK328"/>
      <c r="AOL328"/>
      <c r="AOM328"/>
      <c r="AON328"/>
      <c r="AOO328"/>
      <c r="AOP328"/>
      <c r="AOQ328"/>
      <c r="AOR328"/>
      <c r="AOS328"/>
      <c r="AOT328"/>
      <c r="AOU328"/>
      <c r="AOV328"/>
      <c r="AOW328"/>
      <c r="AOX328"/>
      <c r="AOY328"/>
      <c r="AOZ328"/>
      <c r="APA328"/>
      <c r="APB328"/>
      <c r="APC328"/>
      <c r="APD328"/>
      <c r="APE328"/>
      <c r="APF328"/>
      <c r="APG328"/>
      <c r="APH328"/>
      <c r="API328"/>
      <c r="APJ328"/>
      <c r="APK328"/>
      <c r="APL328"/>
      <c r="APM328"/>
      <c r="APN328"/>
      <c r="APO328"/>
      <c r="APP328"/>
      <c r="APQ328"/>
      <c r="APR328"/>
      <c r="APS328"/>
      <c r="APT328"/>
      <c r="APU328"/>
      <c r="APV328"/>
      <c r="APW328"/>
      <c r="APX328"/>
      <c r="APY328"/>
      <c r="APZ328"/>
      <c r="AQA328"/>
      <c r="AQB328"/>
      <c r="AQC328"/>
      <c r="AQD328"/>
      <c r="AQE328"/>
      <c r="AQF328"/>
      <c r="AQG328"/>
      <c r="AQH328"/>
      <c r="AQI328"/>
      <c r="AQJ328"/>
      <c r="AQK328"/>
      <c r="AQL328"/>
      <c r="AQM328"/>
      <c r="AQN328"/>
      <c r="AQO328"/>
      <c r="AQP328"/>
      <c r="AQQ328"/>
      <c r="AQR328"/>
      <c r="AQS328"/>
      <c r="AQT328"/>
      <c r="AQU328"/>
      <c r="AQV328"/>
      <c r="AQW328"/>
      <c r="AQX328"/>
      <c r="AQY328"/>
      <c r="AQZ328"/>
      <c r="ARA328"/>
      <c r="ARB328"/>
      <c r="ARC328"/>
      <c r="ARD328"/>
      <c r="ARE328"/>
      <c r="ARF328"/>
      <c r="ARG328"/>
      <c r="ARH328"/>
      <c r="ARI328"/>
      <c r="ARJ328"/>
      <c r="ARK328"/>
      <c r="ARL328"/>
      <c r="ARM328"/>
      <c r="ARN328"/>
      <c r="ARO328"/>
      <c r="ARP328"/>
      <c r="ARQ328"/>
      <c r="ARR328"/>
      <c r="ARS328"/>
      <c r="ART328"/>
      <c r="ARU328"/>
      <c r="ARV328"/>
      <c r="ARW328"/>
      <c r="ARX328"/>
      <c r="ARY328"/>
      <c r="ARZ328"/>
      <c r="ASA328"/>
      <c r="ASB328"/>
      <c r="ASC328"/>
      <c r="ASD328"/>
      <c r="ASE328"/>
      <c r="ASF328"/>
      <c r="ASG328"/>
      <c r="ASH328"/>
      <c r="ASI328"/>
      <c r="ASJ328"/>
      <c r="ASK328"/>
      <c r="ASL328"/>
      <c r="ASM328"/>
      <c r="ASN328"/>
      <c r="ASO328"/>
      <c r="ASP328"/>
      <c r="ASQ328"/>
      <c r="ASR328"/>
      <c r="ASS328"/>
      <c r="AST328"/>
      <c r="ASU328"/>
      <c r="ASV328"/>
      <c r="ASW328"/>
      <c r="ASX328"/>
      <c r="ASY328"/>
      <c r="ASZ328"/>
      <c r="ATA328"/>
      <c r="ATB328"/>
      <c r="ATC328"/>
      <c r="ATD328"/>
      <c r="ATE328"/>
      <c r="ATF328"/>
      <c r="ATG328"/>
      <c r="ATH328"/>
      <c r="ATI328"/>
      <c r="ATJ328"/>
      <c r="ATK328"/>
      <c r="ATL328"/>
      <c r="ATM328"/>
      <c r="ATN328"/>
      <c r="ATO328"/>
      <c r="ATP328"/>
      <c r="ATQ328"/>
      <c r="ATR328"/>
      <c r="ATS328"/>
      <c r="ATT328"/>
      <c r="ATU328"/>
      <c r="ATV328"/>
      <c r="ATW328"/>
      <c r="ATX328"/>
      <c r="ATY328"/>
      <c r="ATZ328"/>
      <c r="AUA328"/>
      <c r="AUB328"/>
      <c r="AUC328"/>
      <c r="AUD328"/>
      <c r="AUE328"/>
      <c r="AUF328"/>
      <c r="AUG328"/>
      <c r="AUH328"/>
      <c r="AUI328"/>
      <c r="AUJ328"/>
      <c r="AUK328"/>
      <c r="AUL328"/>
      <c r="AUM328"/>
      <c r="AUN328"/>
      <c r="AUO328"/>
      <c r="AUP328"/>
      <c r="AUQ328"/>
      <c r="AUR328"/>
      <c r="AUS328"/>
      <c r="AUT328"/>
      <c r="AUU328"/>
      <c r="AUV328"/>
      <c r="AUW328"/>
      <c r="AUX328"/>
      <c r="AUY328"/>
      <c r="AUZ328"/>
      <c r="AVA328"/>
      <c r="AVB328"/>
      <c r="AVC328"/>
      <c r="AVD328"/>
      <c r="AVE328"/>
      <c r="AVF328"/>
      <c r="AVG328"/>
      <c r="AVH328"/>
      <c r="AVI328"/>
      <c r="AVJ328"/>
      <c r="AVK328"/>
      <c r="AVL328"/>
      <c r="AVM328"/>
      <c r="AVN328"/>
      <c r="AVO328"/>
      <c r="AVP328"/>
      <c r="AVQ328"/>
      <c r="AVR328"/>
      <c r="AVS328"/>
      <c r="AVT328"/>
      <c r="AVU328"/>
      <c r="AVV328"/>
      <c r="AVW328"/>
      <c r="AVX328"/>
      <c r="AVY328"/>
      <c r="AVZ328"/>
      <c r="AWA328"/>
      <c r="AWB328"/>
      <c r="AWC328"/>
      <c r="AWD328"/>
      <c r="AWE328"/>
      <c r="AWF328"/>
      <c r="AWG328"/>
      <c r="AWH328"/>
      <c r="AWI328"/>
      <c r="AWJ328"/>
      <c r="AWK328"/>
      <c r="AWL328"/>
      <c r="AWM328"/>
      <c r="AWN328"/>
      <c r="AWO328"/>
      <c r="AWP328"/>
      <c r="AWQ328"/>
      <c r="AWR328"/>
      <c r="AWS328"/>
      <c r="AWT328"/>
      <c r="AWU328"/>
      <c r="AWV328"/>
      <c r="AWW328"/>
      <c r="AWX328"/>
      <c r="AWY328"/>
      <c r="AWZ328"/>
      <c r="AXA328"/>
      <c r="AXB328"/>
      <c r="AXC328"/>
      <c r="AXD328"/>
      <c r="AXE328"/>
      <c r="AXF328"/>
      <c r="AXG328"/>
      <c r="AXH328"/>
      <c r="AXI328"/>
      <c r="AXJ328"/>
      <c r="AXK328"/>
      <c r="AXL328"/>
      <c r="AXM328"/>
      <c r="AXN328"/>
      <c r="AXO328"/>
      <c r="AXP328"/>
      <c r="AXQ328"/>
      <c r="AXR328"/>
      <c r="AXS328"/>
      <c r="AXT328"/>
      <c r="AXU328"/>
      <c r="AXV328"/>
      <c r="AXW328"/>
      <c r="AXX328"/>
      <c r="AXY328"/>
      <c r="AXZ328"/>
      <c r="AYA328"/>
      <c r="AYB328"/>
      <c r="AYC328"/>
      <c r="AYD328"/>
      <c r="AYE328"/>
      <c r="AYF328"/>
      <c r="AYG328"/>
      <c r="AYH328"/>
      <c r="AYI328"/>
      <c r="AYJ328"/>
      <c r="AYK328"/>
      <c r="AYL328"/>
      <c r="AYM328"/>
      <c r="AYN328"/>
      <c r="AYO328"/>
      <c r="AYP328"/>
      <c r="AYQ328"/>
      <c r="AYR328"/>
      <c r="AYS328"/>
      <c r="AYT328"/>
      <c r="AYU328"/>
      <c r="AYV328"/>
      <c r="AYW328"/>
      <c r="AYX328"/>
      <c r="AYY328"/>
      <c r="AYZ328"/>
      <c r="AZA328"/>
      <c r="AZB328"/>
      <c r="AZC328"/>
      <c r="AZD328"/>
      <c r="AZE328"/>
      <c r="AZF328"/>
      <c r="AZG328"/>
      <c r="AZH328"/>
      <c r="AZI328"/>
      <c r="AZJ328"/>
      <c r="AZK328"/>
      <c r="AZL328"/>
      <c r="AZM328"/>
      <c r="AZN328"/>
      <c r="AZO328"/>
      <c r="AZP328"/>
      <c r="AZQ328"/>
      <c r="AZR328"/>
      <c r="AZS328"/>
      <c r="AZT328"/>
      <c r="AZU328"/>
      <c r="AZV328"/>
      <c r="AZW328"/>
      <c r="AZX328"/>
      <c r="AZY328"/>
      <c r="AZZ328"/>
      <c r="BAA328"/>
      <c r="BAB328"/>
      <c r="BAC328"/>
      <c r="BAD328"/>
      <c r="BAE328"/>
      <c r="BAF328"/>
      <c r="BAG328"/>
      <c r="BAH328"/>
      <c r="BAI328"/>
      <c r="BAJ328"/>
      <c r="BAK328"/>
      <c r="BAL328"/>
      <c r="BAM328"/>
      <c r="BAN328"/>
      <c r="BAO328"/>
      <c r="BAP328"/>
      <c r="BAQ328"/>
      <c r="BAR328"/>
      <c r="BAS328"/>
      <c r="BAT328"/>
      <c r="BAU328"/>
      <c r="BAV328"/>
      <c r="BAW328"/>
      <c r="BAX328"/>
      <c r="BAY328"/>
      <c r="BAZ328"/>
      <c r="BBA328"/>
      <c r="BBB328"/>
      <c r="BBC328"/>
      <c r="BBD328"/>
      <c r="BBE328"/>
      <c r="BBF328"/>
      <c r="BBG328"/>
      <c r="BBH328"/>
      <c r="BBI328"/>
      <c r="BBJ328"/>
      <c r="BBK328"/>
      <c r="BBL328"/>
      <c r="BBM328"/>
      <c r="BBN328"/>
      <c r="BBO328"/>
      <c r="BBP328"/>
      <c r="BBQ328"/>
      <c r="BBR328"/>
      <c r="BBS328"/>
      <c r="BBT328"/>
      <c r="BBU328"/>
      <c r="BBV328"/>
      <c r="BBW328"/>
      <c r="BBX328"/>
      <c r="BBY328"/>
      <c r="BBZ328"/>
      <c r="BCA328"/>
      <c r="BCB328"/>
      <c r="BCC328"/>
      <c r="BCD328"/>
      <c r="BCE328"/>
      <c r="BCF328"/>
      <c r="BCG328"/>
      <c r="BCH328"/>
      <c r="BCI328"/>
      <c r="BCJ328"/>
      <c r="BCK328"/>
      <c r="BCL328"/>
      <c r="BCM328"/>
      <c r="BCN328"/>
      <c r="BCO328"/>
      <c r="BCP328"/>
      <c r="BCQ328"/>
      <c r="BCR328"/>
      <c r="BCS328"/>
      <c r="BCT328"/>
      <c r="BCU328"/>
      <c r="BCV328"/>
      <c r="BCW328"/>
      <c r="BCX328"/>
      <c r="BCY328"/>
      <c r="BCZ328"/>
      <c r="BDA328"/>
      <c r="BDB328"/>
      <c r="BDC328"/>
      <c r="BDD328"/>
      <c r="BDE328"/>
      <c r="BDF328"/>
      <c r="BDG328"/>
      <c r="BDH328"/>
      <c r="BDI328"/>
      <c r="BDJ328"/>
      <c r="BDK328"/>
      <c r="BDL328"/>
      <c r="BDM328"/>
      <c r="BDN328"/>
      <c r="BDO328"/>
      <c r="BDP328"/>
      <c r="BDQ328"/>
      <c r="BDR328"/>
      <c r="BDS328"/>
      <c r="BDT328"/>
      <c r="BDU328"/>
    </row>
    <row r="329" spans="1:1477" s="6" customFormat="1" ht="24" customHeight="1" thickTop="1">
      <c r="A329" s="196"/>
      <c r="B329" s="281" t="s">
        <v>1108</v>
      </c>
      <c r="C329" s="282"/>
      <c r="D329" s="283"/>
      <c r="E329" s="199"/>
      <c r="F329" s="201"/>
      <c r="G329" s="159" t="str">
        <f>IF(C328="","",ROWS(B328:B328)-1)</f>
        <v/>
      </c>
      <c r="H329" s="202">
        <f>SUM(H328:H328)</f>
        <v>0</v>
      </c>
      <c r="I329" s="202">
        <f>SUM(I328:I328)</f>
        <v>0</v>
      </c>
      <c r="J329" s="203">
        <f>SUM(J328:J328)</f>
        <v>0</v>
      </c>
      <c r="K329" s="202">
        <f>SUM(K328:K328)</f>
        <v>0</v>
      </c>
      <c r="L329" s="202">
        <f>SUM(L328:L328)</f>
        <v>0</v>
      </c>
      <c r="M329" s="238">
        <f>IF(G329="",0,N329/G329)</f>
        <v>0</v>
      </c>
      <c r="N329" s="202">
        <f t="shared" ref="N329:AC329" si="118">SUM(N328:N328)</f>
        <v>0</v>
      </c>
      <c r="O329" s="202">
        <f t="shared" si="118"/>
        <v>0</v>
      </c>
      <c r="P329" s="205">
        <f t="shared" si="118"/>
        <v>0</v>
      </c>
      <c r="Q329" s="205">
        <f t="shared" si="118"/>
        <v>0</v>
      </c>
      <c r="R329" s="202">
        <f t="shared" si="118"/>
        <v>0</v>
      </c>
      <c r="S329" s="202">
        <f t="shared" si="118"/>
        <v>0</v>
      </c>
      <c r="T329" s="206">
        <f t="shared" si="118"/>
        <v>0</v>
      </c>
      <c r="U329" s="206">
        <f t="shared" si="118"/>
        <v>0</v>
      </c>
      <c r="V329" s="206">
        <f t="shared" si="118"/>
        <v>0</v>
      </c>
      <c r="W329" s="206">
        <f t="shared" si="118"/>
        <v>0</v>
      </c>
      <c r="X329" s="206">
        <f t="shared" si="118"/>
        <v>0</v>
      </c>
      <c r="Y329" s="206">
        <f t="shared" si="118"/>
        <v>0</v>
      </c>
      <c r="Z329" s="206">
        <f t="shared" si="118"/>
        <v>0</v>
      </c>
      <c r="AA329" s="206">
        <f t="shared" si="118"/>
        <v>0</v>
      </c>
      <c r="AB329" s="206">
        <f t="shared" si="118"/>
        <v>0</v>
      </c>
      <c r="AC329" s="206">
        <f t="shared" si="118"/>
        <v>0</v>
      </c>
      <c r="AD329" s="204">
        <v>0</v>
      </c>
      <c r="AE329" s="207">
        <f t="shared" ref="AE329:BJ329" si="119">SUM(AE328:AE328)</f>
        <v>0</v>
      </c>
      <c r="AF329" s="206">
        <f t="shared" si="119"/>
        <v>0</v>
      </c>
      <c r="AG329" s="206">
        <f t="shared" si="119"/>
        <v>0</v>
      </c>
      <c r="AH329" s="207">
        <f t="shared" si="119"/>
        <v>0</v>
      </c>
      <c r="AI329" s="207">
        <f t="shared" si="119"/>
        <v>0</v>
      </c>
      <c r="AJ329" s="207">
        <f t="shared" si="119"/>
        <v>0</v>
      </c>
      <c r="AK329" s="207">
        <f t="shared" si="119"/>
        <v>0</v>
      </c>
      <c r="AL329" s="206">
        <f t="shared" si="119"/>
        <v>0</v>
      </c>
      <c r="AM329" s="206">
        <f t="shared" si="119"/>
        <v>0</v>
      </c>
      <c r="AN329" s="207">
        <f t="shared" si="119"/>
        <v>0</v>
      </c>
      <c r="AO329" s="207">
        <f t="shared" si="119"/>
        <v>0</v>
      </c>
      <c r="AP329" s="206">
        <f t="shared" si="119"/>
        <v>0</v>
      </c>
      <c r="AQ329" s="206">
        <f t="shared" si="119"/>
        <v>0</v>
      </c>
      <c r="AR329" s="208">
        <f t="shared" si="119"/>
        <v>0</v>
      </c>
      <c r="AS329" s="208">
        <f t="shared" si="119"/>
        <v>0</v>
      </c>
      <c r="AT329" s="206">
        <f t="shared" si="119"/>
        <v>0</v>
      </c>
      <c r="AU329" s="206">
        <f t="shared" si="119"/>
        <v>0</v>
      </c>
      <c r="AV329" s="208">
        <f t="shared" si="119"/>
        <v>0</v>
      </c>
      <c r="AW329" s="208">
        <f t="shared" si="119"/>
        <v>0</v>
      </c>
      <c r="AX329" s="206">
        <f t="shared" si="119"/>
        <v>0</v>
      </c>
      <c r="AY329" s="206">
        <f t="shared" si="119"/>
        <v>0</v>
      </c>
      <c r="AZ329" s="208">
        <f t="shared" si="119"/>
        <v>0</v>
      </c>
      <c r="BA329" s="208">
        <f t="shared" si="119"/>
        <v>0</v>
      </c>
      <c r="BB329" s="206">
        <f t="shared" si="119"/>
        <v>0</v>
      </c>
      <c r="BC329" s="206">
        <f t="shared" si="119"/>
        <v>0</v>
      </c>
      <c r="BD329" s="208">
        <f t="shared" si="119"/>
        <v>0</v>
      </c>
      <c r="BE329" s="208">
        <f t="shared" si="119"/>
        <v>0</v>
      </c>
      <c r="BF329" s="206">
        <f t="shared" si="119"/>
        <v>0</v>
      </c>
      <c r="BG329" s="206">
        <f t="shared" si="119"/>
        <v>0</v>
      </c>
      <c r="BH329" s="208">
        <f t="shared" si="119"/>
        <v>0</v>
      </c>
      <c r="BI329" s="208">
        <f t="shared" si="119"/>
        <v>0</v>
      </c>
      <c r="BJ329" s="206">
        <f t="shared" si="119"/>
        <v>0</v>
      </c>
      <c r="BK329" s="206">
        <f t="shared" ref="BK329:CM329" si="120">SUM(BK328:BK328)</f>
        <v>0</v>
      </c>
      <c r="BL329" s="208">
        <f t="shared" si="120"/>
        <v>0</v>
      </c>
      <c r="BM329" s="208">
        <f t="shared" si="120"/>
        <v>0</v>
      </c>
      <c r="BN329" s="206">
        <f t="shared" si="120"/>
        <v>0</v>
      </c>
      <c r="BO329" s="206">
        <f t="shared" si="120"/>
        <v>0</v>
      </c>
      <c r="BP329" s="208">
        <f t="shared" si="120"/>
        <v>0</v>
      </c>
      <c r="BQ329" s="208">
        <f t="shared" si="120"/>
        <v>0</v>
      </c>
      <c r="BR329" s="206">
        <f t="shared" si="120"/>
        <v>0</v>
      </c>
      <c r="BS329" s="206">
        <f t="shared" si="120"/>
        <v>0</v>
      </c>
      <c r="BT329" s="208">
        <f t="shared" si="120"/>
        <v>0</v>
      </c>
      <c r="BU329" s="208">
        <f t="shared" si="120"/>
        <v>0</v>
      </c>
      <c r="BV329" s="206">
        <f t="shared" si="120"/>
        <v>0</v>
      </c>
      <c r="BW329" s="206">
        <f t="shared" si="120"/>
        <v>0</v>
      </c>
      <c r="BX329" s="208">
        <f t="shared" si="120"/>
        <v>0</v>
      </c>
      <c r="BY329" s="208">
        <f t="shared" si="120"/>
        <v>0</v>
      </c>
      <c r="BZ329" s="206">
        <f t="shared" si="120"/>
        <v>0</v>
      </c>
      <c r="CA329" s="206">
        <f t="shared" si="120"/>
        <v>0</v>
      </c>
      <c r="CB329" s="208">
        <f t="shared" si="120"/>
        <v>0</v>
      </c>
      <c r="CC329" s="208">
        <f t="shared" si="120"/>
        <v>0</v>
      </c>
      <c r="CD329" s="206">
        <f t="shared" si="120"/>
        <v>0</v>
      </c>
      <c r="CE329" s="206">
        <f t="shared" si="120"/>
        <v>0</v>
      </c>
      <c r="CF329" s="208">
        <f t="shared" si="120"/>
        <v>0</v>
      </c>
      <c r="CG329" s="208">
        <f t="shared" si="120"/>
        <v>0</v>
      </c>
      <c r="CH329" s="206">
        <f t="shared" si="120"/>
        <v>0</v>
      </c>
      <c r="CI329" s="206">
        <f t="shared" si="120"/>
        <v>0</v>
      </c>
      <c r="CJ329" s="208">
        <f t="shared" si="120"/>
        <v>0</v>
      </c>
      <c r="CK329" s="208">
        <f t="shared" si="120"/>
        <v>0</v>
      </c>
      <c r="CL329" s="206">
        <f t="shared" si="120"/>
        <v>0</v>
      </c>
      <c r="CM329" s="206">
        <f t="shared" si="120"/>
        <v>0</v>
      </c>
      <c r="CN329" s="209"/>
      <c r="CO329" s="209"/>
      <c r="CP329" s="209"/>
      <c r="CQ329" s="209"/>
      <c r="CR329" s="209"/>
      <c r="CS329" s="209"/>
      <c r="CT329" s="199"/>
      <c r="CU329" s="201"/>
      <c r="CV329" s="201"/>
      <c r="CW329" s="199"/>
      <c r="CX329" s="199"/>
      <c r="CY329" s="201"/>
      <c r="CZ329" s="201"/>
      <c r="DA329" s="201"/>
      <c r="DB329" s="206"/>
      <c r="DC329" s="209"/>
      <c r="DD329" s="210"/>
    </row>
    <row r="330" spans="1:1477" s="69" customFormat="1">
      <c r="B330" s="158" t="s">
        <v>7</v>
      </c>
      <c r="C330" s="158" t="s">
        <v>510</v>
      </c>
      <c r="D330" s="158" t="s">
        <v>511</v>
      </c>
      <c r="E330" s="194">
        <v>43266</v>
      </c>
      <c r="F330" s="158" t="s">
        <v>1001</v>
      </c>
      <c r="G330" s="158" t="s">
        <v>1006</v>
      </c>
      <c r="H330" s="195">
        <v>2</v>
      </c>
      <c r="I330" s="132">
        <v>27</v>
      </c>
      <c r="J330" s="132">
        <v>1430</v>
      </c>
      <c r="K330" s="132">
        <v>1594</v>
      </c>
      <c r="L330" s="132">
        <v>1265</v>
      </c>
      <c r="M330" s="192">
        <f>IF(J330 = 0,0,(L330-AH330-AI330)/J330)</f>
        <v>0.76993006993006996</v>
      </c>
      <c r="N330" s="69">
        <f>IF(G330&lt;&gt;"",IF(M330&lt;=1.2,1,0),0)</f>
        <v>1</v>
      </c>
      <c r="O330" s="132">
        <v>329</v>
      </c>
      <c r="P330" s="132">
        <v>0</v>
      </c>
      <c r="Q330" s="132">
        <v>0</v>
      </c>
      <c r="R330" s="132">
        <v>164</v>
      </c>
      <c r="S330" s="132">
        <v>0</v>
      </c>
      <c r="T330" s="191">
        <v>143269821</v>
      </c>
      <c r="U330" s="191">
        <v>150000</v>
      </c>
      <c r="V330" s="191">
        <v>143119821</v>
      </c>
      <c r="W330" s="191">
        <v>145759356</v>
      </c>
      <c r="X330" s="191">
        <v>145166429</v>
      </c>
      <c r="Y330" s="191">
        <v>0</v>
      </c>
      <c r="Z330" s="191">
        <v>5000000</v>
      </c>
      <c r="AA330" s="191">
        <v>5000000</v>
      </c>
      <c r="AB330" s="191">
        <v>150166429</v>
      </c>
      <c r="AC330" s="191">
        <v>144192875</v>
      </c>
      <c r="AD330" s="192">
        <f>IF(C330="","",IF(V330=0,0,AC330/V330))</f>
        <v>1.0074975918255236</v>
      </c>
      <c r="AE330" s="132">
        <f>IF(C330="","",IF(AD330 &lt;=1.1,1,0))</f>
        <v>1</v>
      </c>
      <c r="AF330" s="191">
        <v>-5873129</v>
      </c>
      <c r="AG330" s="191">
        <v>2489535</v>
      </c>
      <c r="AH330" s="132">
        <v>81</v>
      </c>
      <c r="AI330" s="132">
        <v>83</v>
      </c>
      <c r="AJ330" s="132">
        <v>0</v>
      </c>
      <c r="AK330" s="132">
        <v>0</v>
      </c>
      <c r="AL330" s="80">
        <v>398577</v>
      </c>
      <c r="AM330" s="80">
        <v>0</v>
      </c>
      <c r="AN330" s="132">
        <v>0</v>
      </c>
      <c r="AO330" s="132">
        <v>0</v>
      </c>
      <c r="AP330" s="80">
        <v>1404790</v>
      </c>
      <c r="AQ330" s="80">
        <v>0</v>
      </c>
      <c r="AR330" s="132">
        <v>0</v>
      </c>
      <c r="AS330" s="132">
        <v>0</v>
      </c>
      <c r="AT330" s="80">
        <v>13454</v>
      </c>
      <c r="AU330" s="80">
        <v>0</v>
      </c>
      <c r="AV330" s="132">
        <v>0</v>
      </c>
      <c r="AW330" s="132">
        <v>0</v>
      </c>
      <c r="AX330" s="80">
        <v>0</v>
      </c>
      <c r="AY330" s="80">
        <v>0</v>
      </c>
      <c r="AZ330" s="132">
        <v>0</v>
      </c>
      <c r="BA330" s="132">
        <v>0</v>
      </c>
      <c r="BB330" s="80">
        <v>0</v>
      </c>
      <c r="BC330" s="80">
        <v>0</v>
      </c>
      <c r="BD330" s="132">
        <v>0</v>
      </c>
      <c r="BE330" s="132">
        <v>0</v>
      </c>
      <c r="BF330" s="80">
        <v>131931</v>
      </c>
      <c r="BG330" s="80">
        <v>0</v>
      </c>
      <c r="BH330" s="132">
        <v>0</v>
      </c>
      <c r="BI330" s="132">
        <v>0</v>
      </c>
      <c r="BJ330" s="80">
        <v>551048</v>
      </c>
      <c r="BK330" s="80">
        <v>0</v>
      </c>
      <c r="BL330" s="132">
        <v>0</v>
      </c>
      <c r="BM330" s="132">
        <v>0</v>
      </c>
      <c r="BN330" s="80">
        <v>0</v>
      </c>
      <c r="BO330" s="80">
        <v>0</v>
      </c>
      <c r="BP330" s="132">
        <v>0</v>
      </c>
      <c r="BQ330" s="132">
        <v>0</v>
      </c>
      <c r="BR330" s="80">
        <v>20555</v>
      </c>
      <c r="BS330" s="80">
        <v>0</v>
      </c>
      <c r="BT330" s="132">
        <v>0</v>
      </c>
      <c r="BU330" s="132">
        <v>0</v>
      </c>
      <c r="BV330" s="80">
        <v>0</v>
      </c>
      <c r="BW330" s="80">
        <v>0</v>
      </c>
      <c r="BX330" s="132">
        <v>0</v>
      </c>
      <c r="BY330" s="132">
        <v>0</v>
      </c>
      <c r="BZ330" s="80">
        <v>0</v>
      </c>
      <c r="CA330" s="80">
        <v>0</v>
      </c>
      <c r="CB330" s="132">
        <v>0</v>
      </c>
      <c r="CC330" s="132">
        <v>0</v>
      </c>
      <c r="CD330" s="80">
        <v>0</v>
      </c>
      <c r="CE330" s="80">
        <v>0</v>
      </c>
      <c r="CF330" s="132">
        <v>0</v>
      </c>
      <c r="CG330" s="132">
        <v>0</v>
      </c>
      <c r="CH330" s="80">
        <v>-140484</v>
      </c>
      <c r="CI330" s="80">
        <v>0</v>
      </c>
      <c r="CJ330" s="132">
        <v>0</v>
      </c>
      <c r="CK330" s="132">
        <v>0</v>
      </c>
      <c r="CL330" s="80">
        <v>2379872</v>
      </c>
      <c r="CM330" s="80">
        <v>0</v>
      </c>
      <c r="CN330" s="158" t="s">
        <v>764</v>
      </c>
      <c r="CO330" s="158" t="s">
        <v>765</v>
      </c>
      <c r="CP330" s="158" t="s">
        <v>701</v>
      </c>
      <c r="CQ330" s="158" t="s">
        <v>701</v>
      </c>
      <c r="CR330" s="158" t="s">
        <v>701</v>
      </c>
      <c r="CS330" s="158" t="s">
        <v>701</v>
      </c>
      <c r="CT330" s="194">
        <v>45112</v>
      </c>
      <c r="CU330" s="158" t="s">
        <v>1005</v>
      </c>
      <c r="CV330" s="158" t="s">
        <v>1004</v>
      </c>
      <c r="CW330" s="194" t="s">
        <v>168</v>
      </c>
      <c r="CX330" s="194">
        <v>44621</v>
      </c>
      <c r="CY330" s="158" t="s">
        <v>1003</v>
      </c>
      <c r="CZ330" s="158" t="s">
        <v>1010</v>
      </c>
      <c r="DA330" s="158" t="s">
        <v>1085</v>
      </c>
      <c r="DB330" s="200">
        <v>156867749.97999999</v>
      </c>
      <c r="DC330" s="158" t="s">
        <v>955</v>
      </c>
      <c r="DD330" s="67" t="s">
        <v>956</v>
      </c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  <c r="AMK330"/>
      <c r="AML330"/>
      <c r="AMM330"/>
      <c r="AMN330"/>
      <c r="AMO330"/>
      <c r="AMP330"/>
      <c r="AMQ330"/>
      <c r="AMR330"/>
      <c r="AMS330"/>
      <c r="AMT330"/>
      <c r="AMU330"/>
      <c r="AMV330"/>
      <c r="AMW330"/>
      <c r="AMX330"/>
      <c r="AMY330"/>
      <c r="AMZ330"/>
      <c r="ANA330"/>
      <c r="ANB330"/>
      <c r="ANC330"/>
      <c r="AND330"/>
      <c r="ANE330"/>
      <c r="ANF330"/>
      <c r="ANG330"/>
      <c r="ANH330"/>
      <c r="ANI330"/>
      <c r="ANJ330"/>
      <c r="ANK330"/>
      <c r="ANL330"/>
      <c r="ANM330"/>
      <c r="ANN330"/>
      <c r="ANO330"/>
      <c r="ANP330"/>
      <c r="ANQ330"/>
      <c r="ANR330"/>
      <c r="ANS330"/>
      <c r="ANT330"/>
      <c r="ANU330"/>
      <c r="ANV330"/>
      <c r="ANW330"/>
      <c r="ANX330"/>
      <c r="ANY330"/>
      <c r="ANZ330"/>
      <c r="AOA330"/>
      <c r="AOB330"/>
      <c r="AOC330"/>
      <c r="AOD330"/>
      <c r="AOE330"/>
      <c r="AOF330"/>
      <c r="AOG330"/>
      <c r="AOH330"/>
      <c r="AOI330"/>
      <c r="AOJ330"/>
      <c r="AOK330"/>
      <c r="AOL330"/>
      <c r="AOM330"/>
      <c r="AON330"/>
      <c r="AOO330"/>
      <c r="AOP330"/>
      <c r="AOQ330"/>
      <c r="AOR330"/>
      <c r="AOS330"/>
      <c r="AOT330"/>
      <c r="AOU330"/>
      <c r="AOV330"/>
      <c r="AOW330"/>
      <c r="AOX330"/>
      <c r="AOY330"/>
      <c r="AOZ330"/>
      <c r="APA330"/>
      <c r="APB330"/>
      <c r="APC330"/>
      <c r="APD330"/>
      <c r="APE330"/>
      <c r="APF330"/>
      <c r="APG330"/>
      <c r="APH330"/>
      <c r="API330"/>
      <c r="APJ330"/>
      <c r="APK330"/>
      <c r="APL330"/>
      <c r="APM330"/>
      <c r="APN330"/>
      <c r="APO330"/>
      <c r="APP330"/>
      <c r="APQ330"/>
      <c r="APR330"/>
      <c r="APS330"/>
      <c r="APT330"/>
      <c r="APU330"/>
      <c r="APV330"/>
      <c r="APW330"/>
      <c r="APX330"/>
      <c r="APY330"/>
      <c r="APZ330"/>
      <c r="AQA330"/>
      <c r="AQB330"/>
      <c r="AQC330"/>
      <c r="AQD330"/>
      <c r="AQE330"/>
      <c r="AQF330"/>
      <c r="AQG330"/>
      <c r="AQH330"/>
      <c r="AQI330"/>
      <c r="AQJ330"/>
      <c r="AQK330"/>
      <c r="AQL330"/>
      <c r="AQM330"/>
      <c r="AQN330"/>
      <c r="AQO330"/>
      <c r="AQP330"/>
      <c r="AQQ330"/>
      <c r="AQR330"/>
      <c r="AQS330"/>
      <c r="AQT330"/>
      <c r="AQU330"/>
      <c r="AQV330"/>
      <c r="AQW330"/>
      <c r="AQX330"/>
      <c r="AQY330"/>
      <c r="AQZ330"/>
      <c r="ARA330"/>
      <c r="ARB330"/>
      <c r="ARC330"/>
      <c r="ARD330"/>
      <c r="ARE330"/>
      <c r="ARF330"/>
      <c r="ARG330"/>
      <c r="ARH330"/>
      <c r="ARI330"/>
      <c r="ARJ330"/>
      <c r="ARK330"/>
      <c r="ARL330"/>
      <c r="ARM330"/>
      <c r="ARN330"/>
      <c r="ARO330"/>
      <c r="ARP330"/>
      <c r="ARQ330"/>
      <c r="ARR330"/>
      <c r="ARS330"/>
      <c r="ART330"/>
      <c r="ARU330"/>
      <c r="ARV330"/>
      <c r="ARW330"/>
      <c r="ARX330"/>
      <c r="ARY330"/>
      <c r="ARZ330"/>
      <c r="ASA330"/>
      <c r="ASB330"/>
      <c r="ASC330"/>
      <c r="ASD330"/>
      <c r="ASE330"/>
      <c r="ASF330"/>
      <c r="ASG330"/>
      <c r="ASH330"/>
      <c r="ASI330"/>
      <c r="ASJ330"/>
      <c r="ASK330"/>
      <c r="ASL330"/>
      <c r="ASM330"/>
      <c r="ASN330"/>
      <c r="ASO330"/>
      <c r="ASP330"/>
      <c r="ASQ330"/>
      <c r="ASR330"/>
      <c r="ASS330"/>
      <c r="AST330"/>
      <c r="ASU330"/>
      <c r="ASV330"/>
      <c r="ASW330"/>
      <c r="ASX330"/>
      <c r="ASY330"/>
      <c r="ASZ330"/>
      <c r="ATA330"/>
      <c r="ATB330"/>
      <c r="ATC330"/>
      <c r="ATD330"/>
      <c r="ATE330"/>
      <c r="ATF330"/>
      <c r="ATG330"/>
      <c r="ATH330"/>
      <c r="ATI330"/>
      <c r="ATJ330"/>
      <c r="ATK330"/>
      <c r="ATL330"/>
      <c r="ATM330"/>
      <c r="ATN330"/>
      <c r="ATO330"/>
      <c r="ATP330"/>
      <c r="ATQ330"/>
      <c r="ATR330"/>
      <c r="ATS330"/>
      <c r="ATT330"/>
      <c r="ATU330"/>
      <c r="ATV330"/>
      <c r="ATW330"/>
      <c r="ATX330"/>
      <c r="ATY330"/>
      <c r="ATZ330"/>
      <c r="AUA330"/>
      <c r="AUB330"/>
      <c r="AUC330"/>
      <c r="AUD330"/>
      <c r="AUE330"/>
      <c r="AUF330"/>
      <c r="AUG330"/>
      <c r="AUH330"/>
      <c r="AUI330"/>
      <c r="AUJ330"/>
      <c r="AUK330"/>
      <c r="AUL330"/>
      <c r="AUM330"/>
      <c r="AUN330"/>
      <c r="AUO330"/>
      <c r="AUP330"/>
      <c r="AUQ330"/>
      <c r="AUR330"/>
      <c r="AUS330"/>
      <c r="AUT330"/>
      <c r="AUU330"/>
      <c r="AUV330"/>
      <c r="AUW330"/>
      <c r="AUX330"/>
      <c r="AUY330"/>
      <c r="AUZ330"/>
      <c r="AVA330"/>
      <c r="AVB330"/>
      <c r="AVC330"/>
      <c r="AVD330"/>
      <c r="AVE330"/>
      <c r="AVF330"/>
      <c r="AVG330"/>
      <c r="AVH330"/>
      <c r="AVI330"/>
      <c r="AVJ330"/>
      <c r="AVK330"/>
      <c r="AVL330"/>
      <c r="AVM330"/>
      <c r="AVN330"/>
      <c r="AVO330"/>
      <c r="AVP330"/>
      <c r="AVQ330"/>
      <c r="AVR330"/>
      <c r="AVS330"/>
      <c r="AVT330"/>
      <c r="AVU330"/>
      <c r="AVV330"/>
      <c r="AVW330"/>
      <c r="AVX330"/>
      <c r="AVY330"/>
      <c r="AVZ330"/>
      <c r="AWA330"/>
      <c r="AWB330"/>
      <c r="AWC330"/>
      <c r="AWD330"/>
      <c r="AWE330"/>
      <c r="AWF330"/>
      <c r="AWG330"/>
      <c r="AWH330"/>
      <c r="AWI330"/>
      <c r="AWJ330"/>
      <c r="AWK330"/>
      <c r="AWL330"/>
      <c r="AWM330"/>
      <c r="AWN330"/>
      <c r="AWO330"/>
      <c r="AWP330"/>
      <c r="AWQ330"/>
      <c r="AWR330"/>
      <c r="AWS330"/>
      <c r="AWT330"/>
      <c r="AWU330"/>
      <c r="AWV330"/>
      <c r="AWW330"/>
      <c r="AWX330"/>
      <c r="AWY330"/>
      <c r="AWZ330"/>
      <c r="AXA330"/>
      <c r="AXB330"/>
      <c r="AXC330"/>
      <c r="AXD330"/>
      <c r="AXE330"/>
      <c r="AXF330"/>
      <c r="AXG330"/>
      <c r="AXH330"/>
      <c r="AXI330"/>
      <c r="AXJ330"/>
      <c r="AXK330"/>
      <c r="AXL330"/>
      <c r="AXM330"/>
      <c r="AXN330"/>
      <c r="AXO330"/>
      <c r="AXP330"/>
      <c r="AXQ330"/>
      <c r="AXR330"/>
      <c r="AXS330"/>
      <c r="AXT330"/>
      <c r="AXU330"/>
      <c r="AXV330"/>
      <c r="AXW330"/>
      <c r="AXX330"/>
      <c r="AXY330"/>
      <c r="AXZ330"/>
      <c r="AYA330"/>
      <c r="AYB330"/>
      <c r="AYC330"/>
      <c r="AYD330"/>
      <c r="AYE330"/>
      <c r="AYF330"/>
      <c r="AYG330"/>
      <c r="AYH330"/>
      <c r="AYI330"/>
      <c r="AYJ330"/>
      <c r="AYK330"/>
      <c r="AYL330"/>
      <c r="AYM330"/>
      <c r="AYN330"/>
      <c r="AYO330"/>
      <c r="AYP330"/>
      <c r="AYQ330"/>
      <c r="AYR330"/>
      <c r="AYS330"/>
      <c r="AYT330"/>
      <c r="AYU330"/>
      <c r="AYV330"/>
      <c r="AYW330"/>
      <c r="AYX330"/>
      <c r="AYY330"/>
      <c r="AYZ330"/>
      <c r="AZA330"/>
      <c r="AZB330"/>
      <c r="AZC330"/>
      <c r="AZD330"/>
      <c r="AZE330"/>
      <c r="AZF330"/>
      <c r="AZG330"/>
      <c r="AZH330"/>
      <c r="AZI330"/>
      <c r="AZJ330"/>
      <c r="AZK330"/>
      <c r="AZL330"/>
      <c r="AZM330"/>
      <c r="AZN330"/>
      <c r="AZO330"/>
      <c r="AZP330"/>
      <c r="AZQ330"/>
      <c r="AZR330"/>
      <c r="AZS330"/>
      <c r="AZT330"/>
      <c r="AZU330"/>
      <c r="AZV330"/>
      <c r="AZW330"/>
      <c r="AZX330"/>
      <c r="AZY330"/>
      <c r="AZZ330"/>
      <c r="BAA330"/>
      <c r="BAB330"/>
      <c r="BAC330"/>
      <c r="BAD330"/>
      <c r="BAE330"/>
      <c r="BAF330"/>
      <c r="BAG330"/>
      <c r="BAH330"/>
      <c r="BAI330"/>
      <c r="BAJ330"/>
      <c r="BAK330"/>
      <c r="BAL330"/>
      <c r="BAM330"/>
      <c r="BAN330"/>
      <c r="BAO330"/>
      <c r="BAP330"/>
      <c r="BAQ330"/>
      <c r="BAR330"/>
      <c r="BAS330"/>
      <c r="BAT330"/>
      <c r="BAU330"/>
      <c r="BAV330"/>
      <c r="BAW330"/>
      <c r="BAX330"/>
      <c r="BAY330"/>
      <c r="BAZ330"/>
      <c r="BBA330"/>
      <c r="BBB330"/>
      <c r="BBC330"/>
      <c r="BBD330"/>
      <c r="BBE330"/>
      <c r="BBF330"/>
      <c r="BBG330"/>
      <c r="BBH330"/>
      <c r="BBI330"/>
      <c r="BBJ330"/>
      <c r="BBK330"/>
      <c r="BBL330"/>
      <c r="BBM330"/>
      <c r="BBN330"/>
      <c r="BBO330"/>
      <c r="BBP330"/>
      <c r="BBQ330"/>
      <c r="BBR330"/>
      <c r="BBS330"/>
      <c r="BBT330"/>
      <c r="BBU330"/>
      <c r="BBV330"/>
      <c r="BBW330"/>
      <c r="BBX330"/>
      <c r="BBY330"/>
      <c r="BBZ330"/>
      <c r="BCA330"/>
      <c r="BCB330"/>
      <c r="BCC330"/>
      <c r="BCD330"/>
      <c r="BCE330"/>
      <c r="BCF330"/>
      <c r="BCG330"/>
      <c r="BCH330"/>
      <c r="BCI330"/>
      <c r="BCJ330"/>
      <c r="BCK330"/>
      <c r="BCL330"/>
      <c r="BCM330"/>
      <c r="BCN330"/>
      <c r="BCO330"/>
      <c r="BCP330"/>
      <c r="BCQ330"/>
      <c r="BCR330"/>
      <c r="BCS330"/>
      <c r="BCT330"/>
      <c r="BCU330"/>
      <c r="BCV330"/>
      <c r="BCW330"/>
      <c r="BCX330"/>
      <c r="BCY330"/>
      <c r="BCZ330"/>
      <c r="BDA330"/>
      <c r="BDB330"/>
      <c r="BDC330"/>
      <c r="BDD330"/>
      <c r="BDE330"/>
      <c r="BDF330"/>
      <c r="BDG330"/>
      <c r="BDH330"/>
      <c r="BDI330"/>
      <c r="BDJ330"/>
      <c r="BDK330"/>
      <c r="BDL330"/>
      <c r="BDM330"/>
      <c r="BDN330"/>
      <c r="BDO330"/>
      <c r="BDP330"/>
      <c r="BDQ330"/>
      <c r="BDR330"/>
      <c r="BDS330"/>
      <c r="BDT330"/>
      <c r="BDU330"/>
    </row>
    <row r="331" spans="1:1477" s="69" customFormat="1">
      <c r="B331" s="158" t="s">
        <v>7</v>
      </c>
      <c r="C331" s="158" t="s">
        <v>512</v>
      </c>
      <c r="D331" s="158" t="s">
        <v>513</v>
      </c>
      <c r="E331" s="194">
        <v>43606</v>
      </c>
      <c r="F331" s="158" t="s">
        <v>1001</v>
      </c>
      <c r="G331" s="158" t="s">
        <v>1016</v>
      </c>
      <c r="H331" s="195">
        <v>1</v>
      </c>
      <c r="I331" s="132">
        <v>5</v>
      </c>
      <c r="J331" s="132">
        <v>565</v>
      </c>
      <c r="K331" s="132">
        <v>771</v>
      </c>
      <c r="L331" s="132">
        <v>769</v>
      </c>
      <c r="M331" s="192">
        <f t="shared" ref="M331:M351" si="121">IF(J331 = 0,0,(L331-AH331-AI331)/J331)</f>
        <v>0.99646017699115041</v>
      </c>
      <c r="N331" s="69">
        <f t="shared" ref="N331:N351" si="122">IF(G331&lt;&gt;"",IF(M331&lt;=1.2,1,0),0)</f>
        <v>1</v>
      </c>
      <c r="O331" s="132">
        <v>2</v>
      </c>
      <c r="P331" s="132">
        <v>0</v>
      </c>
      <c r="Q331" s="132">
        <v>0</v>
      </c>
      <c r="R331" s="132">
        <v>206</v>
      </c>
      <c r="S331" s="132">
        <v>0</v>
      </c>
      <c r="T331" s="191">
        <v>19557418</v>
      </c>
      <c r="U331" s="191">
        <v>150000</v>
      </c>
      <c r="V331" s="191">
        <v>19407418</v>
      </c>
      <c r="W331" s="191">
        <v>20031429</v>
      </c>
      <c r="X331" s="191">
        <v>19576305</v>
      </c>
      <c r="Y331" s="191">
        <v>0</v>
      </c>
      <c r="Z331" s="191">
        <v>0</v>
      </c>
      <c r="AA331" s="191">
        <v>0</v>
      </c>
      <c r="AB331" s="191">
        <v>19576305</v>
      </c>
      <c r="AC331" s="191">
        <v>19542086</v>
      </c>
      <c r="AD331" s="192">
        <f t="shared" ref="AD331:AD351" si="123">IF(C331="","",IF(V331=0,0,AC331/V331))</f>
        <v>1.0069389962126853</v>
      </c>
      <c r="AE331" s="132">
        <f t="shared" ref="AE331:AE351" si="124">IF(C331="","",IF(AD331 &lt;=1.1,1,0))</f>
        <v>1</v>
      </c>
      <c r="AF331" s="191">
        <v>-34220</v>
      </c>
      <c r="AG331" s="191">
        <v>474011</v>
      </c>
      <c r="AH331" s="132">
        <v>114</v>
      </c>
      <c r="AI331" s="132">
        <v>92</v>
      </c>
      <c r="AJ331" s="132">
        <v>0</v>
      </c>
      <c r="AK331" s="132">
        <v>0</v>
      </c>
      <c r="AL331" s="80">
        <v>558466</v>
      </c>
      <c r="AM331" s="80">
        <v>0</v>
      </c>
      <c r="AN331" s="132">
        <v>0</v>
      </c>
      <c r="AO331" s="132">
        <v>0</v>
      </c>
      <c r="AP331" s="80">
        <v>379263</v>
      </c>
      <c r="AQ331" s="80">
        <v>0</v>
      </c>
      <c r="AR331" s="132">
        <v>0</v>
      </c>
      <c r="AS331" s="132">
        <v>0</v>
      </c>
      <c r="AT331" s="80">
        <v>0</v>
      </c>
      <c r="AU331" s="80">
        <v>0</v>
      </c>
      <c r="AV331" s="132">
        <v>0</v>
      </c>
      <c r="AW331" s="132">
        <v>0</v>
      </c>
      <c r="AX331" s="80">
        <v>0</v>
      </c>
      <c r="AY331" s="80">
        <v>0</v>
      </c>
      <c r="AZ331" s="132">
        <v>0</v>
      </c>
      <c r="BA331" s="132">
        <v>0</v>
      </c>
      <c r="BB331" s="80">
        <v>0</v>
      </c>
      <c r="BC331" s="80">
        <v>0</v>
      </c>
      <c r="BD331" s="132">
        <v>0</v>
      </c>
      <c r="BE331" s="132">
        <v>0</v>
      </c>
      <c r="BF331" s="80">
        <v>18588</v>
      </c>
      <c r="BG331" s="80">
        <v>0</v>
      </c>
      <c r="BH331" s="132">
        <v>0</v>
      </c>
      <c r="BI331" s="132">
        <v>0</v>
      </c>
      <c r="BJ331" s="80">
        <v>31372</v>
      </c>
      <c r="BK331" s="80">
        <v>0</v>
      </c>
      <c r="BL331" s="132">
        <v>0</v>
      </c>
      <c r="BM331" s="132">
        <v>0</v>
      </c>
      <c r="BN331" s="80">
        <v>0</v>
      </c>
      <c r="BO331" s="80">
        <v>0</v>
      </c>
      <c r="BP331" s="132">
        <v>0</v>
      </c>
      <c r="BQ331" s="132">
        <v>0</v>
      </c>
      <c r="BR331" s="80">
        <v>3094</v>
      </c>
      <c r="BS331" s="80">
        <v>0</v>
      </c>
      <c r="BT331" s="132">
        <v>0</v>
      </c>
      <c r="BU331" s="132">
        <v>0</v>
      </c>
      <c r="BV331" s="80">
        <v>0</v>
      </c>
      <c r="BW331" s="80">
        <v>0</v>
      </c>
      <c r="BX331" s="132">
        <v>0</v>
      </c>
      <c r="BY331" s="132">
        <v>0</v>
      </c>
      <c r="BZ331" s="80">
        <v>0</v>
      </c>
      <c r="CA331" s="80">
        <v>0</v>
      </c>
      <c r="CB331" s="132">
        <v>0</v>
      </c>
      <c r="CC331" s="132">
        <v>0</v>
      </c>
      <c r="CD331" s="80">
        <v>0</v>
      </c>
      <c r="CE331" s="80">
        <v>0</v>
      </c>
      <c r="CF331" s="132">
        <v>0</v>
      </c>
      <c r="CG331" s="132">
        <v>0</v>
      </c>
      <c r="CH331" s="80">
        <v>-384455</v>
      </c>
      <c r="CI331" s="80">
        <v>0</v>
      </c>
      <c r="CJ331" s="132">
        <v>0</v>
      </c>
      <c r="CK331" s="132">
        <v>0</v>
      </c>
      <c r="CL331" s="80">
        <v>606328</v>
      </c>
      <c r="CM331" s="80">
        <v>0</v>
      </c>
      <c r="CN331" s="158" t="s">
        <v>957</v>
      </c>
      <c r="CO331" s="158" t="s">
        <v>958</v>
      </c>
      <c r="CP331" s="158" t="s">
        <v>701</v>
      </c>
      <c r="CQ331" s="158" t="s">
        <v>701</v>
      </c>
      <c r="CR331" s="158" t="s">
        <v>701</v>
      </c>
      <c r="CS331" s="158" t="s">
        <v>701</v>
      </c>
      <c r="CT331" s="194">
        <v>45386</v>
      </c>
      <c r="CU331" s="158" t="s">
        <v>1001</v>
      </c>
      <c r="CV331" s="158" t="s">
        <v>1004</v>
      </c>
      <c r="CW331" s="194" t="s">
        <v>168</v>
      </c>
      <c r="CX331" s="194">
        <v>44565</v>
      </c>
      <c r="CY331" s="158" t="s">
        <v>1003</v>
      </c>
      <c r="CZ331" s="158" t="s">
        <v>1010</v>
      </c>
      <c r="DA331" s="158" t="s">
        <v>1085</v>
      </c>
      <c r="DB331" s="200">
        <v>16516025.029999999</v>
      </c>
      <c r="DC331" s="158"/>
      <c r="DD331" s="67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  <c r="AML331"/>
      <c r="AMM331"/>
      <c r="AMN331"/>
      <c r="AMO331"/>
      <c r="AMP331"/>
      <c r="AMQ331"/>
      <c r="AMR331"/>
      <c r="AMS331"/>
      <c r="AMT331"/>
      <c r="AMU331"/>
      <c r="AMV331"/>
      <c r="AMW331"/>
      <c r="AMX331"/>
      <c r="AMY331"/>
      <c r="AMZ331"/>
      <c r="ANA331"/>
      <c r="ANB331"/>
      <c r="ANC331"/>
      <c r="AND331"/>
      <c r="ANE331"/>
      <c r="ANF331"/>
      <c r="ANG331"/>
      <c r="ANH331"/>
      <c r="ANI331"/>
      <c r="ANJ331"/>
      <c r="ANK331"/>
      <c r="ANL331"/>
      <c r="ANM331"/>
      <c r="ANN331"/>
      <c r="ANO331"/>
      <c r="ANP331"/>
      <c r="ANQ331"/>
      <c r="ANR331"/>
      <c r="ANS331"/>
      <c r="ANT331"/>
      <c r="ANU331"/>
      <c r="ANV331"/>
      <c r="ANW331"/>
      <c r="ANX331"/>
      <c r="ANY331"/>
      <c r="ANZ331"/>
      <c r="AOA331"/>
      <c r="AOB331"/>
      <c r="AOC331"/>
      <c r="AOD331"/>
      <c r="AOE331"/>
      <c r="AOF331"/>
      <c r="AOG331"/>
      <c r="AOH331"/>
      <c r="AOI331"/>
      <c r="AOJ331"/>
      <c r="AOK331"/>
      <c r="AOL331"/>
      <c r="AOM331"/>
      <c r="AON331"/>
      <c r="AOO331"/>
      <c r="AOP331"/>
      <c r="AOQ331"/>
      <c r="AOR331"/>
      <c r="AOS331"/>
      <c r="AOT331"/>
      <c r="AOU331"/>
      <c r="AOV331"/>
      <c r="AOW331"/>
      <c r="AOX331"/>
      <c r="AOY331"/>
      <c r="AOZ331"/>
      <c r="APA331"/>
      <c r="APB331"/>
      <c r="APC331"/>
      <c r="APD331"/>
      <c r="APE331"/>
      <c r="APF331"/>
      <c r="APG331"/>
      <c r="APH331"/>
      <c r="API331"/>
      <c r="APJ331"/>
      <c r="APK331"/>
      <c r="APL331"/>
      <c r="APM331"/>
      <c r="APN331"/>
      <c r="APO331"/>
      <c r="APP331"/>
      <c r="APQ331"/>
      <c r="APR331"/>
      <c r="APS331"/>
      <c r="APT331"/>
      <c r="APU331"/>
      <c r="APV331"/>
      <c r="APW331"/>
      <c r="APX331"/>
      <c r="APY331"/>
      <c r="APZ331"/>
      <c r="AQA331"/>
      <c r="AQB331"/>
      <c r="AQC331"/>
      <c r="AQD331"/>
      <c r="AQE331"/>
      <c r="AQF331"/>
      <c r="AQG331"/>
      <c r="AQH331"/>
      <c r="AQI331"/>
      <c r="AQJ331"/>
      <c r="AQK331"/>
      <c r="AQL331"/>
      <c r="AQM331"/>
      <c r="AQN331"/>
      <c r="AQO331"/>
      <c r="AQP331"/>
      <c r="AQQ331"/>
      <c r="AQR331"/>
      <c r="AQS331"/>
      <c r="AQT331"/>
      <c r="AQU331"/>
      <c r="AQV331"/>
      <c r="AQW331"/>
      <c r="AQX331"/>
      <c r="AQY331"/>
      <c r="AQZ331"/>
      <c r="ARA331"/>
      <c r="ARB331"/>
      <c r="ARC331"/>
      <c r="ARD331"/>
      <c r="ARE331"/>
      <c r="ARF331"/>
      <c r="ARG331"/>
      <c r="ARH331"/>
      <c r="ARI331"/>
      <c r="ARJ331"/>
      <c r="ARK331"/>
      <c r="ARL331"/>
      <c r="ARM331"/>
      <c r="ARN331"/>
      <c r="ARO331"/>
      <c r="ARP331"/>
      <c r="ARQ331"/>
      <c r="ARR331"/>
      <c r="ARS331"/>
      <c r="ART331"/>
      <c r="ARU331"/>
      <c r="ARV331"/>
      <c r="ARW331"/>
      <c r="ARX331"/>
      <c r="ARY331"/>
      <c r="ARZ331"/>
      <c r="ASA331"/>
      <c r="ASB331"/>
      <c r="ASC331"/>
      <c r="ASD331"/>
      <c r="ASE331"/>
      <c r="ASF331"/>
      <c r="ASG331"/>
      <c r="ASH331"/>
      <c r="ASI331"/>
      <c r="ASJ331"/>
      <c r="ASK331"/>
      <c r="ASL331"/>
      <c r="ASM331"/>
      <c r="ASN331"/>
      <c r="ASO331"/>
      <c r="ASP331"/>
      <c r="ASQ331"/>
      <c r="ASR331"/>
      <c r="ASS331"/>
      <c r="AST331"/>
      <c r="ASU331"/>
      <c r="ASV331"/>
      <c r="ASW331"/>
      <c r="ASX331"/>
      <c r="ASY331"/>
      <c r="ASZ331"/>
      <c r="ATA331"/>
      <c r="ATB331"/>
      <c r="ATC331"/>
      <c r="ATD331"/>
      <c r="ATE331"/>
      <c r="ATF331"/>
      <c r="ATG331"/>
      <c r="ATH331"/>
      <c r="ATI331"/>
      <c r="ATJ331"/>
      <c r="ATK331"/>
      <c r="ATL331"/>
      <c r="ATM331"/>
      <c r="ATN331"/>
      <c r="ATO331"/>
      <c r="ATP331"/>
      <c r="ATQ331"/>
      <c r="ATR331"/>
      <c r="ATS331"/>
      <c r="ATT331"/>
      <c r="ATU331"/>
      <c r="ATV331"/>
      <c r="ATW331"/>
      <c r="ATX331"/>
      <c r="ATY331"/>
      <c r="ATZ331"/>
      <c r="AUA331"/>
      <c r="AUB331"/>
      <c r="AUC331"/>
      <c r="AUD331"/>
      <c r="AUE331"/>
      <c r="AUF331"/>
      <c r="AUG331"/>
      <c r="AUH331"/>
      <c r="AUI331"/>
      <c r="AUJ331"/>
      <c r="AUK331"/>
      <c r="AUL331"/>
      <c r="AUM331"/>
      <c r="AUN331"/>
      <c r="AUO331"/>
      <c r="AUP331"/>
      <c r="AUQ331"/>
      <c r="AUR331"/>
      <c r="AUS331"/>
      <c r="AUT331"/>
      <c r="AUU331"/>
      <c r="AUV331"/>
      <c r="AUW331"/>
      <c r="AUX331"/>
      <c r="AUY331"/>
      <c r="AUZ331"/>
      <c r="AVA331"/>
      <c r="AVB331"/>
      <c r="AVC331"/>
      <c r="AVD331"/>
      <c r="AVE331"/>
      <c r="AVF331"/>
      <c r="AVG331"/>
      <c r="AVH331"/>
      <c r="AVI331"/>
      <c r="AVJ331"/>
      <c r="AVK331"/>
      <c r="AVL331"/>
      <c r="AVM331"/>
      <c r="AVN331"/>
      <c r="AVO331"/>
      <c r="AVP331"/>
      <c r="AVQ331"/>
      <c r="AVR331"/>
      <c r="AVS331"/>
      <c r="AVT331"/>
      <c r="AVU331"/>
      <c r="AVV331"/>
      <c r="AVW331"/>
      <c r="AVX331"/>
      <c r="AVY331"/>
      <c r="AVZ331"/>
      <c r="AWA331"/>
      <c r="AWB331"/>
      <c r="AWC331"/>
      <c r="AWD331"/>
      <c r="AWE331"/>
      <c r="AWF331"/>
      <c r="AWG331"/>
      <c r="AWH331"/>
      <c r="AWI331"/>
      <c r="AWJ331"/>
      <c r="AWK331"/>
      <c r="AWL331"/>
      <c r="AWM331"/>
      <c r="AWN331"/>
      <c r="AWO331"/>
      <c r="AWP331"/>
      <c r="AWQ331"/>
      <c r="AWR331"/>
      <c r="AWS331"/>
      <c r="AWT331"/>
      <c r="AWU331"/>
      <c r="AWV331"/>
      <c r="AWW331"/>
      <c r="AWX331"/>
      <c r="AWY331"/>
      <c r="AWZ331"/>
      <c r="AXA331"/>
      <c r="AXB331"/>
      <c r="AXC331"/>
      <c r="AXD331"/>
      <c r="AXE331"/>
      <c r="AXF331"/>
      <c r="AXG331"/>
      <c r="AXH331"/>
      <c r="AXI331"/>
      <c r="AXJ331"/>
      <c r="AXK331"/>
      <c r="AXL331"/>
      <c r="AXM331"/>
      <c r="AXN331"/>
      <c r="AXO331"/>
      <c r="AXP331"/>
      <c r="AXQ331"/>
      <c r="AXR331"/>
      <c r="AXS331"/>
      <c r="AXT331"/>
      <c r="AXU331"/>
      <c r="AXV331"/>
      <c r="AXW331"/>
      <c r="AXX331"/>
      <c r="AXY331"/>
      <c r="AXZ331"/>
      <c r="AYA331"/>
      <c r="AYB331"/>
      <c r="AYC331"/>
      <c r="AYD331"/>
      <c r="AYE331"/>
      <c r="AYF331"/>
      <c r="AYG331"/>
      <c r="AYH331"/>
      <c r="AYI331"/>
      <c r="AYJ331"/>
      <c r="AYK331"/>
      <c r="AYL331"/>
      <c r="AYM331"/>
      <c r="AYN331"/>
      <c r="AYO331"/>
      <c r="AYP331"/>
      <c r="AYQ331"/>
      <c r="AYR331"/>
      <c r="AYS331"/>
      <c r="AYT331"/>
      <c r="AYU331"/>
      <c r="AYV331"/>
      <c r="AYW331"/>
      <c r="AYX331"/>
      <c r="AYY331"/>
      <c r="AYZ331"/>
      <c r="AZA331"/>
      <c r="AZB331"/>
      <c r="AZC331"/>
      <c r="AZD331"/>
      <c r="AZE331"/>
      <c r="AZF331"/>
      <c r="AZG331"/>
      <c r="AZH331"/>
      <c r="AZI331"/>
      <c r="AZJ331"/>
      <c r="AZK331"/>
      <c r="AZL331"/>
      <c r="AZM331"/>
      <c r="AZN331"/>
      <c r="AZO331"/>
      <c r="AZP331"/>
      <c r="AZQ331"/>
      <c r="AZR331"/>
      <c r="AZS331"/>
      <c r="AZT331"/>
      <c r="AZU331"/>
      <c r="AZV331"/>
      <c r="AZW331"/>
      <c r="AZX331"/>
      <c r="AZY331"/>
      <c r="AZZ331"/>
      <c r="BAA331"/>
      <c r="BAB331"/>
      <c r="BAC331"/>
      <c r="BAD331"/>
      <c r="BAE331"/>
      <c r="BAF331"/>
      <c r="BAG331"/>
      <c r="BAH331"/>
      <c r="BAI331"/>
      <c r="BAJ331"/>
      <c r="BAK331"/>
      <c r="BAL331"/>
      <c r="BAM331"/>
      <c r="BAN331"/>
      <c r="BAO331"/>
      <c r="BAP331"/>
      <c r="BAQ331"/>
      <c r="BAR331"/>
      <c r="BAS331"/>
      <c r="BAT331"/>
      <c r="BAU331"/>
      <c r="BAV331"/>
      <c r="BAW331"/>
      <c r="BAX331"/>
      <c r="BAY331"/>
      <c r="BAZ331"/>
      <c r="BBA331"/>
      <c r="BBB331"/>
      <c r="BBC331"/>
      <c r="BBD331"/>
      <c r="BBE331"/>
      <c r="BBF331"/>
      <c r="BBG331"/>
      <c r="BBH331"/>
      <c r="BBI331"/>
      <c r="BBJ331"/>
      <c r="BBK331"/>
      <c r="BBL331"/>
      <c r="BBM331"/>
      <c r="BBN331"/>
      <c r="BBO331"/>
      <c r="BBP331"/>
      <c r="BBQ331"/>
      <c r="BBR331"/>
      <c r="BBS331"/>
      <c r="BBT331"/>
      <c r="BBU331"/>
      <c r="BBV331"/>
      <c r="BBW331"/>
      <c r="BBX331"/>
      <c r="BBY331"/>
      <c r="BBZ331"/>
      <c r="BCA331"/>
      <c r="BCB331"/>
      <c r="BCC331"/>
      <c r="BCD331"/>
      <c r="BCE331"/>
      <c r="BCF331"/>
      <c r="BCG331"/>
      <c r="BCH331"/>
      <c r="BCI331"/>
      <c r="BCJ331"/>
      <c r="BCK331"/>
      <c r="BCL331"/>
      <c r="BCM331"/>
      <c r="BCN331"/>
      <c r="BCO331"/>
      <c r="BCP331"/>
      <c r="BCQ331"/>
      <c r="BCR331"/>
      <c r="BCS331"/>
      <c r="BCT331"/>
      <c r="BCU331"/>
      <c r="BCV331"/>
      <c r="BCW331"/>
      <c r="BCX331"/>
      <c r="BCY331"/>
      <c r="BCZ331"/>
      <c r="BDA331"/>
      <c r="BDB331"/>
      <c r="BDC331"/>
      <c r="BDD331"/>
      <c r="BDE331"/>
      <c r="BDF331"/>
      <c r="BDG331"/>
      <c r="BDH331"/>
      <c r="BDI331"/>
      <c r="BDJ331"/>
      <c r="BDK331"/>
      <c r="BDL331"/>
      <c r="BDM331"/>
      <c r="BDN331"/>
      <c r="BDO331"/>
      <c r="BDP331"/>
      <c r="BDQ331"/>
      <c r="BDR331"/>
      <c r="BDS331"/>
      <c r="BDT331"/>
      <c r="BDU331"/>
    </row>
    <row r="332" spans="1:1477" s="69" customFormat="1">
      <c r="B332" s="158" t="s">
        <v>7</v>
      </c>
      <c r="C332" s="158" t="s">
        <v>514</v>
      </c>
      <c r="D332" s="158" t="s">
        <v>515</v>
      </c>
      <c r="E332" s="194">
        <v>43599</v>
      </c>
      <c r="F332" s="158" t="s">
        <v>1001</v>
      </c>
      <c r="G332" s="158" t="s">
        <v>1016</v>
      </c>
      <c r="H332" s="195">
        <v>3</v>
      </c>
      <c r="I332" s="132">
        <v>5</v>
      </c>
      <c r="J332" s="132">
        <v>738</v>
      </c>
      <c r="K332" s="132">
        <v>1039</v>
      </c>
      <c r="L332" s="132">
        <v>1039</v>
      </c>
      <c r="M332" s="192">
        <f t="shared" si="121"/>
        <v>1.037940379403794</v>
      </c>
      <c r="N332" s="69">
        <f t="shared" si="122"/>
        <v>1</v>
      </c>
      <c r="O332" s="132">
        <v>0</v>
      </c>
      <c r="P332" s="132">
        <v>0</v>
      </c>
      <c r="Q332" s="132">
        <v>0</v>
      </c>
      <c r="R332" s="132">
        <v>301</v>
      </c>
      <c r="S332" s="132">
        <v>0</v>
      </c>
      <c r="T332" s="191">
        <v>31832323</v>
      </c>
      <c r="U332" s="191">
        <v>150000</v>
      </c>
      <c r="V332" s="191">
        <v>31682323</v>
      </c>
      <c r="W332" s="191">
        <v>32865375</v>
      </c>
      <c r="X332" s="191">
        <v>32938830</v>
      </c>
      <c r="Y332" s="191">
        <v>0</v>
      </c>
      <c r="Z332" s="191">
        <v>0</v>
      </c>
      <c r="AA332" s="191">
        <v>0</v>
      </c>
      <c r="AB332" s="191">
        <v>32938830</v>
      </c>
      <c r="AC332" s="191">
        <v>32271398</v>
      </c>
      <c r="AD332" s="192">
        <f t="shared" si="123"/>
        <v>1.0185931757592397</v>
      </c>
      <c r="AE332" s="132">
        <f t="shared" si="124"/>
        <v>1</v>
      </c>
      <c r="AF332" s="191">
        <v>-667433</v>
      </c>
      <c r="AG332" s="191">
        <v>1033052</v>
      </c>
      <c r="AH332" s="132">
        <v>175</v>
      </c>
      <c r="AI332" s="132">
        <v>98</v>
      </c>
      <c r="AJ332" s="132">
        <v>0</v>
      </c>
      <c r="AK332" s="132">
        <v>0</v>
      </c>
      <c r="AL332" s="80">
        <v>62194</v>
      </c>
      <c r="AM332" s="80">
        <v>0</v>
      </c>
      <c r="AN332" s="132">
        <v>0</v>
      </c>
      <c r="AO332" s="132">
        <v>0</v>
      </c>
      <c r="AP332" s="80">
        <v>38182</v>
      </c>
      <c r="AQ332" s="80">
        <v>0</v>
      </c>
      <c r="AR332" s="132">
        <v>0</v>
      </c>
      <c r="AS332" s="132">
        <v>0</v>
      </c>
      <c r="AT332" s="80">
        <v>0</v>
      </c>
      <c r="AU332" s="80">
        <v>0</v>
      </c>
      <c r="AV332" s="132">
        <v>0</v>
      </c>
      <c r="AW332" s="132">
        <v>0</v>
      </c>
      <c r="AX332" s="80">
        <v>0</v>
      </c>
      <c r="AY332" s="80">
        <v>0</v>
      </c>
      <c r="AZ332" s="132">
        <v>0</v>
      </c>
      <c r="BA332" s="132">
        <v>0</v>
      </c>
      <c r="BB332" s="80">
        <v>0</v>
      </c>
      <c r="BC332" s="80">
        <v>0</v>
      </c>
      <c r="BD332" s="132">
        <v>28</v>
      </c>
      <c r="BE332" s="132">
        <v>0</v>
      </c>
      <c r="BF332" s="80">
        <v>960260</v>
      </c>
      <c r="BG332" s="80">
        <v>0</v>
      </c>
      <c r="BH332" s="132">
        <v>0</v>
      </c>
      <c r="BI332" s="132">
        <v>0</v>
      </c>
      <c r="BJ332" s="80">
        <v>77444</v>
      </c>
      <c r="BK332" s="80">
        <v>0</v>
      </c>
      <c r="BL332" s="132">
        <v>0</v>
      </c>
      <c r="BM332" s="132">
        <v>0</v>
      </c>
      <c r="BN332" s="80">
        <v>0</v>
      </c>
      <c r="BO332" s="80">
        <v>0</v>
      </c>
      <c r="BP332" s="132">
        <v>0</v>
      </c>
      <c r="BQ332" s="132">
        <v>0</v>
      </c>
      <c r="BR332" s="80">
        <v>0</v>
      </c>
      <c r="BS332" s="80">
        <v>0</v>
      </c>
      <c r="BT332" s="132">
        <v>0</v>
      </c>
      <c r="BU332" s="132">
        <v>0</v>
      </c>
      <c r="BV332" s="80">
        <v>0</v>
      </c>
      <c r="BW332" s="80">
        <v>0</v>
      </c>
      <c r="BX332" s="132">
        <v>0</v>
      </c>
      <c r="BY332" s="132">
        <v>0</v>
      </c>
      <c r="BZ332" s="80">
        <v>0</v>
      </c>
      <c r="CA332" s="80">
        <v>0</v>
      </c>
      <c r="CB332" s="132">
        <v>0</v>
      </c>
      <c r="CC332" s="132">
        <v>0</v>
      </c>
      <c r="CD332" s="80">
        <v>0</v>
      </c>
      <c r="CE332" s="80">
        <v>0</v>
      </c>
      <c r="CF332" s="132">
        <v>0</v>
      </c>
      <c r="CG332" s="132">
        <v>0</v>
      </c>
      <c r="CH332" s="80">
        <v>0</v>
      </c>
      <c r="CI332" s="80">
        <v>0</v>
      </c>
      <c r="CJ332" s="132">
        <v>28</v>
      </c>
      <c r="CK332" s="132">
        <v>0</v>
      </c>
      <c r="CL332" s="80">
        <v>1138080</v>
      </c>
      <c r="CM332" s="80">
        <v>0</v>
      </c>
      <c r="CN332" s="158" t="s">
        <v>984</v>
      </c>
      <c r="CO332" s="158" t="s">
        <v>985</v>
      </c>
      <c r="CP332" s="158" t="s">
        <v>701</v>
      </c>
      <c r="CQ332" s="158" t="s">
        <v>701</v>
      </c>
      <c r="CR332" s="158" t="s">
        <v>701</v>
      </c>
      <c r="CS332" s="158" t="s">
        <v>701</v>
      </c>
      <c r="CT332" s="194">
        <v>45148</v>
      </c>
      <c r="CU332" s="158" t="s">
        <v>1005</v>
      </c>
      <c r="CV332" s="158" t="s">
        <v>1004</v>
      </c>
      <c r="CW332" s="194" t="s">
        <v>168</v>
      </c>
      <c r="CX332" s="194">
        <v>44790</v>
      </c>
      <c r="CY332" s="158" t="s">
        <v>1005</v>
      </c>
      <c r="CZ332" s="158" t="s">
        <v>1009</v>
      </c>
      <c r="DA332" s="158" t="s">
        <v>1085</v>
      </c>
      <c r="DB332" s="200">
        <v>33799887.119999997</v>
      </c>
      <c r="DC332" s="158"/>
      <c r="DD332" s="67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  <c r="AML332"/>
      <c r="AMM332"/>
      <c r="AMN332"/>
      <c r="AMO332"/>
      <c r="AMP332"/>
      <c r="AMQ332"/>
      <c r="AMR332"/>
      <c r="AMS332"/>
      <c r="AMT332"/>
      <c r="AMU332"/>
      <c r="AMV332"/>
      <c r="AMW332"/>
      <c r="AMX332"/>
      <c r="AMY332"/>
      <c r="AMZ332"/>
      <c r="ANA332"/>
      <c r="ANB332"/>
      <c r="ANC332"/>
      <c r="AND332"/>
      <c r="ANE332"/>
      <c r="ANF332"/>
      <c r="ANG332"/>
      <c r="ANH332"/>
      <c r="ANI332"/>
      <c r="ANJ332"/>
      <c r="ANK332"/>
      <c r="ANL332"/>
      <c r="ANM332"/>
      <c r="ANN332"/>
      <c r="ANO332"/>
      <c r="ANP332"/>
      <c r="ANQ332"/>
      <c r="ANR332"/>
      <c r="ANS332"/>
      <c r="ANT332"/>
      <c r="ANU332"/>
      <c r="ANV332"/>
      <c r="ANW332"/>
      <c r="ANX332"/>
      <c r="ANY332"/>
      <c r="ANZ332"/>
      <c r="AOA332"/>
      <c r="AOB332"/>
      <c r="AOC332"/>
      <c r="AOD332"/>
      <c r="AOE332"/>
      <c r="AOF332"/>
      <c r="AOG332"/>
      <c r="AOH332"/>
      <c r="AOI332"/>
      <c r="AOJ332"/>
      <c r="AOK332"/>
      <c r="AOL332"/>
      <c r="AOM332"/>
      <c r="AON332"/>
      <c r="AOO332"/>
      <c r="AOP332"/>
      <c r="AOQ332"/>
      <c r="AOR332"/>
      <c r="AOS332"/>
      <c r="AOT332"/>
      <c r="AOU332"/>
      <c r="AOV332"/>
      <c r="AOW332"/>
      <c r="AOX332"/>
      <c r="AOY332"/>
      <c r="AOZ332"/>
      <c r="APA332"/>
      <c r="APB332"/>
      <c r="APC332"/>
      <c r="APD332"/>
      <c r="APE332"/>
      <c r="APF332"/>
      <c r="APG332"/>
      <c r="APH332"/>
      <c r="API332"/>
      <c r="APJ332"/>
      <c r="APK332"/>
      <c r="APL332"/>
      <c r="APM332"/>
      <c r="APN332"/>
      <c r="APO332"/>
      <c r="APP332"/>
      <c r="APQ332"/>
      <c r="APR332"/>
      <c r="APS332"/>
      <c r="APT332"/>
      <c r="APU332"/>
      <c r="APV332"/>
      <c r="APW332"/>
      <c r="APX332"/>
      <c r="APY332"/>
      <c r="APZ332"/>
      <c r="AQA332"/>
      <c r="AQB332"/>
      <c r="AQC332"/>
      <c r="AQD332"/>
      <c r="AQE332"/>
      <c r="AQF332"/>
      <c r="AQG332"/>
      <c r="AQH332"/>
      <c r="AQI332"/>
      <c r="AQJ332"/>
      <c r="AQK332"/>
      <c r="AQL332"/>
      <c r="AQM332"/>
      <c r="AQN332"/>
      <c r="AQO332"/>
      <c r="AQP332"/>
      <c r="AQQ332"/>
      <c r="AQR332"/>
      <c r="AQS332"/>
      <c r="AQT332"/>
      <c r="AQU332"/>
      <c r="AQV332"/>
      <c r="AQW332"/>
      <c r="AQX332"/>
      <c r="AQY332"/>
      <c r="AQZ332"/>
      <c r="ARA332"/>
      <c r="ARB332"/>
      <c r="ARC332"/>
      <c r="ARD332"/>
      <c r="ARE332"/>
      <c r="ARF332"/>
      <c r="ARG332"/>
      <c r="ARH332"/>
      <c r="ARI332"/>
      <c r="ARJ332"/>
      <c r="ARK332"/>
      <c r="ARL332"/>
      <c r="ARM332"/>
      <c r="ARN332"/>
      <c r="ARO332"/>
      <c r="ARP332"/>
      <c r="ARQ332"/>
      <c r="ARR332"/>
      <c r="ARS332"/>
      <c r="ART332"/>
      <c r="ARU332"/>
      <c r="ARV332"/>
      <c r="ARW332"/>
      <c r="ARX332"/>
      <c r="ARY332"/>
      <c r="ARZ332"/>
      <c r="ASA332"/>
      <c r="ASB332"/>
      <c r="ASC332"/>
      <c r="ASD332"/>
      <c r="ASE332"/>
      <c r="ASF332"/>
      <c r="ASG332"/>
      <c r="ASH332"/>
      <c r="ASI332"/>
      <c r="ASJ332"/>
      <c r="ASK332"/>
      <c r="ASL332"/>
      <c r="ASM332"/>
      <c r="ASN332"/>
      <c r="ASO332"/>
      <c r="ASP332"/>
      <c r="ASQ332"/>
      <c r="ASR332"/>
      <c r="ASS332"/>
      <c r="AST332"/>
      <c r="ASU332"/>
      <c r="ASV332"/>
      <c r="ASW332"/>
      <c r="ASX332"/>
      <c r="ASY332"/>
      <c r="ASZ332"/>
      <c r="ATA332"/>
      <c r="ATB332"/>
      <c r="ATC332"/>
      <c r="ATD332"/>
      <c r="ATE332"/>
      <c r="ATF332"/>
      <c r="ATG332"/>
      <c r="ATH332"/>
      <c r="ATI332"/>
      <c r="ATJ332"/>
      <c r="ATK332"/>
      <c r="ATL332"/>
      <c r="ATM332"/>
      <c r="ATN332"/>
      <c r="ATO332"/>
      <c r="ATP332"/>
      <c r="ATQ332"/>
      <c r="ATR332"/>
      <c r="ATS332"/>
      <c r="ATT332"/>
      <c r="ATU332"/>
      <c r="ATV332"/>
      <c r="ATW332"/>
      <c r="ATX332"/>
      <c r="ATY332"/>
      <c r="ATZ332"/>
      <c r="AUA332"/>
      <c r="AUB332"/>
      <c r="AUC332"/>
      <c r="AUD332"/>
      <c r="AUE332"/>
      <c r="AUF332"/>
      <c r="AUG332"/>
      <c r="AUH332"/>
      <c r="AUI332"/>
      <c r="AUJ332"/>
      <c r="AUK332"/>
      <c r="AUL332"/>
      <c r="AUM332"/>
      <c r="AUN332"/>
      <c r="AUO332"/>
      <c r="AUP332"/>
      <c r="AUQ332"/>
      <c r="AUR332"/>
      <c r="AUS332"/>
      <c r="AUT332"/>
      <c r="AUU332"/>
      <c r="AUV332"/>
      <c r="AUW332"/>
      <c r="AUX332"/>
      <c r="AUY332"/>
      <c r="AUZ332"/>
      <c r="AVA332"/>
      <c r="AVB332"/>
      <c r="AVC332"/>
      <c r="AVD332"/>
      <c r="AVE332"/>
      <c r="AVF332"/>
      <c r="AVG332"/>
      <c r="AVH332"/>
      <c r="AVI332"/>
      <c r="AVJ332"/>
      <c r="AVK332"/>
      <c r="AVL332"/>
      <c r="AVM332"/>
      <c r="AVN332"/>
      <c r="AVO332"/>
      <c r="AVP332"/>
      <c r="AVQ332"/>
      <c r="AVR332"/>
      <c r="AVS332"/>
      <c r="AVT332"/>
      <c r="AVU332"/>
      <c r="AVV332"/>
      <c r="AVW332"/>
      <c r="AVX332"/>
      <c r="AVY332"/>
      <c r="AVZ332"/>
      <c r="AWA332"/>
      <c r="AWB332"/>
      <c r="AWC332"/>
      <c r="AWD332"/>
      <c r="AWE332"/>
      <c r="AWF332"/>
      <c r="AWG332"/>
      <c r="AWH332"/>
      <c r="AWI332"/>
      <c r="AWJ332"/>
      <c r="AWK332"/>
      <c r="AWL332"/>
      <c r="AWM332"/>
      <c r="AWN332"/>
      <c r="AWO332"/>
      <c r="AWP332"/>
      <c r="AWQ332"/>
      <c r="AWR332"/>
      <c r="AWS332"/>
      <c r="AWT332"/>
      <c r="AWU332"/>
      <c r="AWV332"/>
      <c r="AWW332"/>
      <c r="AWX332"/>
      <c r="AWY332"/>
      <c r="AWZ332"/>
      <c r="AXA332"/>
      <c r="AXB332"/>
      <c r="AXC332"/>
      <c r="AXD332"/>
      <c r="AXE332"/>
      <c r="AXF332"/>
      <c r="AXG332"/>
      <c r="AXH332"/>
      <c r="AXI332"/>
      <c r="AXJ332"/>
      <c r="AXK332"/>
      <c r="AXL332"/>
      <c r="AXM332"/>
      <c r="AXN332"/>
      <c r="AXO332"/>
      <c r="AXP332"/>
      <c r="AXQ332"/>
      <c r="AXR332"/>
      <c r="AXS332"/>
      <c r="AXT332"/>
      <c r="AXU332"/>
      <c r="AXV332"/>
      <c r="AXW332"/>
      <c r="AXX332"/>
      <c r="AXY332"/>
      <c r="AXZ332"/>
      <c r="AYA332"/>
      <c r="AYB332"/>
      <c r="AYC332"/>
      <c r="AYD332"/>
      <c r="AYE332"/>
      <c r="AYF332"/>
      <c r="AYG332"/>
      <c r="AYH332"/>
      <c r="AYI332"/>
      <c r="AYJ332"/>
      <c r="AYK332"/>
      <c r="AYL332"/>
      <c r="AYM332"/>
      <c r="AYN332"/>
      <c r="AYO332"/>
      <c r="AYP332"/>
      <c r="AYQ332"/>
      <c r="AYR332"/>
      <c r="AYS332"/>
      <c r="AYT332"/>
      <c r="AYU332"/>
      <c r="AYV332"/>
      <c r="AYW332"/>
      <c r="AYX332"/>
      <c r="AYY332"/>
      <c r="AYZ332"/>
      <c r="AZA332"/>
      <c r="AZB332"/>
      <c r="AZC332"/>
      <c r="AZD332"/>
      <c r="AZE332"/>
      <c r="AZF332"/>
      <c r="AZG332"/>
      <c r="AZH332"/>
      <c r="AZI332"/>
      <c r="AZJ332"/>
      <c r="AZK332"/>
      <c r="AZL332"/>
      <c r="AZM332"/>
      <c r="AZN332"/>
      <c r="AZO332"/>
      <c r="AZP332"/>
      <c r="AZQ332"/>
      <c r="AZR332"/>
      <c r="AZS332"/>
      <c r="AZT332"/>
      <c r="AZU332"/>
      <c r="AZV332"/>
      <c r="AZW332"/>
      <c r="AZX332"/>
      <c r="AZY332"/>
      <c r="AZZ332"/>
      <c r="BAA332"/>
      <c r="BAB332"/>
      <c r="BAC332"/>
      <c r="BAD332"/>
      <c r="BAE332"/>
      <c r="BAF332"/>
      <c r="BAG332"/>
      <c r="BAH332"/>
      <c r="BAI332"/>
      <c r="BAJ332"/>
      <c r="BAK332"/>
      <c r="BAL332"/>
      <c r="BAM332"/>
      <c r="BAN332"/>
      <c r="BAO332"/>
      <c r="BAP332"/>
      <c r="BAQ332"/>
      <c r="BAR332"/>
      <c r="BAS332"/>
      <c r="BAT332"/>
      <c r="BAU332"/>
      <c r="BAV332"/>
      <c r="BAW332"/>
      <c r="BAX332"/>
      <c r="BAY332"/>
      <c r="BAZ332"/>
      <c r="BBA332"/>
      <c r="BBB332"/>
      <c r="BBC332"/>
      <c r="BBD332"/>
      <c r="BBE332"/>
      <c r="BBF332"/>
      <c r="BBG332"/>
      <c r="BBH332"/>
      <c r="BBI332"/>
      <c r="BBJ332"/>
      <c r="BBK332"/>
      <c r="BBL332"/>
      <c r="BBM332"/>
      <c r="BBN332"/>
      <c r="BBO332"/>
      <c r="BBP332"/>
      <c r="BBQ332"/>
      <c r="BBR332"/>
      <c r="BBS332"/>
      <c r="BBT332"/>
      <c r="BBU332"/>
      <c r="BBV332"/>
      <c r="BBW332"/>
      <c r="BBX332"/>
      <c r="BBY332"/>
      <c r="BBZ332"/>
      <c r="BCA332"/>
      <c r="BCB332"/>
      <c r="BCC332"/>
      <c r="BCD332"/>
      <c r="BCE332"/>
      <c r="BCF332"/>
      <c r="BCG332"/>
      <c r="BCH332"/>
      <c r="BCI332"/>
      <c r="BCJ332"/>
      <c r="BCK332"/>
      <c r="BCL332"/>
      <c r="BCM332"/>
      <c r="BCN332"/>
      <c r="BCO332"/>
      <c r="BCP332"/>
      <c r="BCQ332"/>
      <c r="BCR332"/>
      <c r="BCS332"/>
      <c r="BCT332"/>
      <c r="BCU332"/>
      <c r="BCV332"/>
      <c r="BCW332"/>
      <c r="BCX332"/>
      <c r="BCY332"/>
      <c r="BCZ332"/>
      <c r="BDA332"/>
      <c r="BDB332"/>
      <c r="BDC332"/>
      <c r="BDD332"/>
      <c r="BDE332"/>
      <c r="BDF332"/>
      <c r="BDG332"/>
      <c r="BDH332"/>
      <c r="BDI332"/>
      <c r="BDJ332"/>
      <c r="BDK332"/>
      <c r="BDL332"/>
      <c r="BDM332"/>
      <c r="BDN332"/>
      <c r="BDO332"/>
      <c r="BDP332"/>
      <c r="BDQ332"/>
      <c r="BDR332"/>
      <c r="BDS332"/>
      <c r="BDT332"/>
      <c r="BDU332"/>
    </row>
    <row r="333" spans="1:1477" s="69" customFormat="1">
      <c r="B333" s="158" t="s">
        <v>7</v>
      </c>
      <c r="C333" s="158" t="s">
        <v>516</v>
      </c>
      <c r="D333" s="158" t="s">
        <v>517</v>
      </c>
      <c r="E333" s="194">
        <v>43725</v>
      </c>
      <c r="F333" s="158" t="s">
        <v>1005</v>
      </c>
      <c r="G333" s="158" t="s">
        <v>1008</v>
      </c>
      <c r="H333" s="195">
        <v>1</v>
      </c>
      <c r="I333" s="132">
        <v>35</v>
      </c>
      <c r="J333" s="132">
        <v>939</v>
      </c>
      <c r="K333" s="132">
        <v>1012</v>
      </c>
      <c r="L333" s="132">
        <v>938</v>
      </c>
      <c r="M333" s="192">
        <f t="shared" si="121"/>
        <v>0.92119275825346114</v>
      </c>
      <c r="N333" s="69">
        <f t="shared" si="122"/>
        <v>1</v>
      </c>
      <c r="O333" s="132">
        <v>74</v>
      </c>
      <c r="P333" s="132">
        <v>0</v>
      </c>
      <c r="Q333" s="132">
        <v>0</v>
      </c>
      <c r="R333" s="132">
        <v>73</v>
      </c>
      <c r="S333" s="132">
        <v>0</v>
      </c>
      <c r="T333" s="191">
        <v>139979406</v>
      </c>
      <c r="U333" s="191">
        <v>150000</v>
      </c>
      <c r="V333" s="191">
        <v>139829406</v>
      </c>
      <c r="W333" s="191">
        <v>145733672</v>
      </c>
      <c r="X333" s="191">
        <v>144403400</v>
      </c>
      <c r="Y333" s="191">
        <v>0</v>
      </c>
      <c r="Z333" s="191">
        <v>6000000</v>
      </c>
      <c r="AA333" s="191">
        <v>6000000</v>
      </c>
      <c r="AB333" s="191">
        <v>150403400</v>
      </c>
      <c r="AC333" s="191">
        <v>143485400</v>
      </c>
      <c r="AD333" s="192">
        <f t="shared" si="123"/>
        <v>1.0261461026302292</v>
      </c>
      <c r="AE333" s="132">
        <f t="shared" si="124"/>
        <v>1</v>
      </c>
      <c r="AF333" s="191">
        <v>-5542884</v>
      </c>
      <c r="AG333" s="191">
        <v>5754265</v>
      </c>
      <c r="AH333" s="132">
        <v>38</v>
      </c>
      <c r="AI333" s="132">
        <v>35</v>
      </c>
      <c r="AJ333" s="132">
        <v>0</v>
      </c>
      <c r="AK333" s="132">
        <v>0</v>
      </c>
      <c r="AL333" s="80">
        <v>48807</v>
      </c>
      <c r="AM333" s="80">
        <v>0</v>
      </c>
      <c r="AN333" s="132">
        <v>0</v>
      </c>
      <c r="AO333" s="132">
        <v>0</v>
      </c>
      <c r="AP333" s="80">
        <v>4196617</v>
      </c>
      <c r="AQ333" s="80">
        <v>0</v>
      </c>
      <c r="AR333" s="132">
        <v>0</v>
      </c>
      <c r="AS333" s="132">
        <v>0</v>
      </c>
      <c r="AT333" s="80">
        <v>0</v>
      </c>
      <c r="AU333" s="80">
        <v>0</v>
      </c>
      <c r="AV333" s="132">
        <v>0</v>
      </c>
      <c r="AW333" s="132">
        <v>0</v>
      </c>
      <c r="AX333" s="80">
        <v>13842</v>
      </c>
      <c r="AY333" s="80">
        <v>0</v>
      </c>
      <c r="AZ333" s="132">
        <v>0</v>
      </c>
      <c r="BA333" s="132">
        <v>0</v>
      </c>
      <c r="BB333" s="80">
        <v>0</v>
      </c>
      <c r="BC333" s="80">
        <v>0</v>
      </c>
      <c r="BD333" s="132">
        <v>0</v>
      </c>
      <c r="BE333" s="132">
        <v>0</v>
      </c>
      <c r="BF333" s="80">
        <v>94312</v>
      </c>
      <c r="BG333" s="80">
        <v>0</v>
      </c>
      <c r="BH333" s="132">
        <v>0</v>
      </c>
      <c r="BI333" s="132">
        <v>0</v>
      </c>
      <c r="BJ333" s="80">
        <v>564973</v>
      </c>
      <c r="BK333" s="80">
        <v>0</v>
      </c>
      <c r="BL333" s="132">
        <v>0</v>
      </c>
      <c r="BM333" s="132">
        <v>0</v>
      </c>
      <c r="BN333" s="80">
        <v>0</v>
      </c>
      <c r="BO333" s="80">
        <v>0</v>
      </c>
      <c r="BP333" s="132">
        <v>0</v>
      </c>
      <c r="BQ333" s="132">
        <v>0</v>
      </c>
      <c r="BR333" s="80">
        <v>983554</v>
      </c>
      <c r="BS333" s="80">
        <v>0</v>
      </c>
      <c r="BT333" s="132">
        <v>0</v>
      </c>
      <c r="BU333" s="132">
        <v>0</v>
      </c>
      <c r="BV333" s="80">
        <v>0</v>
      </c>
      <c r="BW333" s="80">
        <v>0</v>
      </c>
      <c r="BX333" s="132">
        <v>0</v>
      </c>
      <c r="BY333" s="132">
        <v>0</v>
      </c>
      <c r="BZ333" s="80">
        <v>0</v>
      </c>
      <c r="CA333" s="80">
        <v>0</v>
      </c>
      <c r="CB333" s="132">
        <v>0</v>
      </c>
      <c r="CC333" s="132">
        <v>0</v>
      </c>
      <c r="CD333" s="80">
        <v>0</v>
      </c>
      <c r="CE333" s="80">
        <v>0</v>
      </c>
      <c r="CF333" s="132">
        <v>0</v>
      </c>
      <c r="CG333" s="132">
        <v>0</v>
      </c>
      <c r="CH333" s="80">
        <v>0</v>
      </c>
      <c r="CI333" s="80">
        <v>0</v>
      </c>
      <c r="CJ333" s="132">
        <v>0</v>
      </c>
      <c r="CK333" s="132">
        <v>0</v>
      </c>
      <c r="CL333" s="80">
        <v>5902105</v>
      </c>
      <c r="CM333" s="80">
        <v>0</v>
      </c>
      <c r="CN333" s="158" t="s">
        <v>986</v>
      </c>
      <c r="CO333" s="158" t="s">
        <v>987</v>
      </c>
      <c r="CP333" s="158" t="s">
        <v>701</v>
      </c>
      <c r="CQ333" s="158" t="s">
        <v>701</v>
      </c>
      <c r="CR333" s="158" t="s">
        <v>701</v>
      </c>
      <c r="CS333" s="158" t="s">
        <v>701</v>
      </c>
      <c r="CT333" s="194">
        <v>45112</v>
      </c>
      <c r="CU333" s="158" t="s">
        <v>1005</v>
      </c>
      <c r="CV333" s="158" t="s">
        <v>1004</v>
      </c>
      <c r="CW333" s="194" t="s">
        <v>168</v>
      </c>
      <c r="CX333" s="194">
        <v>44773</v>
      </c>
      <c r="CY333" s="158" t="s">
        <v>1005</v>
      </c>
      <c r="CZ333" s="158" t="s">
        <v>1009</v>
      </c>
      <c r="DA333" s="158" t="s">
        <v>1085</v>
      </c>
      <c r="DB333" s="200">
        <v>118749145.78</v>
      </c>
      <c r="DC333" s="158" t="s">
        <v>810</v>
      </c>
      <c r="DD333" s="67" t="s">
        <v>811</v>
      </c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  <c r="AMK333"/>
      <c r="AML333"/>
      <c r="AMM333"/>
      <c r="AMN333"/>
      <c r="AMO333"/>
      <c r="AMP333"/>
      <c r="AMQ333"/>
      <c r="AMR333"/>
      <c r="AMS333"/>
      <c r="AMT333"/>
      <c r="AMU333"/>
      <c r="AMV333"/>
      <c r="AMW333"/>
      <c r="AMX333"/>
      <c r="AMY333"/>
      <c r="AMZ333"/>
      <c r="ANA333"/>
      <c r="ANB333"/>
      <c r="ANC333"/>
      <c r="AND333"/>
      <c r="ANE333"/>
      <c r="ANF333"/>
      <c r="ANG333"/>
      <c r="ANH333"/>
      <c r="ANI333"/>
      <c r="ANJ333"/>
      <c r="ANK333"/>
      <c r="ANL333"/>
      <c r="ANM333"/>
      <c r="ANN333"/>
      <c r="ANO333"/>
      <c r="ANP333"/>
      <c r="ANQ333"/>
      <c r="ANR333"/>
      <c r="ANS333"/>
      <c r="ANT333"/>
      <c r="ANU333"/>
      <c r="ANV333"/>
      <c r="ANW333"/>
      <c r="ANX333"/>
      <c r="ANY333"/>
      <c r="ANZ333"/>
      <c r="AOA333"/>
      <c r="AOB333"/>
      <c r="AOC333"/>
      <c r="AOD333"/>
      <c r="AOE333"/>
      <c r="AOF333"/>
      <c r="AOG333"/>
      <c r="AOH333"/>
      <c r="AOI333"/>
      <c r="AOJ333"/>
      <c r="AOK333"/>
      <c r="AOL333"/>
      <c r="AOM333"/>
      <c r="AON333"/>
      <c r="AOO333"/>
      <c r="AOP333"/>
      <c r="AOQ333"/>
      <c r="AOR333"/>
      <c r="AOS333"/>
      <c r="AOT333"/>
      <c r="AOU333"/>
      <c r="AOV333"/>
      <c r="AOW333"/>
      <c r="AOX333"/>
      <c r="AOY333"/>
      <c r="AOZ333"/>
      <c r="APA333"/>
      <c r="APB333"/>
      <c r="APC333"/>
      <c r="APD333"/>
      <c r="APE333"/>
      <c r="APF333"/>
      <c r="APG333"/>
      <c r="APH333"/>
      <c r="API333"/>
      <c r="APJ333"/>
      <c r="APK333"/>
      <c r="APL333"/>
      <c r="APM333"/>
      <c r="APN333"/>
      <c r="APO333"/>
      <c r="APP333"/>
      <c r="APQ333"/>
      <c r="APR333"/>
      <c r="APS333"/>
      <c r="APT333"/>
      <c r="APU333"/>
      <c r="APV333"/>
      <c r="APW333"/>
      <c r="APX333"/>
      <c r="APY333"/>
      <c r="APZ333"/>
      <c r="AQA333"/>
      <c r="AQB333"/>
      <c r="AQC333"/>
      <c r="AQD333"/>
      <c r="AQE333"/>
      <c r="AQF333"/>
      <c r="AQG333"/>
      <c r="AQH333"/>
      <c r="AQI333"/>
      <c r="AQJ333"/>
      <c r="AQK333"/>
      <c r="AQL333"/>
      <c r="AQM333"/>
      <c r="AQN333"/>
      <c r="AQO333"/>
      <c r="AQP333"/>
      <c r="AQQ333"/>
      <c r="AQR333"/>
      <c r="AQS333"/>
      <c r="AQT333"/>
      <c r="AQU333"/>
      <c r="AQV333"/>
      <c r="AQW333"/>
      <c r="AQX333"/>
      <c r="AQY333"/>
      <c r="AQZ333"/>
      <c r="ARA333"/>
      <c r="ARB333"/>
      <c r="ARC333"/>
      <c r="ARD333"/>
      <c r="ARE333"/>
      <c r="ARF333"/>
      <c r="ARG333"/>
      <c r="ARH333"/>
      <c r="ARI333"/>
      <c r="ARJ333"/>
      <c r="ARK333"/>
      <c r="ARL333"/>
      <c r="ARM333"/>
      <c r="ARN333"/>
      <c r="ARO333"/>
      <c r="ARP333"/>
      <c r="ARQ333"/>
      <c r="ARR333"/>
      <c r="ARS333"/>
      <c r="ART333"/>
      <c r="ARU333"/>
      <c r="ARV333"/>
      <c r="ARW333"/>
      <c r="ARX333"/>
      <c r="ARY333"/>
      <c r="ARZ333"/>
      <c r="ASA333"/>
      <c r="ASB333"/>
      <c r="ASC333"/>
      <c r="ASD333"/>
      <c r="ASE333"/>
      <c r="ASF333"/>
      <c r="ASG333"/>
      <c r="ASH333"/>
      <c r="ASI333"/>
      <c r="ASJ333"/>
      <c r="ASK333"/>
      <c r="ASL333"/>
      <c r="ASM333"/>
      <c r="ASN333"/>
      <c r="ASO333"/>
      <c r="ASP333"/>
      <c r="ASQ333"/>
      <c r="ASR333"/>
      <c r="ASS333"/>
      <c r="AST333"/>
      <c r="ASU333"/>
      <c r="ASV333"/>
      <c r="ASW333"/>
      <c r="ASX333"/>
      <c r="ASY333"/>
      <c r="ASZ333"/>
      <c r="ATA333"/>
      <c r="ATB333"/>
      <c r="ATC333"/>
      <c r="ATD333"/>
      <c r="ATE333"/>
      <c r="ATF333"/>
      <c r="ATG333"/>
      <c r="ATH333"/>
      <c r="ATI333"/>
      <c r="ATJ333"/>
      <c r="ATK333"/>
      <c r="ATL333"/>
      <c r="ATM333"/>
      <c r="ATN333"/>
      <c r="ATO333"/>
      <c r="ATP333"/>
      <c r="ATQ333"/>
      <c r="ATR333"/>
      <c r="ATS333"/>
      <c r="ATT333"/>
      <c r="ATU333"/>
      <c r="ATV333"/>
      <c r="ATW333"/>
      <c r="ATX333"/>
      <c r="ATY333"/>
      <c r="ATZ333"/>
      <c r="AUA333"/>
      <c r="AUB333"/>
      <c r="AUC333"/>
      <c r="AUD333"/>
      <c r="AUE333"/>
      <c r="AUF333"/>
      <c r="AUG333"/>
      <c r="AUH333"/>
      <c r="AUI333"/>
      <c r="AUJ333"/>
      <c r="AUK333"/>
      <c r="AUL333"/>
      <c r="AUM333"/>
      <c r="AUN333"/>
      <c r="AUO333"/>
      <c r="AUP333"/>
      <c r="AUQ333"/>
      <c r="AUR333"/>
      <c r="AUS333"/>
      <c r="AUT333"/>
      <c r="AUU333"/>
      <c r="AUV333"/>
      <c r="AUW333"/>
      <c r="AUX333"/>
      <c r="AUY333"/>
      <c r="AUZ333"/>
      <c r="AVA333"/>
      <c r="AVB333"/>
      <c r="AVC333"/>
      <c r="AVD333"/>
      <c r="AVE333"/>
      <c r="AVF333"/>
      <c r="AVG333"/>
      <c r="AVH333"/>
      <c r="AVI333"/>
      <c r="AVJ333"/>
      <c r="AVK333"/>
      <c r="AVL333"/>
      <c r="AVM333"/>
      <c r="AVN333"/>
      <c r="AVO333"/>
      <c r="AVP333"/>
      <c r="AVQ333"/>
      <c r="AVR333"/>
      <c r="AVS333"/>
      <c r="AVT333"/>
      <c r="AVU333"/>
      <c r="AVV333"/>
      <c r="AVW333"/>
      <c r="AVX333"/>
      <c r="AVY333"/>
      <c r="AVZ333"/>
      <c r="AWA333"/>
      <c r="AWB333"/>
      <c r="AWC333"/>
      <c r="AWD333"/>
      <c r="AWE333"/>
      <c r="AWF333"/>
      <c r="AWG333"/>
      <c r="AWH333"/>
      <c r="AWI333"/>
      <c r="AWJ333"/>
      <c r="AWK333"/>
      <c r="AWL333"/>
      <c r="AWM333"/>
      <c r="AWN333"/>
      <c r="AWO333"/>
      <c r="AWP333"/>
      <c r="AWQ333"/>
      <c r="AWR333"/>
      <c r="AWS333"/>
      <c r="AWT333"/>
      <c r="AWU333"/>
      <c r="AWV333"/>
      <c r="AWW333"/>
      <c r="AWX333"/>
      <c r="AWY333"/>
      <c r="AWZ333"/>
      <c r="AXA333"/>
      <c r="AXB333"/>
      <c r="AXC333"/>
      <c r="AXD333"/>
      <c r="AXE333"/>
      <c r="AXF333"/>
      <c r="AXG333"/>
      <c r="AXH333"/>
      <c r="AXI333"/>
      <c r="AXJ333"/>
      <c r="AXK333"/>
      <c r="AXL333"/>
      <c r="AXM333"/>
      <c r="AXN333"/>
      <c r="AXO333"/>
      <c r="AXP333"/>
      <c r="AXQ333"/>
      <c r="AXR333"/>
      <c r="AXS333"/>
      <c r="AXT333"/>
      <c r="AXU333"/>
      <c r="AXV333"/>
      <c r="AXW333"/>
      <c r="AXX333"/>
      <c r="AXY333"/>
      <c r="AXZ333"/>
      <c r="AYA333"/>
      <c r="AYB333"/>
      <c r="AYC333"/>
      <c r="AYD333"/>
      <c r="AYE333"/>
      <c r="AYF333"/>
      <c r="AYG333"/>
      <c r="AYH333"/>
      <c r="AYI333"/>
      <c r="AYJ333"/>
      <c r="AYK333"/>
      <c r="AYL333"/>
      <c r="AYM333"/>
      <c r="AYN333"/>
      <c r="AYO333"/>
      <c r="AYP333"/>
      <c r="AYQ333"/>
      <c r="AYR333"/>
      <c r="AYS333"/>
      <c r="AYT333"/>
      <c r="AYU333"/>
      <c r="AYV333"/>
      <c r="AYW333"/>
      <c r="AYX333"/>
      <c r="AYY333"/>
      <c r="AYZ333"/>
      <c r="AZA333"/>
      <c r="AZB333"/>
      <c r="AZC333"/>
      <c r="AZD333"/>
      <c r="AZE333"/>
      <c r="AZF333"/>
      <c r="AZG333"/>
      <c r="AZH333"/>
      <c r="AZI333"/>
      <c r="AZJ333"/>
      <c r="AZK333"/>
      <c r="AZL333"/>
      <c r="AZM333"/>
      <c r="AZN333"/>
      <c r="AZO333"/>
      <c r="AZP333"/>
      <c r="AZQ333"/>
      <c r="AZR333"/>
      <c r="AZS333"/>
      <c r="AZT333"/>
      <c r="AZU333"/>
      <c r="AZV333"/>
      <c r="AZW333"/>
      <c r="AZX333"/>
      <c r="AZY333"/>
      <c r="AZZ333"/>
      <c r="BAA333"/>
      <c r="BAB333"/>
      <c r="BAC333"/>
      <c r="BAD333"/>
      <c r="BAE333"/>
      <c r="BAF333"/>
      <c r="BAG333"/>
      <c r="BAH333"/>
      <c r="BAI333"/>
      <c r="BAJ333"/>
      <c r="BAK333"/>
      <c r="BAL333"/>
      <c r="BAM333"/>
      <c r="BAN333"/>
      <c r="BAO333"/>
      <c r="BAP333"/>
      <c r="BAQ333"/>
      <c r="BAR333"/>
      <c r="BAS333"/>
      <c r="BAT333"/>
      <c r="BAU333"/>
      <c r="BAV333"/>
      <c r="BAW333"/>
      <c r="BAX333"/>
      <c r="BAY333"/>
      <c r="BAZ333"/>
      <c r="BBA333"/>
      <c r="BBB333"/>
      <c r="BBC333"/>
      <c r="BBD333"/>
      <c r="BBE333"/>
      <c r="BBF333"/>
      <c r="BBG333"/>
      <c r="BBH333"/>
      <c r="BBI333"/>
      <c r="BBJ333"/>
      <c r="BBK333"/>
      <c r="BBL333"/>
      <c r="BBM333"/>
      <c r="BBN333"/>
      <c r="BBO333"/>
      <c r="BBP333"/>
      <c r="BBQ333"/>
      <c r="BBR333"/>
      <c r="BBS333"/>
      <c r="BBT333"/>
      <c r="BBU333"/>
      <c r="BBV333"/>
      <c r="BBW333"/>
      <c r="BBX333"/>
      <c r="BBY333"/>
      <c r="BBZ333"/>
      <c r="BCA333"/>
      <c r="BCB333"/>
      <c r="BCC333"/>
      <c r="BCD333"/>
      <c r="BCE333"/>
      <c r="BCF333"/>
      <c r="BCG333"/>
      <c r="BCH333"/>
      <c r="BCI333"/>
      <c r="BCJ333"/>
      <c r="BCK333"/>
      <c r="BCL333"/>
      <c r="BCM333"/>
      <c r="BCN333"/>
      <c r="BCO333"/>
      <c r="BCP333"/>
      <c r="BCQ333"/>
      <c r="BCR333"/>
      <c r="BCS333"/>
      <c r="BCT333"/>
      <c r="BCU333"/>
      <c r="BCV333"/>
      <c r="BCW333"/>
      <c r="BCX333"/>
      <c r="BCY333"/>
      <c r="BCZ333"/>
      <c r="BDA333"/>
      <c r="BDB333"/>
      <c r="BDC333"/>
      <c r="BDD333"/>
      <c r="BDE333"/>
      <c r="BDF333"/>
      <c r="BDG333"/>
      <c r="BDH333"/>
      <c r="BDI333"/>
      <c r="BDJ333"/>
      <c r="BDK333"/>
      <c r="BDL333"/>
      <c r="BDM333"/>
      <c r="BDN333"/>
      <c r="BDO333"/>
      <c r="BDP333"/>
      <c r="BDQ333"/>
      <c r="BDR333"/>
      <c r="BDS333"/>
      <c r="BDT333"/>
      <c r="BDU333"/>
    </row>
    <row r="334" spans="1:1477" s="69" customFormat="1">
      <c r="B334" s="158" t="s">
        <v>7</v>
      </c>
      <c r="C334" s="158" t="s">
        <v>679</v>
      </c>
      <c r="D334" s="158" t="s">
        <v>680</v>
      </c>
      <c r="E334" s="194">
        <v>43935</v>
      </c>
      <c r="F334" s="158" t="s">
        <v>1001</v>
      </c>
      <c r="G334" s="158" t="s">
        <v>1008</v>
      </c>
      <c r="H334" s="195">
        <v>2</v>
      </c>
      <c r="I334" s="132">
        <v>0</v>
      </c>
      <c r="J334" s="132">
        <v>290</v>
      </c>
      <c r="K334" s="132">
        <v>387</v>
      </c>
      <c r="L334" s="132">
        <v>387</v>
      </c>
      <c r="M334" s="192">
        <f t="shared" si="121"/>
        <v>1.0827586206896551</v>
      </c>
      <c r="N334" s="69">
        <f t="shared" si="122"/>
        <v>1</v>
      </c>
      <c r="O334" s="132">
        <v>0</v>
      </c>
      <c r="P334" s="132">
        <v>0</v>
      </c>
      <c r="Q334" s="132">
        <v>0</v>
      </c>
      <c r="R334" s="132">
        <v>73</v>
      </c>
      <c r="S334" s="132">
        <v>24</v>
      </c>
      <c r="T334" s="191">
        <v>3263898</v>
      </c>
      <c r="U334" s="191">
        <v>50000</v>
      </c>
      <c r="V334" s="191">
        <v>3213898</v>
      </c>
      <c r="W334" s="191">
        <v>3263898</v>
      </c>
      <c r="X334" s="191">
        <v>3283729</v>
      </c>
      <c r="Y334" s="191">
        <v>0</v>
      </c>
      <c r="Z334" s="191">
        <v>0</v>
      </c>
      <c r="AA334" s="191">
        <v>0</v>
      </c>
      <c r="AB334" s="191">
        <v>3283729</v>
      </c>
      <c r="AC334" s="191">
        <v>3283729</v>
      </c>
      <c r="AD334" s="192">
        <f t="shared" si="123"/>
        <v>1.021727820858036</v>
      </c>
      <c r="AE334" s="132">
        <f t="shared" si="124"/>
        <v>1</v>
      </c>
      <c r="AF334" s="191">
        <v>0</v>
      </c>
      <c r="AG334" s="191">
        <v>0</v>
      </c>
      <c r="AH334" s="132">
        <v>41</v>
      </c>
      <c r="AI334" s="132">
        <v>32</v>
      </c>
      <c r="AJ334" s="132">
        <v>0</v>
      </c>
      <c r="AK334" s="132">
        <v>0</v>
      </c>
      <c r="AL334" s="80">
        <v>5725</v>
      </c>
      <c r="AM334" s="80">
        <v>0</v>
      </c>
      <c r="AN334" s="132">
        <v>0</v>
      </c>
      <c r="AO334" s="132">
        <v>6</v>
      </c>
      <c r="AP334" s="80">
        <v>18681</v>
      </c>
      <c r="AQ334" s="80">
        <v>0</v>
      </c>
      <c r="AR334" s="132">
        <v>0</v>
      </c>
      <c r="AS334" s="132">
        <v>0</v>
      </c>
      <c r="AT334" s="80">
        <v>0</v>
      </c>
      <c r="AU334" s="80">
        <v>0</v>
      </c>
      <c r="AV334" s="132">
        <v>0</v>
      </c>
      <c r="AW334" s="132">
        <v>0</v>
      </c>
      <c r="AX334" s="80">
        <v>0</v>
      </c>
      <c r="AY334" s="80">
        <v>0</v>
      </c>
      <c r="AZ334" s="132">
        <v>0</v>
      </c>
      <c r="BA334" s="132">
        <v>0</v>
      </c>
      <c r="BB334" s="80">
        <v>0</v>
      </c>
      <c r="BC334" s="80">
        <v>0</v>
      </c>
      <c r="BD334" s="132">
        <v>0</v>
      </c>
      <c r="BE334" s="132">
        <v>0</v>
      </c>
      <c r="BF334" s="80">
        <v>0</v>
      </c>
      <c r="BG334" s="80">
        <v>0</v>
      </c>
      <c r="BH334" s="132">
        <v>0</v>
      </c>
      <c r="BI334" s="132">
        <v>18</v>
      </c>
      <c r="BJ334" s="80">
        <v>18952</v>
      </c>
      <c r="BK334" s="80">
        <v>0</v>
      </c>
      <c r="BL334" s="132">
        <v>0</v>
      </c>
      <c r="BM334" s="132">
        <v>0</v>
      </c>
      <c r="BN334" s="80">
        <v>0</v>
      </c>
      <c r="BO334" s="80">
        <v>0</v>
      </c>
      <c r="BP334" s="132">
        <v>0</v>
      </c>
      <c r="BQ334" s="132">
        <v>0</v>
      </c>
      <c r="BR334" s="80">
        <v>0</v>
      </c>
      <c r="BS334" s="80">
        <v>0</v>
      </c>
      <c r="BT334" s="132">
        <v>0</v>
      </c>
      <c r="BU334" s="132">
        <v>0</v>
      </c>
      <c r="BV334" s="80">
        <v>0</v>
      </c>
      <c r="BW334" s="80">
        <v>0</v>
      </c>
      <c r="BX334" s="132">
        <v>0</v>
      </c>
      <c r="BY334" s="132">
        <v>0</v>
      </c>
      <c r="BZ334" s="80">
        <v>0</v>
      </c>
      <c r="CA334" s="80">
        <v>0</v>
      </c>
      <c r="CB334" s="132">
        <v>0</v>
      </c>
      <c r="CC334" s="132">
        <v>0</v>
      </c>
      <c r="CD334" s="80">
        <v>0</v>
      </c>
      <c r="CE334" s="80">
        <v>0</v>
      </c>
      <c r="CF334" s="132">
        <v>0</v>
      </c>
      <c r="CG334" s="132">
        <v>0</v>
      </c>
      <c r="CH334" s="80">
        <v>0</v>
      </c>
      <c r="CI334" s="80">
        <v>0</v>
      </c>
      <c r="CJ334" s="132">
        <v>0</v>
      </c>
      <c r="CK334" s="132">
        <v>24</v>
      </c>
      <c r="CL334" s="80">
        <v>43358</v>
      </c>
      <c r="CM334" s="80">
        <v>0</v>
      </c>
      <c r="CN334" s="158" t="s">
        <v>957</v>
      </c>
      <c r="CO334" s="158" t="s">
        <v>958</v>
      </c>
      <c r="CP334" s="158" t="s">
        <v>701</v>
      </c>
      <c r="CQ334" s="158" t="s">
        <v>701</v>
      </c>
      <c r="CR334" s="158" t="s">
        <v>701</v>
      </c>
      <c r="CS334" s="158" t="s">
        <v>701</v>
      </c>
      <c r="CT334" s="194">
        <v>45335</v>
      </c>
      <c r="CU334" s="158" t="s">
        <v>1003</v>
      </c>
      <c r="CV334" s="158" t="s">
        <v>1004</v>
      </c>
      <c r="CW334" s="194" t="s">
        <v>168</v>
      </c>
      <c r="CX334" s="194">
        <v>44510</v>
      </c>
      <c r="CY334" s="158" t="s">
        <v>1007</v>
      </c>
      <c r="CZ334" s="158" t="s">
        <v>1010</v>
      </c>
      <c r="DA334" s="158" t="s">
        <v>1085</v>
      </c>
      <c r="DB334" s="200">
        <v>3999932.48</v>
      </c>
      <c r="DC334" s="158"/>
      <c r="DD334" s="67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  <c r="AMK334"/>
      <c r="AML334"/>
      <c r="AMM334"/>
      <c r="AMN334"/>
      <c r="AMO334"/>
      <c r="AMP334"/>
      <c r="AMQ334"/>
      <c r="AMR334"/>
      <c r="AMS334"/>
      <c r="AMT334"/>
      <c r="AMU334"/>
      <c r="AMV334"/>
      <c r="AMW334"/>
      <c r="AMX334"/>
      <c r="AMY334"/>
      <c r="AMZ334"/>
      <c r="ANA334"/>
      <c r="ANB334"/>
      <c r="ANC334"/>
      <c r="AND334"/>
      <c r="ANE334"/>
      <c r="ANF334"/>
      <c r="ANG334"/>
      <c r="ANH334"/>
      <c r="ANI334"/>
      <c r="ANJ334"/>
      <c r="ANK334"/>
      <c r="ANL334"/>
      <c r="ANM334"/>
      <c r="ANN334"/>
      <c r="ANO334"/>
      <c r="ANP334"/>
      <c r="ANQ334"/>
      <c r="ANR334"/>
      <c r="ANS334"/>
      <c r="ANT334"/>
      <c r="ANU334"/>
      <c r="ANV334"/>
      <c r="ANW334"/>
      <c r="ANX334"/>
      <c r="ANY334"/>
      <c r="ANZ334"/>
      <c r="AOA334"/>
      <c r="AOB334"/>
      <c r="AOC334"/>
      <c r="AOD334"/>
      <c r="AOE334"/>
      <c r="AOF334"/>
      <c r="AOG334"/>
      <c r="AOH334"/>
      <c r="AOI334"/>
      <c r="AOJ334"/>
      <c r="AOK334"/>
      <c r="AOL334"/>
      <c r="AOM334"/>
      <c r="AON334"/>
      <c r="AOO334"/>
      <c r="AOP334"/>
      <c r="AOQ334"/>
      <c r="AOR334"/>
      <c r="AOS334"/>
      <c r="AOT334"/>
      <c r="AOU334"/>
      <c r="AOV334"/>
      <c r="AOW334"/>
      <c r="AOX334"/>
      <c r="AOY334"/>
      <c r="AOZ334"/>
      <c r="APA334"/>
      <c r="APB334"/>
      <c r="APC334"/>
      <c r="APD334"/>
      <c r="APE334"/>
      <c r="APF334"/>
      <c r="APG334"/>
      <c r="APH334"/>
      <c r="API334"/>
      <c r="APJ334"/>
      <c r="APK334"/>
      <c r="APL334"/>
      <c r="APM334"/>
      <c r="APN334"/>
      <c r="APO334"/>
      <c r="APP334"/>
      <c r="APQ334"/>
      <c r="APR334"/>
      <c r="APS334"/>
      <c r="APT334"/>
      <c r="APU334"/>
      <c r="APV334"/>
      <c r="APW334"/>
      <c r="APX334"/>
      <c r="APY334"/>
      <c r="APZ334"/>
      <c r="AQA334"/>
      <c r="AQB334"/>
      <c r="AQC334"/>
      <c r="AQD334"/>
      <c r="AQE334"/>
      <c r="AQF334"/>
      <c r="AQG334"/>
      <c r="AQH334"/>
      <c r="AQI334"/>
      <c r="AQJ334"/>
      <c r="AQK334"/>
      <c r="AQL334"/>
      <c r="AQM334"/>
      <c r="AQN334"/>
      <c r="AQO334"/>
      <c r="AQP334"/>
      <c r="AQQ334"/>
      <c r="AQR334"/>
      <c r="AQS334"/>
      <c r="AQT334"/>
      <c r="AQU334"/>
      <c r="AQV334"/>
      <c r="AQW334"/>
      <c r="AQX334"/>
      <c r="AQY334"/>
      <c r="AQZ334"/>
      <c r="ARA334"/>
      <c r="ARB334"/>
      <c r="ARC334"/>
      <c r="ARD334"/>
      <c r="ARE334"/>
      <c r="ARF334"/>
      <c r="ARG334"/>
      <c r="ARH334"/>
      <c r="ARI334"/>
      <c r="ARJ334"/>
      <c r="ARK334"/>
      <c r="ARL334"/>
      <c r="ARM334"/>
      <c r="ARN334"/>
      <c r="ARO334"/>
      <c r="ARP334"/>
      <c r="ARQ334"/>
      <c r="ARR334"/>
      <c r="ARS334"/>
      <c r="ART334"/>
      <c r="ARU334"/>
      <c r="ARV334"/>
      <c r="ARW334"/>
      <c r="ARX334"/>
      <c r="ARY334"/>
      <c r="ARZ334"/>
      <c r="ASA334"/>
      <c r="ASB334"/>
      <c r="ASC334"/>
      <c r="ASD334"/>
      <c r="ASE334"/>
      <c r="ASF334"/>
      <c r="ASG334"/>
      <c r="ASH334"/>
      <c r="ASI334"/>
      <c r="ASJ334"/>
      <c r="ASK334"/>
      <c r="ASL334"/>
      <c r="ASM334"/>
      <c r="ASN334"/>
      <c r="ASO334"/>
      <c r="ASP334"/>
      <c r="ASQ334"/>
      <c r="ASR334"/>
      <c r="ASS334"/>
      <c r="AST334"/>
      <c r="ASU334"/>
      <c r="ASV334"/>
      <c r="ASW334"/>
      <c r="ASX334"/>
      <c r="ASY334"/>
      <c r="ASZ334"/>
      <c r="ATA334"/>
      <c r="ATB334"/>
      <c r="ATC334"/>
      <c r="ATD334"/>
      <c r="ATE334"/>
      <c r="ATF334"/>
      <c r="ATG334"/>
      <c r="ATH334"/>
      <c r="ATI334"/>
      <c r="ATJ334"/>
      <c r="ATK334"/>
      <c r="ATL334"/>
      <c r="ATM334"/>
      <c r="ATN334"/>
      <c r="ATO334"/>
      <c r="ATP334"/>
      <c r="ATQ334"/>
      <c r="ATR334"/>
      <c r="ATS334"/>
      <c r="ATT334"/>
      <c r="ATU334"/>
      <c r="ATV334"/>
      <c r="ATW334"/>
      <c r="ATX334"/>
      <c r="ATY334"/>
      <c r="ATZ334"/>
      <c r="AUA334"/>
      <c r="AUB334"/>
      <c r="AUC334"/>
      <c r="AUD334"/>
      <c r="AUE334"/>
      <c r="AUF334"/>
      <c r="AUG334"/>
      <c r="AUH334"/>
      <c r="AUI334"/>
      <c r="AUJ334"/>
      <c r="AUK334"/>
      <c r="AUL334"/>
      <c r="AUM334"/>
      <c r="AUN334"/>
      <c r="AUO334"/>
      <c r="AUP334"/>
      <c r="AUQ334"/>
      <c r="AUR334"/>
      <c r="AUS334"/>
      <c r="AUT334"/>
      <c r="AUU334"/>
      <c r="AUV334"/>
      <c r="AUW334"/>
      <c r="AUX334"/>
      <c r="AUY334"/>
      <c r="AUZ334"/>
      <c r="AVA334"/>
      <c r="AVB334"/>
      <c r="AVC334"/>
      <c r="AVD334"/>
      <c r="AVE334"/>
      <c r="AVF334"/>
      <c r="AVG334"/>
      <c r="AVH334"/>
      <c r="AVI334"/>
      <c r="AVJ334"/>
      <c r="AVK334"/>
      <c r="AVL334"/>
      <c r="AVM334"/>
      <c r="AVN334"/>
      <c r="AVO334"/>
      <c r="AVP334"/>
      <c r="AVQ334"/>
      <c r="AVR334"/>
      <c r="AVS334"/>
      <c r="AVT334"/>
      <c r="AVU334"/>
      <c r="AVV334"/>
      <c r="AVW334"/>
      <c r="AVX334"/>
      <c r="AVY334"/>
      <c r="AVZ334"/>
      <c r="AWA334"/>
      <c r="AWB334"/>
      <c r="AWC334"/>
      <c r="AWD334"/>
      <c r="AWE334"/>
      <c r="AWF334"/>
      <c r="AWG334"/>
      <c r="AWH334"/>
      <c r="AWI334"/>
      <c r="AWJ334"/>
      <c r="AWK334"/>
      <c r="AWL334"/>
      <c r="AWM334"/>
      <c r="AWN334"/>
      <c r="AWO334"/>
      <c r="AWP334"/>
      <c r="AWQ334"/>
      <c r="AWR334"/>
      <c r="AWS334"/>
      <c r="AWT334"/>
      <c r="AWU334"/>
      <c r="AWV334"/>
      <c r="AWW334"/>
      <c r="AWX334"/>
      <c r="AWY334"/>
      <c r="AWZ334"/>
      <c r="AXA334"/>
      <c r="AXB334"/>
      <c r="AXC334"/>
      <c r="AXD334"/>
      <c r="AXE334"/>
      <c r="AXF334"/>
      <c r="AXG334"/>
      <c r="AXH334"/>
      <c r="AXI334"/>
      <c r="AXJ334"/>
      <c r="AXK334"/>
      <c r="AXL334"/>
      <c r="AXM334"/>
      <c r="AXN334"/>
      <c r="AXO334"/>
      <c r="AXP334"/>
      <c r="AXQ334"/>
      <c r="AXR334"/>
      <c r="AXS334"/>
      <c r="AXT334"/>
      <c r="AXU334"/>
      <c r="AXV334"/>
      <c r="AXW334"/>
      <c r="AXX334"/>
      <c r="AXY334"/>
      <c r="AXZ334"/>
      <c r="AYA334"/>
      <c r="AYB334"/>
      <c r="AYC334"/>
      <c r="AYD334"/>
      <c r="AYE334"/>
      <c r="AYF334"/>
      <c r="AYG334"/>
      <c r="AYH334"/>
      <c r="AYI334"/>
      <c r="AYJ334"/>
      <c r="AYK334"/>
      <c r="AYL334"/>
      <c r="AYM334"/>
      <c r="AYN334"/>
      <c r="AYO334"/>
      <c r="AYP334"/>
      <c r="AYQ334"/>
      <c r="AYR334"/>
      <c r="AYS334"/>
      <c r="AYT334"/>
      <c r="AYU334"/>
      <c r="AYV334"/>
      <c r="AYW334"/>
      <c r="AYX334"/>
      <c r="AYY334"/>
      <c r="AYZ334"/>
      <c r="AZA334"/>
      <c r="AZB334"/>
      <c r="AZC334"/>
      <c r="AZD334"/>
      <c r="AZE334"/>
      <c r="AZF334"/>
      <c r="AZG334"/>
      <c r="AZH334"/>
      <c r="AZI334"/>
      <c r="AZJ334"/>
      <c r="AZK334"/>
      <c r="AZL334"/>
      <c r="AZM334"/>
      <c r="AZN334"/>
      <c r="AZO334"/>
      <c r="AZP334"/>
      <c r="AZQ334"/>
      <c r="AZR334"/>
      <c r="AZS334"/>
      <c r="AZT334"/>
      <c r="AZU334"/>
      <c r="AZV334"/>
      <c r="AZW334"/>
      <c r="AZX334"/>
      <c r="AZY334"/>
      <c r="AZZ334"/>
      <c r="BAA334"/>
      <c r="BAB334"/>
      <c r="BAC334"/>
      <c r="BAD334"/>
      <c r="BAE334"/>
      <c r="BAF334"/>
      <c r="BAG334"/>
      <c r="BAH334"/>
      <c r="BAI334"/>
      <c r="BAJ334"/>
      <c r="BAK334"/>
      <c r="BAL334"/>
      <c r="BAM334"/>
      <c r="BAN334"/>
      <c r="BAO334"/>
      <c r="BAP334"/>
      <c r="BAQ334"/>
      <c r="BAR334"/>
      <c r="BAS334"/>
      <c r="BAT334"/>
      <c r="BAU334"/>
      <c r="BAV334"/>
      <c r="BAW334"/>
      <c r="BAX334"/>
      <c r="BAY334"/>
      <c r="BAZ334"/>
      <c r="BBA334"/>
      <c r="BBB334"/>
      <c r="BBC334"/>
      <c r="BBD334"/>
      <c r="BBE334"/>
      <c r="BBF334"/>
      <c r="BBG334"/>
      <c r="BBH334"/>
      <c r="BBI334"/>
      <c r="BBJ334"/>
      <c r="BBK334"/>
      <c r="BBL334"/>
      <c r="BBM334"/>
      <c r="BBN334"/>
      <c r="BBO334"/>
      <c r="BBP334"/>
      <c r="BBQ334"/>
      <c r="BBR334"/>
      <c r="BBS334"/>
      <c r="BBT334"/>
      <c r="BBU334"/>
      <c r="BBV334"/>
      <c r="BBW334"/>
      <c r="BBX334"/>
      <c r="BBY334"/>
      <c r="BBZ334"/>
      <c r="BCA334"/>
      <c r="BCB334"/>
      <c r="BCC334"/>
      <c r="BCD334"/>
      <c r="BCE334"/>
      <c r="BCF334"/>
      <c r="BCG334"/>
      <c r="BCH334"/>
      <c r="BCI334"/>
      <c r="BCJ334"/>
      <c r="BCK334"/>
      <c r="BCL334"/>
      <c r="BCM334"/>
      <c r="BCN334"/>
      <c r="BCO334"/>
      <c r="BCP334"/>
      <c r="BCQ334"/>
      <c r="BCR334"/>
      <c r="BCS334"/>
      <c r="BCT334"/>
      <c r="BCU334"/>
      <c r="BCV334"/>
      <c r="BCW334"/>
      <c r="BCX334"/>
      <c r="BCY334"/>
      <c r="BCZ334"/>
      <c r="BDA334"/>
      <c r="BDB334"/>
      <c r="BDC334"/>
      <c r="BDD334"/>
      <c r="BDE334"/>
      <c r="BDF334"/>
      <c r="BDG334"/>
      <c r="BDH334"/>
      <c r="BDI334"/>
      <c r="BDJ334"/>
      <c r="BDK334"/>
      <c r="BDL334"/>
      <c r="BDM334"/>
      <c r="BDN334"/>
      <c r="BDO334"/>
      <c r="BDP334"/>
      <c r="BDQ334"/>
      <c r="BDR334"/>
      <c r="BDS334"/>
      <c r="BDT334"/>
      <c r="BDU334"/>
    </row>
    <row r="335" spans="1:1477" s="69" customFormat="1">
      <c r="B335" s="158" t="s">
        <v>7</v>
      </c>
      <c r="C335" s="158" t="s">
        <v>518</v>
      </c>
      <c r="D335" s="158" t="s">
        <v>519</v>
      </c>
      <c r="E335" s="194">
        <v>44074</v>
      </c>
      <c r="F335" s="158" t="s">
        <v>1005</v>
      </c>
      <c r="G335" s="158" t="s">
        <v>1002</v>
      </c>
      <c r="H335" s="195">
        <v>2</v>
      </c>
      <c r="I335" s="132">
        <v>7</v>
      </c>
      <c r="J335" s="132">
        <v>515</v>
      </c>
      <c r="K335" s="132">
        <v>718</v>
      </c>
      <c r="L335" s="132">
        <v>716</v>
      </c>
      <c r="M335" s="192">
        <f t="shared" si="121"/>
        <v>0.94174757281553401</v>
      </c>
      <c r="N335" s="69">
        <f t="shared" si="122"/>
        <v>1</v>
      </c>
      <c r="O335" s="132">
        <v>2</v>
      </c>
      <c r="P335" s="132">
        <v>0</v>
      </c>
      <c r="Q335" s="132">
        <v>0</v>
      </c>
      <c r="R335" s="132">
        <v>231</v>
      </c>
      <c r="S335" s="132">
        <v>-28</v>
      </c>
      <c r="T335" s="191">
        <v>16707654</v>
      </c>
      <c r="U335" s="191">
        <v>150000</v>
      </c>
      <c r="V335" s="191">
        <v>16557654</v>
      </c>
      <c r="W335" s="191">
        <v>17277221</v>
      </c>
      <c r="X335" s="191">
        <v>16377036</v>
      </c>
      <c r="Y335" s="191">
        <v>0</v>
      </c>
      <c r="Z335" s="191">
        <v>0</v>
      </c>
      <c r="AA335" s="191">
        <v>0</v>
      </c>
      <c r="AB335" s="191">
        <v>16377036</v>
      </c>
      <c r="AC335" s="191">
        <v>16720673</v>
      </c>
      <c r="AD335" s="192">
        <f t="shared" si="123"/>
        <v>1.0098455372965276</v>
      </c>
      <c r="AE335" s="132">
        <f t="shared" si="124"/>
        <v>1</v>
      </c>
      <c r="AF335" s="191">
        <v>485146</v>
      </c>
      <c r="AG335" s="191">
        <v>569567</v>
      </c>
      <c r="AH335" s="132">
        <v>175</v>
      </c>
      <c r="AI335" s="132">
        <v>56</v>
      </c>
      <c r="AJ335" s="132">
        <v>0</v>
      </c>
      <c r="AK335" s="132">
        <v>0</v>
      </c>
      <c r="AL335" s="80">
        <v>18542</v>
      </c>
      <c r="AM335" s="80">
        <v>0</v>
      </c>
      <c r="AN335" s="132">
        <v>0</v>
      </c>
      <c r="AO335" s="132">
        <v>0</v>
      </c>
      <c r="AP335" s="80">
        <v>58747</v>
      </c>
      <c r="AQ335" s="80">
        <v>0</v>
      </c>
      <c r="AR335" s="132">
        <v>0</v>
      </c>
      <c r="AS335" s="132">
        <v>0</v>
      </c>
      <c r="AT335" s="80">
        <v>0</v>
      </c>
      <c r="AU335" s="80">
        <v>0</v>
      </c>
      <c r="AV335" s="132">
        <v>0</v>
      </c>
      <c r="AW335" s="132">
        <v>0</v>
      </c>
      <c r="AX335" s="80">
        <v>0</v>
      </c>
      <c r="AY335" s="80">
        <v>0</v>
      </c>
      <c r="AZ335" s="132">
        <v>0</v>
      </c>
      <c r="BA335" s="132">
        <v>0</v>
      </c>
      <c r="BB335" s="80">
        <v>0</v>
      </c>
      <c r="BC335" s="80">
        <v>0</v>
      </c>
      <c r="BD335" s="132">
        <v>0</v>
      </c>
      <c r="BE335" s="132">
        <v>0</v>
      </c>
      <c r="BF335" s="80">
        <v>469864</v>
      </c>
      <c r="BG335" s="80">
        <v>0</v>
      </c>
      <c r="BH335" s="132">
        <v>0</v>
      </c>
      <c r="BI335" s="132">
        <v>0</v>
      </c>
      <c r="BJ335" s="80">
        <v>80825</v>
      </c>
      <c r="BK335" s="80">
        <v>0</v>
      </c>
      <c r="BL335" s="132">
        <v>0</v>
      </c>
      <c r="BM335" s="132">
        <v>0</v>
      </c>
      <c r="BN335" s="80">
        <v>0</v>
      </c>
      <c r="BO335" s="80">
        <v>0</v>
      </c>
      <c r="BP335" s="132">
        <v>45</v>
      </c>
      <c r="BQ335" s="132">
        <v>0</v>
      </c>
      <c r="BR335" s="80">
        <v>38754</v>
      </c>
      <c r="BS335" s="80">
        <v>0</v>
      </c>
      <c r="BT335" s="132">
        <v>0</v>
      </c>
      <c r="BU335" s="132">
        <v>0</v>
      </c>
      <c r="BV335" s="80">
        <v>0</v>
      </c>
      <c r="BW335" s="80">
        <v>0</v>
      </c>
      <c r="BX335" s="132">
        <v>0</v>
      </c>
      <c r="BY335" s="132">
        <v>0</v>
      </c>
      <c r="BZ335" s="80">
        <v>0</v>
      </c>
      <c r="CA335" s="80">
        <v>0</v>
      </c>
      <c r="CB335" s="132">
        <v>0</v>
      </c>
      <c r="CC335" s="132">
        <v>0</v>
      </c>
      <c r="CD335" s="80">
        <v>0</v>
      </c>
      <c r="CE335" s="80">
        <v>0</v>
      </c>
      <c r="CF335" s="132">
        <v>0</v>
      </c>
      <c r="CG335" s="132">
        <v>-28</v>
      </c>
      <c r="CH335" s="80">
        <v>-50316</v>
      </c>
      <c r="CI335" s="80">
        <v>0</v>
      </c>
      <c r="CJ335" s="132">
        <v>45</v>
      </c>
      <c r="CK335" s="132">
        <v>-28</v>
      </c>
      <c r="CL335" s="80">
        <v>616415</v>
      </c>
      <c r="CM335" s="80">
        <v>0</v>
      </c>
      <c r="CN335" s="158" t="s">
        <v>880</v>
      </c>
      <c r="CO335" s="158" t="s">
        <v>881</v>
      </c>
      <c r="CP335" s="158" t="s">
        <v>701</v>
      </c>
      <c r="CQ335" s="158" t="s">
        <v>701</v>
      </c>
      <c r="CR335" s="158" t="s">
        <v>701</v>
      </c>
      <c r="CS335" s="158" t="s">
        <v>701</v>
      </c>
      <c r="CT335" s="194">
        <v>45155</v>
      </c>
      <c r="CU335" s="158" t="s">
        <v>1005</v>
      </c>
      <c r="CV335" s="158" t="s">
        <v>1004</v>
      </c>
      <c r="CW335" s="194" t="s">
        <v>168</v>
      </c>
      <c r="CX335" s="194">
        <v>44915</v>
      </c>
      <c r="CY335" s="158" t="s">
        <v>1007</v>
      </c>
      <c r="CZ335" s="158" t="s">
        <v>1009</v>
      </c>
      <c r="DA335" s="158" t="s">
        <v>1085</v>
      </c>
      <c r="DB335" s="200">
        <v>20328685.57</v>
      </c>
      <c r="DC335" s="158"/>
      <c r="DD335" s="67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  <c r="AMK335"/>
      <c r="AML335"/>
      <c r="AMM335"/>
      <c r="AMN335"/>
      <c r="AMO335"/>
      <c r="AMP335"/>
      <c r="AMQ335"/>
      <c r="AMR335"/>
      <c r="AMS335"/>
      <c r="AMT335"/>
      <c r="AMU335"/>
      <c r="AMV335"/>
      <c r="AMW335"/>
      <c r="AMX335"/>
      <c r="AMY335"/>
      <c r="AMZ335"/>
      <c r="ANA335"/>
      <c r="ANB335"/>
      <c r="ANC335"/>
      <c r="AND335"/>
      <c r="ANE335"/>
      <c r="ANF335"/>
      <c r="ANG335"/>
      <c r="ANH335"/>
      <c r="ANI335"/>
      <c r="ANJ335"/>
      <c r="ANK335"/>
      <c r="ANL335"/>
      <c r="ANM335"/>
      <c r="ANN335"/>
      <c r="ANO335"/>
      <c r="ANP335"/>
      <c r="ANQ335"/>
      <c r="ANR335"/>
      <c r="ANS335"/>
      <c r="ANT335"/>
      <c r="ANU335"/>
      <c r="ANV335"/>
      <c r="ANW335"/>
      <c r="ANX335"/>
      <c r="ANY335"/>
      <c r="ANZ335"/>
      <c r="AOA335"/>
      <c r="AOB335"/>
      <c r="AOC335"/>
      <c r="AOD335"/>
      <c r="AOE335"/>
      <c r="AOF335"/>
      <c r="AOG335"/>
      <c r="AOH335"/>
      <c r="AOI335"/>
      <c r="AOJ335"/>
      <c r="AOK335"/>
      <c r="AOL335"/>
      <c r="AOM335"/>
      <c r="AON335"/>
      <c r="AOO335"/>
      <c r="AOP335"/>
      <c r="AOQ335"/>
      <c r="AOR335"/>
      <c r="AOS335"/>
      <c r="AOT335"/>
      <c r="AOU335"/>
      <c r="AOV335"/>
      <c r="AOW335"/>
      <c r="AOX335"/>
      <c r="AOY335"/>
      <c r="AOZ335"/>
      <c r="APA335"/>
      <c r="APB335"/>
      <c r="APC335"/>
      <c r="APD335"/>
      <c r="APE335"/>
      <c r="APF335"/>
      <c r="APG335"/>
      <c r="APH335"/>
      <c r="API335"/>
      <c r="APJ335"/>
      <c r="APK335"/>
      <c r="APL335"/>
      <c r="APM335"/>
      <c r="APN335"/>
      <c r="APO335"/>
      <c r="APP335"/>
      <c r="APQ335"/>
      <c r="APR335"/>
      <c r="APS335"/>
      <c r="APT335"/>
      <c r="APU335"/>
      <c r="APV335"/>
      <c r="APW335"/>
      <c r="APX335"/>
      <c r="APY335"/>
      <c r="APZ335"/>
      <c r="AQA335"/>
      <c r="AQB335"/>
      <c r="AQC335"/>
      <c r="AQD335"/>
      <c r="AQE335"/>
      <c r="AQF335"/>
      <c r="AQG335"/>
      <c r="AQH335"/>
      <c r="AQI335"/>
      <c r="AQJ335"/>
      <c r="AQK335"/>
      <c r="AQL335"/>
      <c r="AQM335"/>
      <c r="AQN335"/>
      <c r="AQO335"/>
      <c r="AQP335"/>
      <c r="AQQ335"/>
      <c r="AQR335"/>
      <c r="AQS335"/>
      <c r="AQT335"/>
      <c r="AQU335"/>
      <c r="AQV335"/>
      <c r="AQW335"/>
      <c r="AQX335"/>
      <c r="AQY335"/>
      <c r="AQZ335"/>
      <c r="ARA335"/>
      <c r="ARB335"/>
      <c r="ARC335"/>
      <c r="ARD335"/>
      <c r="ARE335"/>
      <c r="ARF335"/>
      <c r="ARG335"/>
      <c r="ARH335"/>
      <c r="ARI335"/>
      <c r="ARJ335"/>
      <c r="ARK335"/>
      <c r="ARL335"/>
      <c r="ARM335"/>
      <c r="ARN335"/>
      <c r="ARO335"/>
      <c r="ARP335"/>
      <c r="ARQ335"/>
      <c r="ARR335"/>
      <c r="ARS335"/>
      <c r="ART335"/>
      <c r="ARU335"/>
      <c r="ARV335"/>
      <c r="ARW335"/>
      <c r="ARX335"/>
      <c r="ARY335"/>
      <c r="ARZ335"/>
      <c r="ASA335"/>
      <c r="ASB335"/>
      <c r="ASC335"/>
      <c r="ASD335"/>
      <c r="ASE335"/>
      <c r="ASF335"/>
      <c r="ASG335"/>
      <c r="ASH335"/>
      <c r="ASI335"/>
      <c r="ASJ335"/>
      <c r="ASK335"/>
      <c r="ASL335"/>
      <c r="ASM335"/>
      <c r="ASN335"/>
      <c r="ASO335"/>
      <c r="ASP335"/>
      <c r="ASQ335"/>
      <c r="ASR335"/>
      <c r="ASS335"/>
      <c r="AST335"/>
      <c r="ASU335"/>
      <c r="ASV335"/>
      <c r="ASW335"/>
      <c r="ASX335"/>
      <c r="ASY335"/>
      <c r="ASZ335"/>
      <c r="ATA335"/>
      <c r="ATB335"/>
      <c r="ATC335"/>
      <c r="ATD335"/>
      <c r="ATE335"/>
      <c r="ATF335"/>
      <c r="ATG335"/>
      <c r="ATH335"/>
      <c r="ATI335"/>
      <c r="ATJ335"/>
      <c r="ATK335"/>
      <c r="ATL335"/>
      <c r="ATM335"/>
      <c r="ATN335"/>
      <c r="ATO335"/>
      <c r="ATP335"/>
      <c r="ATQ335"/>
      <c r="ATR335"/>
      <c r="ATS335"/>
      <c r="ATT335"/>
      <c r="ATU335"/>
      <c r="ATV335"/>
      <c r="ATW335"/>
      <c r="ATX335"/>
      <c r="ATY335"/>
      <c r="ATZ335"/>
      <c r="AUA335"/>
      <c r="AUB335"/>
      <c r="AUC335"/>
      <c r="AUD335"/>
      <c r="AUE335"/>
      <c r="AUF335"/>
      <c r="AUG335"/>
      <c r="AUH335"/>
      <c r="AUI335"/>
      <c r="AUJ335"/>
      <c r="AUK335"/>
      <c r="AUL335"/>
      <c r="AUM335"/>
      <c r="AUN335"/>
      <c r="AUO335"/>
      <c r="AUP335"/>
      <c r="AUQ335"/>
      <c r="AUR335"/>
      <c r="AUS335"/>
      <c r="AUT335"/>
      <c r="AUU335"/>
      <c r="AUV335"/>
      <c r="AUW335"/>
      <c r="AUX335"/>
      <c r="AUY335"/>
      <c r="AUZ335"/>
      <c r="AVA335"/>
      <c r="AVB335"/>
      <c r="AVC335"/>
      <c r="AVD335"/>
      <c r="AVE335"/>
      <c r="AVF335"/>
      <c r="AVG335"/>
      <c r="AVH335"/>
      <c r="AVI335"/>
      <c r="AVJ335"/>
      <c r="AVK335"/>
      <c r="AVL335"/>
      <c r="AVM335"/>
      <c r="AVN335"/>
      <c r="AVO335"/>
      <c r="AVP335"/>
      <c r="AVQ335"/>
      <c r="AVR335"/>
      <c r="AVS335"/>
      <c r="AVT335"/>
      <c r="AVU335"/>
      <c r="AVV335"/>
      <c r="AVW335"/>
      <c r="AVX335"/>
      <c r="AVY335"/>
      <c r="AVZ335"/>
      <c r="AWA335"/>
      <c r="AWB335"/>
      <c r="AWC335"/>
      <c r="AWD335"/>
      <c r="AWE335"/>
      <c r="AWF335"/>
      <c r="AWG335"/>
      <c r="AWH335"/>
      <c r="AWI335"/>
      <c r="AWJ335"/>
      <c r="AWK335"/>
      <c r="AWL335"/>
      <c r="AWM335"/>
      <c r="AWN335"/>
      <c r="AWO335"/>
      <c r="AWP335"/>
      <c r="AWQ335"/>
      <c r="AWR335"/>
      <c r="AWS335"/>
      <c r="AWT335"/>
      <c r="AWU335"/>
      <c r="AWV335"/>
      <c r="AWW335"/>
      <c r="AWX335"/>
      <c r="AWY335"/>
      <c r="AWZ335"/>
      <c r="AXA335"/>
      <c r="AXB335"/>
      <c r="AXC335"/>
      <c r="AXD335"/>
      <c r="AXE335"/>
      <c r="AXF335"/>
      <c r="AXG335"/>
      <c r="AXH335"/>
      <c r="AXI335"/>
      <c r="AXJ335"/>
      <c r="AXK335"/>
      <c r="AXL335"/>
      <c r="AXM335"/>
      <c r="AXN335"/>
      <c r="AXO335"/>
      <c r="AXP335"/>
      <c r="AXQ335"/>
      <c r="AXR335"/>
      <c r="AXS335"/>
      <c r="AXT335"/>
      <c r="AXU335"/>
      <c r="AXV335"/>
      <c r="AXW335"/>
      <c r="AXX335"/>
      <c r="AXY335"/>
      <c r="AXZ335"/>
      <c r="AYA335"/>
      <c r="AYB335"/>
      <c r="AYC335"/>
      <c r="AYD335"/>
      <c r="AYE335"/>
      <c r="AYF335"/>
      <c r="AYG335"/>
      <c r="AYH335"/>
      <c r="AYI335"/>
      <c r="AYJ335"/>
      <c r="AYK335"/>
      <c r="AYL335"/>
      <c r="AYM335"/>
      <c r="AYN335"/>
      <c r="AYO335"/>
      <c r="AYP335"/>
      <c r="AYQ335"/>
      <c r="AYR335"/>
      <c r="AYS335"/>
      <c r="AYT335"/>
      <c r="AYU335"/>
      <c r="AYV335"/>
      <c r="AYW335"/>
      <c r="AYX335"/>
      <c r="AYY335"/>
      <c r="AYZ335"/>
      <c r="AZA335"/>
      <c r="AZB335"/>
      <c r="AZC335"/>
      <c r="AZD335"/>
      <c r="AZE335"/>
      <c r="AZF335"/>
      <c r="AZG335"/>
      <c r="AZH335"/>
      <c r="AZI335"/>
      <c r="AZJ335"/>
      <c r="AZK335"/>
      <c r="AZL335"/>
      <c r="AZM335"/>
      <c r="AZN335"/>
      <c r="AZO335"/>
      <c r="AZP335"/>
      <c r="AZQ335"/>
      <c r="AZR335"/>
      <c r="AZS335"/>
      <c r="AZT335"/>
      <c r="AZU335"/>
      <c r="AZV335"/>
      <c r="AZW335"/>
      <c r="AZX335"/>
      <c r="AZY335"/>
      <c r="AZZ335"/>
      <c r="BAA335"/>
      <c r="BAB335"/>
      <c r="BAC335"/>
      <c r="BAD335"/>
      <c r="BAE335"/>
      <c r="BAF335"/>
      <c r="BAG335"/>
      <c r="BAH335"/>
      <c r="BAI335"/>
      <c r="BAJ335"/>
      <c r="BAK335"/>
      <c r="BAL335"/>
      <c r="BAM335"/>
      <c r="BAN335"/>
      <c r="BAO335"/>
      <c r="BAP335"/>
      <c r="BAQ335"/>
      <c r="BAR335"/>
      <c r="BAS335"/>
      <c r="BAT335"/>
      <c r="BAU335"/>
      <c r="BAV335"/>
      <c r="BAW335"/>
      <c r="BAX335"/>
      <c r="BAY335"/>
      <c r="BAZ335"/>
      <c r="BBA335"/>
      <c r="BBB335"/>
      <c r="BBC335"/>
      <c r="BBD335"/>
      <c r="BBE335"/>
      <c r="BBF335"/>
      <c r="BBG335"/>
      <c r="BBH335"/>
      <c r="BBI335"/>
      <c r="BBJ335"/>
      <c r="BBK335"/>
      <c r="BBL335"/>
      <c r="BBM335"/>
      <c r="BBN335"/>
      <c r="BBO335"/>
      <c r="BBP335"/>
      <c r="BBQ335"/>
      <c r="BBR335"/>
      <c r="BBS335"/>
      <c r="BBT335"/>
      <c r="BBU335"/>
      <c r="BBV335"/>
      <c r="BBW335"/>
      <c r="BBX335"/>
      <c r="BBY335"/>
      <c r="BBZ335"/>
      <c r="BCA335"/>
      <c r="BCB335"/>
      <c r="BCC335"/>
      <c r="BCD335"/>
      <c r="BCE335"/>
      <c r="BCF335"/>
      <c r="BCG335"/>
      <c r="BCH335"/>
      <c r="BCI335"/>
      <c r="BCJ335"/>
      <c r="BCK335"/>
      <c r="BCL335"/>
      <c r="BCM335"/>
      <c r="BCN335"/>
      <c r="BCO335"/>
      <c r="BCP335"/>
      <c r="BCQ335"/>
      <c r="BCR335"/>
      <c r="BCS335"/>
      <c r="BCT335"/>
      <c r="BCU335"/>
      <c r="BCV335"/>
      <c r="BCW335"/>
      <c r="BCX335"/>
      <c r="BCY335"/>
      <c r="BCZ335"/>
      <c r="BDA335"/>
      <c r="BDB335"/>
      <c r="BDC335"/>
      <c r="BDD335"/>
      <c r="BDE335"/>
      <c r="BDF335"/>
      <c r="BDG335"/>
      <c r="BDH335"/>
      <c r="BDI335"/>
      <c r="BDJ335"/>
      <c r="BDK335"/>
      <c r="BDL335"/>
      <c r="BDM335"/>
      <c r="BDN335"/>
      <c r="BDO335"/>
      <c r="BDP335"/>
      <c r="BDQ335"/>
      <c r="BDR335"/>
      <c r="BDS335"/>
      <c r="BDT335"/>
      <c r="BDU335"/>
    </row>
    <row r="336" spans="1:1477" s="69" customFormat="1">
      <c r="B336" s="158" t="s">
        <v>7</v>
      </c>
      <c r="C336" s="158" t="s">
        <v>681</v>
      </c>
      <c r="D336" s="158" t="s">
        <v>682</v>
      </c>
      <c r="E336" s="194">
        <v>44089</v>
      </c>
      <c r="F336" s="158" t="s">
        <v>1005</v>
      </c>
      <c r="G336" s="158" t="s">
        <v>1002</v>
      </c>
      <c r="H336" s="195">
        <v>1</v>
      </c>
      <c r="I336" s="132">
        <v>0</v>
      </c>
      <c r="J336" s="132">
        <v>139</v>
      </c>
      <c r="K336" s="132">
        <v>169</v>
      </c>
      <c r="L336" s="132">
        <v>162</v>
      </c>
      <c r="M336" s="192">
        <f t="shared" si="121"/>
        <v>0.94964028776978415</v>
      </c>
      <c r="N336" s="69">
        <f t="shared" si="122"/>
        <v>1</v>
      </c>
      <c r="O336" s="132">
        <v>7</v>
      </c>
      <c r="P336" s="132">
        <v>0</v>
      </c>
      <c r="Q336" s="132">
        <v>0</v>
      </c>
      <c r="R336" s="132">
        <v>30</v>
      </c>
      <c r="S336" s="132">
        <v>0</v>
      </c>
      <c r="T336" s="191">
        <v>650221</v>
      </c>
      <c r="U336" s="191">
        <v>50000</v>
      </c>
      <c r="V336" s="191">
        <v>600221</v>
      </c>
      <c r="W336" s="191">
        <v>650221</v>
      </c>
      <c r="X336" s="191">
        <v>606614</v>
      </c>
      <c r="Y336" s="191">
        <v>0</v>
      </c>
      <c r="Z336" s="191">
        <v>0</v>
      </c>
      <c r="AA336" s="191">
        <v>0</v>
      </c>
      <c r="AB336" s="191">
        <v>606614</v>
      </c>
      <c r="AC336" s="191">
        <v>606614</v>
      </c>
      <c r="AD336" s="192">
        <f t="shared" si="123"/>
        <v>1.010651076853359</v>
      </c>
      <c r="AE336" s="132">
        <f t="shared" si="124"/>
        <v>1</v>
      </c>
      <c r="AF336" s="191">
        <v>0</v>
      </c>
      <c r="AG336" s="191">
        <v>0</v>
      </c>
      <c r="AH336" s="132">
        <v>21</v>
      </c>
      <c r="AI336" s="132">
        <v>9</v>
      </c>
      <c r="AJ336" s="132">
        <v>0</v>
      </c>
      <c r="AK336" s="132">
        <v>0</v>
      </c>
      <c r="AL336" s="80">
        <v>7308</v>
      </c>
      <c r="AM336" s="80">
        <v>0</v>
      </c>
      <c r="AN336" s="132">
        <v>0</v>
      </c>
      <c r="AO336" s="132">
        <v>0</v>
      </c>
      <c r="AP336" s="80">
        <v>0</v>
      </c>
      <c r="AQ336" s="80">
        <v>0</v>
      </c>
      <c r="AR336" s="132">
        <v>0</v>
      </c>
      <c r="AS336" s="132">
        <v>0</v>
      </c>
      <c r="AT336" s="80">
        <v>0</v>
      </c>
      <c r="AU336" s="80">
        <v>0</v>
      </c>
      <c r="AV336" s="132">
        <v>0</v>
      </c>
      <c r="AW336" s="132">
        <v>0</v>
      </c>
      <c r="AX336" s="80">
        <v>0</v>
      </c>
      <c r="AY336" s="80">
        <v>0</v>
      </c>
      <c r="AZ336" s="132">
        <v>0</v>
      </c>
      <c r="BA336" s="132">
        <v>0</v>
      </c>
      <c r="BB336" s="80">
        <v>0</v>
      </c>
      <c r="BC336" s="80">
        <v>0</v>
      </c>
      <c r="BD336" s="132">
        <v>0</v>
      </c>
      <c r="BE336" s="132">
        <v>0</v>
      </c>
      <c r="BF336" s="80">
        <v>0</v>
      </c>
      <c r="BG336" s="80">
        <v>0</v>
      </c>
      <c r="BH336" s="132">
        <v>0</v>
      </c>
      <c r="BI336" s="132">
        <v>0</v>
      </c>
      <c r="BJ336" s="80">
        <v>2067</v>
      </c>
      <c r="BK336" s="80">
        <v>0</v>
      </c>
      <c r="BL336" s="132">
        <v>0</v>
      </c>
      <c r="BM336" s="132">
        <v>0</v>
      </c>
      <c r="BN336" s="80">
        <v>0</v>
      </c>
      <c r="BO336" s="80">
        <v>0</v>
      </c>
      <c r="BP336" s="132">
        <v>0</v>
      </c>
      <c r="BQ336" s="132">
        <v>0</v>
      </c>
      <c r="BR336" s="80">
        <v>0</v>
      </c>
      <c r="BS336" s="80">
        <v>0</v>
      </c>
      <c r="BT336" s="132">
        <v>0</v>
      </c>
      <c r="BU336" s="132">
        <v>0</v>
      </c>
      <c r="BV336" s="80">
        <v>0</v>
      </c>
      <c r="BW336" s="80">
        <v>0</v>
      </c>
      <c r="BX336" s="132">
        <v>0</v>
      </c>
      <c r="BY336" s="132">
        <v>0</v>
      </c>
      <c r="BZ336" s="80">
        <v>0</v>
      </c>
      <c r="CA336" s="80">
        <v>0</v>
      </c>
      <c r="CB336" s="132">
        <v>0</v>
      </c>
      <c r="CC336" s="132">
        <v>0</v>
      </c>
      <c r="CD336" s="80">
        <v>0</v>
      </c>
      <c r="CE336" s="80">
        <v>0</v>
      </c>
      <c r="CF336" s="132">
        <v>0</v>
      </c>
      <c r="CG336" s="132">
        <v>0</v>
      </c>
      <c r="CH336" s="80">
        <v>0</v>
      </c>
      <c r="CI336" s="80">
        <v>0</v>
      </c>
      <c r="CJ336" s="132">
        <v>0</v>
      </c>
      <c r="CK336" s="132">
        <v>0</v>
      </c>
      <c r="CL336" s="80">
        <v>9376</v>
      </c>
      <c r="CM336" s="80">
        <v>0</v>
      </c>
      <c r="CN336" s="158" t="s">
        <v>905</v>
      </c>
      <c r="CO336" s="158" t="s">
        <v>906</v>
      </c>
      <c r="CP336" s="158" t="s">
        <v>701</v>
      </c>
      <c r="CQ336" s="158" t="s">
        <v>701</v>
      </c>
      <c r="CR336" s="158" t="s">
        <v>701</v>
      </c>
      <c r="CS336" s="158" t="s">
        <v>701</v>
      </c>
      <c r="CT336" s="194">
        <v>45307</v>
      </c>
      <c r="CU336" s="158" t="s">
        <v>1003</v>
      </c>
      <c r="CV336" s="158" t="s">
        <v>1004</v>
      </c>
      <c r="CW336" s="194" t="s">
        <v>168</v>
      </c>
      <c r="CX336" s="194">
        <v>44446</v>
      </c>
      <c r="CY336" s="158" t="s">
        <v>1005</v>
      </c>
      <c r="CZ336" s="158" t="s">
        <v>1010</v>
      </c>
      <c r="DA336" s="158" t="s">
        <v>1085</v>
      </c>
      <c r="DB336" s="200">
        <v>1256846.42</v>
      </c>
      <c r="DC336" s="158"/>
      <c r="DD336" s="67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  <c r="AMK336"/>
      <c r="AML336"/>
      <c r="AMM336"/>
      <c r="AMN336"/>
      <c r="AMO336"/>
      <c r="AMP336"/>
      <c r="AMQ336"/>
      <c r="AMR336"/>
      <c r="AMS336"/>
      <c r="AMT336"/>
      <c r="AMU336"/>
      <c r="AMV336"/>
      <c r="AMW336"/>
      <c r="AMX336"/>
      <c r="AMY336"/>
      <c r="AMZ336"/>
      <c r="ANA336"/>
      <c r="ANB336"/>
      <c r="ANC336"/>
      <c r="AND336"/>
      <c r="ANE336"/>
      <c r="ANF336"/>
      <c r="ANG336"/>
      <c r="ANH336"/>
      <c r="ANI336"/>
      <c r="ANJ336"/>
      <c r="ANK336"/>
      <c r="ANL336"/>
      <c r="ANM336"/>
      <c r="ANN336"/>
      <c r="ANO336"/>
      <c r="ANP336"/>
      <c r="ANQ336"/>
      <c r="ANR336"/>
      <c r="ANS336"/>
      <c r="ANT336"/>
      <c r="ANU336"/>
      <c r="ANV336"/>
      <c r="ANW336"/>
      <c r="ANX336"/>
      <c r="ANY336"/>
      <c r="ANZ336"/>
      <c r="AOA336"/>
      <c r="AOB336"/>
      <c r="AOC336"/>
      <c r="AOD336"/>
      <c r="AOE336"/>
      <c r="AOF336"/>
      <c r="AOG336"/>
      <c r="AOH336"/>
      <c r="AOI336"/>
      <c r="AOJ336"/>
      <c r="AOK336"/>
      <c r="AOL336"/>
      <c r="AOM336"/>
      <c r="AON336"/>
      <c r="AOO336"/>
      <c r="AOP336"/>
      <c r="AOQ336"/>
      <c r="AOR336"/>
      <c r="AOS336"/>
      <c r="AOT336"/>
      <c r="AOU336"/>
      <c r="AOV336"/>
      <c r="AOW336"/>
      <c r="AOX336"/>
      <c r="AOY336"/>
      <c r="AOZ336"/>
      <c r="APA336"/>
      <c r="APB336"/>
      <c r="APC336"/>
      <c r="APD336"/>
      <c r="APE336"/>
      <c r="APF336"/>
      <c r="APG336"/>
      <c r="APH336"/>
      <c r="API336"/>
      <c r="APJ336"/>
      <c r="APK336"/>
      <c r="APL336"/>
      <c r="APM336"/>
      <c r="APN336"/>
      <c r="APO336"/>
      <c r="APP336"/>
      <c r="APQ336"/>
      <c r="APR336"/>
      <c r="APS336"/>
      <c r="APT336"/>
      <c r="APU336"/>
      <c r="APV336"/>
      <c r="APW336"/>
      <c r="APX336"/>
      <c r="APY336"/>
      <c r="APZ336"/>
      <c r="AQA336"/>
      <c r="AQB336"/>
      <c r="AQC336"/>
      <c r="AQD336"/>
      <c r="AQE336"/>
      <c r="AQF336"/>
      <c r="AQG336"/>
      <c r="AQH336"/>
      <c r="AQI336"/>
      <c r="AQJ336"/>
      <c r="AQK336"/>
      <c r="AQL336"/>
      <c r="AQM336"/>
      <c r="AQN336"/>
      <c r="AQO336"/>
      <c r="AQP336"/>
      <c r="AQQ336"/>
      <c r="AQR336"/>
      <c r="AQS336"/>
      <c r="AQT336"/>
      <c r="AQU336"/>
      <c r="AQV336"/>
      <c r="AQW336"/>
      <c r="AQX336"/>
      <c r="AQY336"/>
      <c r="AQZ336"/>
      <c r="ARA336"/>
      <c r="ARB336"/>
      <c r="ARC336"/>
      <c r="ARD336"/>
      <c r="ARE336"/>
      <c r="ARF336"/>
      <c r="ARG336"/>
      <c r="ARH336"/>
      <c r="ARI336"/>
      <c r="ARJ336"/>
      <c r="ARK336"/>
      <c r="ARL336"/>
      <c r="ARM336"/>
      <c r="ARN336"/>
      <c r="ARO336"/>
      <c r="ARP336"/>
      <c r="ARQ336"/>
      <c r="ARR336"/>
      <c r="ARS336"/>
      <c r="ART336"/>
      <c r="ARU336"/>
      <c r="ARV336"/>
      <c r="ARW336"/>
      <c r="ARX336"/>
      <c r="ARY336"/>
      <c r="ARZ336"/>
      <c r="ASA336"/>
      <c r="ASB336"/>
      <c r="ASC336"/>
      <c r="ASD336"/>
      <c r="ASE336"/>
      <c r="ASF336"/>
      <c r="ASG336"/>
      <c r="ASH336"/>
      <c r="ASI336"/>
      <c r="ASJ336"/>
      <c r="ASK336"/>
      <c r="ASL336"/>
      <c r="ASM336"/>
      <c r="ASN336"/>
      <c r="ASO336"/>
      <c r="ASP336"/>
      <c r="ASQ336"/>
      <c r="ASR336"/>
      <c r="ASS336"/>
      <c r="AST336"/>
      <c r="ASU336"/>
      <c r="ASV336"/>
      <c r="ASW336"/>
      <c r="ASX336"/>
      <c r="ASY336"/>
      <c r="ASZ336"/>
      <c r="ATA336"/>
      <c r="ATB336"/>
      <c r="ATC336"/>
      <c r="ATD336"/>
      <c r="ATE336"/>
      <c r="ATF336"/>
      <c r="ATG336"/>
      <c r="ATH336"/>
      <c r="ATI336"/>
      <c r="ATJ336"/>
      <c r="ATK336"/>
      <c r="ATL336"/>
      <c r="ATM336"/>
      <c r="ATN336"/>
      <c r="ATO336"/>
      <c r="ATP336"/>
      <c r="ATQ336"/>
      <c r="ATR336"/>
      <c r="ATS336"/>
      <c r="ATT336"/>
      <c r="ATU336"/>
      <c r="ATV336"/>
      <c r="ATW336"/>
      <c r="ATX336"/>
      <c r="ATY336"/>
      <c r="ATZ336"/>
      <c r="AUA336"/>
      <c r="AUB336"/>
      <c r="AUC336"/>
      <c r="AUD336"/>
      <c r="AUE336"/>
      <c r="AUF336"/>
      <c r="AUG336"/>
      <c r="AUH336"/>
      <c r="AUI336"/>
      <c r="AUJ336"/>
      <c r="AUK336"/>
      <c r="AUL336"/>
      <c r="AUM336"/>
      <c r="AUN336"/>
      <c r="AUO336"/>
      <c r="AUP336"/>
      <c r="AUQ336"/>
      <c r="AUR336"/>
      <c r="AUS336"/>
      <c r="AUT336"/>
      <c r="AUU336"/>
      <c r="AUV336"/>
      <c r="AUW336"/>
      <c r="AUX336"/>
      <c r="AUY336"/>
      <c r="AUZ336"/>
      <c r="AVA336"/>
      <c r="AVB336"/>
      <c r="AVC336"/>
      <c r="AVD336"/>
      <c r="AVE336"/>
      <c r="AVF336"/>
      <c r="AVG336"/>
      <c r="AVH336"/>
      <c r="AVI336"/>
      <c r="AVJ336"/>
      <c r="AVK336"/>
      <c r="AVL336"/>
      <c r="AVM336"/>
      <c r="AVN336"/>
      <c r="AVO336"/>
      <c r="AVP336"/>
      <c r="AVQ336"/>
      <c r="AVR336"/>
      <c r="AVS336"/>
      <c r="AVT336"/>
      <c r="AVU336"/>
      <c r="AVV336"/>
      <c r="AVW336"/>
      <c r="AVX336"/>
      <c r="AVY336"/>
      <c r="AVZ336"/>
      <c r="AWA336"/>
      <c r="AWB336"/>
      <c r="AWC336"/>
      <c r="AWD336"/>
      <c r="AWE336"/>
      <c r="AWF336"/>
      <c r="AWG336"/>
      <c r="AWH336"/>
      <c r="AWI336"/>
      <c r="AWJ336"/>
      <c r="AWK336"/>
      <c r="AWL336"/>
      <c r="AWM336"/>
      <c r="AWN336"/>
      <c r="AWO336"/>
      <c r="AWP336"/>
      <c r="AWQ336"/>
      <c r="AWR336"/>
      <c r="AWS336"/>
      <c r="AWT336"/>
      <c r="AWU336"/>
      <c r="AWV336"/>
      <c r="AWW336"/>
      <c r="AWX336"/>
      <c r="AWY336"/>
      <c r="AWZ336"/>
      <c r="AXA336"/>
      <c r="AXB336"/>
      <c r="AXC336"/>
      <c r="AXD336"/>
      <c r="AXE336"/>
      <c r="AXF336"/>
      <c r="AXG336"/>
      <c r="AXH336"/>
      <c r="AXI336"/>
      <c r="AXJ336"/>
      <c r="AXK336"/>
      <c r="AXL336"/>
      <c r="AXM336"/>
      <c r="AXN336"/>
      <c r="AXO336"/>
      <c r="AXP336"/>
      <c r="AXQ336"/>
      <c r="AXR336"/>
      <c r="AXS336"/>
      <c r="AXT336"/>
      <c r="AXU336"/>
      <c r="AXV336"/>
      <c r="AXW336"/>
      <c r="AXX336"/>
      <c r="AXY336"/>
      <c r="AXZ336"/>
      <c r="AYA336"/>
      <c r="AYB336"/>
      <c r="AYC336"/>
      <c r="AYD336"/>
      <c r="AYE336"/>
      <c r="AYF336"/>
      <c r="AYG336"/>
      <c r="AYH336"/>
      <c r="AYI336"/>
      <c r="AYJ336"/>
      <c r="AYK336"/>
      <c r="AYL336"/>
      <c r="AYM336"/>
      <c r="AYN336"/>
      <c r="AYO336"/>
      <c r="AYP336"/>
      <c r="AYQ336"/>
      <c r="AYR336"/>
      <c r="AYS336"/>
      <c r="AYT336"/>
      <c r="AYU336"/>
      <c r="AYV336"/>
      <c r="AYW336"/>
      <c r="AYX336"/>
      <c r="AYY336"/>
      <c r="AYZ336"/>
      <c r="AZA336"/>
      <c r="AZB336"/>
      <c r="AZC336"/>
      <c r="AZD336"/>
      <c r="AZE336"/>
      <c r="AZF336"/>
      <c r="AZG336"/>
      <c r="AZH336"/>
      <c r="AZI336"/>
      <c r="AZJ336"/>
      <c r="AZK336"/>
      <c r="AZL336"/>
      <c r="AZM336"/>
      <c r="AZN336"/>
      <c r="AZO336"/>
      <c r="AZP336"/>
      <c r="AZQ336"/>
      <c r="AZR336"/>
      <c r="AZS336"/>
      <c r="AZT336"/>
      <c r="AZU336"/>
      <c r="AZV336"/>
      <c r="AZW336"/>
      <c r="AZX336"/>
      <c r="AZY336"/>
      <c r="AZZ336"/>
      <c r="BAA336"/>
      <c r="BAB336"/>
      <c r="BAC336"/>
      <c r="BAD336"/>
      <c r="BAE336"/>
      <c r="BAF336"/>
      <c r="BAG336"/>
      <c r="BAH336"/>
      <c r="BAI336"/>
      <c r="BAJ336"/>
      <c r="BAK336"/>
      <c r="BAL336"/>
      <c r="BAM336"/>
      <c r="BAN336"/>
      <c r="BAO336"/>
      <c r="BAP336"/>
      <c r="BAQ336"/>
      <c r="BAR336"/>
      <c r="BAS336"/>
      <c r="BAT336"/>
      <c r="BAU336"/>
      <c r="BAV336"/>
      <c r="BAW336"/>
      <c r="BAX336"/>
      <c r="BAY336"/>
      <c r="BAZ336"/>
      <c r="BBA336"/>
      <c r="BBB336"/>
      <c r="BBC336"/>
      <c r="BBD336"/>
      <c r="BBE336"/>
      <c r="BBF336"/>
      <c r="BBG336"/>
      <c r="BBH336"/>
      <c r="BBI336"/>
      <c r="BBJ336"/>
      <c r="BBK336"/>
      <c r="BBL336"/>
      <c r="BBM336"/>
      <c r="BBN336"/>
      <c r="BBO336"/>
      <c r="BBP336"/>
      <c r="BBQ336"/>
      <c r="BBR336"/>
      <c r="BBS336"/>
      <c r="BBT336"/>
      <c r="BBU336"/>
      <c r="BBV336"/>
      <c r="BBW336"/>
      <c r="BBX336"/>
      <c r="BBY336"/>
      <c r="BBZ336"/>
      <c r="BCA336"/>
      <c r="BCB336"/>
      <c r="BCC336"/>
      <c r="BCD336"/>
      <c r="BCE336"/>
      <c r="BCF336"/>
      <c r="BCG336"/>
      <c r="BCH336"/>
      <c r="BCI336"/>
      <c r="BCJ336"/>
      <c r="BCK336"/>
      <c r="BCL336"/>
      <c r="BCM336"/>
      <c r="BCN336"/>
      <c r="BCO336"/>
      <c r="BCP336"/>
      <c r="BCQ336"/>
      <c r="BCR336"/>
      <c r="BCS336"/>
      <c r="BCT336"/>
      <c r="BCU336"/>
      <c r="BCV336"/>
      <c r="BCW336"/>
      <c r="BCX336"/>
      <c r="BCY336"/>
      <c r="BCZ336"/>
      <c r="BDA336"/>
      <c r="BDB336"/>
      <c r="BDC336"/>
      <c r="BDD336"/>
      <c r="BDE336"/>
      <c r="BDF336"/>
      <c r="BDG336"/>
      <c r="BDH336"/>
      <c r="BDI336"/>
      <c r="BDJ336"/>
      <c r="BDK336"/>
      <c r="BDL336"/>
      <c r="BDM336"/>
      <c r="BDN336"/>
      <c r="BDO336"/>
      <c r="BDP336"/>
      <c r="BDQ336"/>
      <c r="BDR336"/>
      <c r="BDS336"/>
      <c r="BDT336"/>
      <c r="BDU336"/>
    </row>
    <row r="337" spans="2:1477" s="69" customFormat="1">
      <c r="B337" s="158" t="s">
        <v>7</v>
      </c>
      <c r="C337" s="158" t="s">
        <v>683</v>
      </c>
      <c r="D337" s="158" t="s">
        <v>684</v>
      </c>
      <c r="E337" s="194">
        <v>44393</v>
      </c>
      <c r="F337" s="158" t="s">
        <v>1005</v>
      </c>
      <c r="G337" s="158" t="s">
        <v>1010</v>
      </c>
      <c r="H337" s="195">
        <v>1</v>
      </c>
      <c r="I337" s="132">
        <v>0</v>
      </c>
      <c r="J337" s="132">
        <v>551</v>
      </c>
      <c r="K337" s="132">
        <v>887</v>
      </c>
      <c r="L337" s="132">
        <v>877</v>
      </c>
      <c r="M337" s="192">
        <f t="shared" si="121"/>
        <v>1.0453720508166968</v>
      </c>
      <c r="N337" s="69">
        <f t="shared" si="122"/>
        <v>1</v>
      </c>
      <c r="O337" s="132">
        <v>10</v>
      </c>
      <c r="P337" s="132">
        <v>0</v>
      </c>
      <c r="Q337" s="132">
        <v>0</v>
      </c>
      <c r="R337" s="132">
        <v>301</v>
      </c>
      <c r="S337" s="132">
        <v>35</v>
      </c>
      <c r="T337" s="191">
        <v>5495495</v>
      </c>
      <c r="U337" s="191">
        <v>61300</v>
      </c>
      <c r="V337" s="191">
        <v>5434195</v>
      </c>
      <c r="W337" s="191">
        <v>5495495</v>
      </c>
      <c r="X337" s="191">
        <v>5449321</v>
      </c>
      <c r="Y337" s="191">
        <v>0</v>
      </c>
      <c r="Z337" s="191">
        <v>0</v>
      </c>
      <c r="AA337" s="191">
        <v>0</v>
      </c>
      <c r="AB337" s="191">
        <v>5449321</v>
      </c>
      <c r="AC337" s="191">
        <v>5449321</v>
      </c>
      <c r="AD337" s="192">
        <f t="shared" si="123"/>
        <v>1.0027834849503929</v>
      </c>
      <c r="AE337" s="132">
        <f t="shared" si="124"/>
        <v>1</v>
      </c>
      <c r="AF337" s="191">
        <v>0</v>
      </c>
      <c r="AG337" s="191">
        <v>0</v>
      </c>
      <c r="AH337" s="132">
        <v>214</v>
      </c>
      <c r="AI337" s="132">
        <v>87</v>
      </c>
      <c r="AJ337" s="132">
        <v>0</v>
      </c>
      <c r="AK337" s="132">
        <v>35</v>
      </c>
      <c r="AL337" s="80">
        <v>3783</v>
      </c>
      <c r="AM337" s="80">
        <v>0</v>
      </c>
      <c r="AN337" s="132">
        <v>0</v>
      </c>
      <c r="AO337" s="132">
        <v>0</v>
      </c>
      <c r="AP337" s="80">
        <v>20320</v>
      </c>
      <c r="AQ337" s="80">
        <v>0</v>
      </c>
      <c r="AR337" s="132">
        <v>0</v>
      </c>
      <c r="AS337" s="132">
        <v>0</v>
      </c>
      <c r="AT337" s="80">
        <v>0</v>
      </c>
      <c r="AU337" s="80">
        <v>0</v>
      </c>
      <c r="AV337" s="132">
        <v>0</v>
      </c>
      <c r="AW337" s="132">
        <v>0</v>
      </c>
      <c r="AX337" s="80">
        <v>0</v>
      </c>
      <c r="AY337" s="80">
        <v>0</v>
      </c>
      <c r="AZ337" s="132">
        <v>0</v>
      </c>
      <c r="BA337" s="132">
        <v>0</v>
      </c>
      <c r="BB337" s="80">
        <v>0</v>
      </c>
      <c r="BC337" s="80">
        <v>0</v>
      </c>
      <c r="BD337" s="132">
        <v>0</v>
      </c>
      <c r="BE337" s="132">
        <v>0</v>
      </c>
      <c r="BF337" s="80">
        <v>0</v>
      </c>
      <c r="BG337" s="80">
        <v>0</v>
      </c>
      <c r="BH337" s="132">
        <v>0</v>
      </c>
      <c r="BI337" s="132">
        <v>0</v>
      </c>
      <c r="BJ337" s="80">
        <v>9022</v>
      </c>
      <c r="BK337" s="80">
        <v>0</v>
      </c>
      <c r="BL337" s="132">
        <v>0</v>
      </c>
      <c r="BM337" s="132">
        <v>0</v>
      </c>
      <c r="BN337" s="80">
        <v>0</v>
      </c>
      <c r="BO337" s="80">
        <v>0</v>
      </c>
      <c r="BP337" s="132">
        <v>0</v>
      </c>
      <c r="BQ337" s="132">
        <v>0</v>
      </c>
      <c r="BR337" s="80">
        <v>0</v>
      </c>
      <c r="BS337" s="80">
        <v>0</v>
      </c>
      <c r="BT337" s="132">
        <v>0</v>
      </c>
      <c r="BU337" s="132">
        <v>0</v>
      </c>
      <c r="BV337" s="80">
        <v>0</v>
      </c>
      <c r="BW337" s="80">
        <v>0</v>
      </c>
      <c r="BX337" s="132">
        <v>0</v>
      </c>
      <c r="BY337" s="132">
        <v>0</v>
      </c>
      <c r="BZ337" s="80">
        <v>0</v>
      </c>
      <c r="CA337" s="80">
        <v>0</v>
      </c>
      <c r="CB337" s="132">
        <v>0</v>
      </c>
      <c r="CC337" s="132">
        <v>0</v>
      </c>
      <c r="CD337" s="80">
        <v>0</v>
      </c>
      <c r="CE337" s="80">
        <v>0</v>
      </c>
      <c r="CF337" s="132">
        <v>0</v>
      </c>
      <c r="CG337" s="132">
        <v>0</v>
      </c>
      <c r="CH337" s="80">
        <v>0</v>
      </c>
      <c r="CI337" s="80">
        <v>0</v>
      </c>
      <c r="CJ337" s="132">
        <v>0</v>
      </c>
      <c r="CK337" s="132">
        <v>35</v>
      </c>
      <c r="CL337" s="80">
        <v>33126</v>
      </c>
      <c r="CM337" s="80">
        <v>0</v>
      </c>
      <c r="CN337" s="158" t="s">
        <v>750</v>
      </c>
      <c r="CO337" s="158" t="s">
        <v>751</v>
      </c>
      <c r="CP337" s="158" t="s">
        <v>701</v>
      </c>
      <c r="CQ337" s="158" t="s">
        <v>701</v>
      </c>
      <c r="CR337" s="158" t="s">
        <v>701</v>
      </c>
      <c r="CS337" s="158" t="s">
        <v>701</v>
      </c>
      <c r="CT337" s="194">
        <v>45366</v>
      </c>
      <c r="CU337" s="158" t="s">
        <v>1003</v>
      </c>
      <c r="CV337" s="158" t="s">
        <v>1004</v>
      </c>
      <c r="CW337" s="194" t="s">
        <v>168</v>
      </c>
      <c r="CX337" s="194">
        <v>45329</v>
      </c>
      <c r="CY337" s="158" t="s">
        <v>1003</v>
      </c>
      <c r="CZ337" s="158" t="s">
        <v>1004</v>
      </c>
      <c r="DA337" s="158" t="s">
        <v>1085</v>
      </c>
      <c r="DB337" s="200">
        <v>6335420.3499999996</v>
      </c>
      <c r="DC337" s="158" t="s">
        <v>988</v>
      </c>
      <c r="DD337" s="67" t="s">
        <v>989</v>
      </c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  <c r="AMK337"/>
      <c r="AML337"/>
      <c r="AMM337"/>
      <c r="AMN337"/>
      <c r="AMO337"/>
      <c r="AMP337"/>
      <c r="AMQ337"/>
      <c r="AMR337"/>
      <c r="AMS337"/>
      <c r="AMT337"/>
      <c r="AMU337"/>
      <c r="AMV337"/>
      <c r="AMW337"/>
      <c r="AMX337"/>
      <c r="AMY337"/>
      <c r="AMZ337"/>
      <c r="ANA337"/>
      <c r="ANB337"/>
      <c r="ANC337"/>
      <c r="AND337"/>
      <c r="ANE337"/>
      <c r="ANF337"/>
      <c r="ANG337"/>
      <c r="ANH337"/>
      <c r="ANI337"/>
      <c r="ANJ337"/>
      <c r="ANK337"/>
      <c r="ANL337"/>
      <c r="ANM337"/>
      <c r="ANN337"/>
      <c r="ANO337"/>
      <c r="ANP337"/>
      <c r="ANQ337"/>
      <c r="ANR337"/>
      <c r="ANS337"/>
      <c r="ANT337"/>
      <c r="ANU337"/>
      <c r="ANV337"/>
      <c r="ANW337"/>
      <c r="ANX337"/>
      <c r="ANY337"/>
      <c r="ANZ337"/>
      <c r="AOA337"/>
      <c r="AOB337"/>
      <c r="AOC337"/>
      <c r="AOD337"/>
      <c r="AOE337"/>
      <c r="AOF337"/>
      <c r="AOG337"/>
      <c r="AOH337"/>
      <c r="AOI337"/>
      <c r="AOJ337"/>
      <c r="AOK337"/>
      <c r="AOL337"/>
      <c r="AOM337"/>
      <c r="AON337"/>
      <c r="AOO337"/>
      <c r="AOP337"/>
      <c r="AOQ337"/>
      <c r="AOR337"/>
      <c r="AOS337"/>
      <c r="AOT337"/>
      <c r="AOU337"/>
      <c r="AOV337"/>
      <c r="AOW337"/>
      <c r="AOX337"/>
      <c r="AOY337"/>
      <c r="AOZ337"/>
      <c r="APA337"/>
      <c r="APB337"/>
      <c r="APC337"/>
      <c r="APD337"/>
      <c r="APE337"/>
      <c r="APF337"/>
      <c r="APG337"/>
      <c r="APH337"/>
      <c r="API337"/>
      <c r="APJ337"/>
      <c r="APK337"/>
      <c r="APL337"/>
      <c r="APM337"/>
      <c r="APN337"/>
      <c r="APO337"/>
      <c r="APP337"/>
      <c r="APQ337"/>
      <c r="APR337"/>
      <c r="APS337"/>
      <c r="APT337"/>
      <c r="APU337"/>
      <c r="APV337"/>
      <c r="APW337"/>
      <c r="APX337"/>
      <c r="APY337"/>
      <c r="APZ337"/>
      <c r="AQA337"/>
      <c r="AQB337"/>
      <c r="AQC337"/>
      <c r="AQD337"/>
      <c r="AQE337"/>
      <c r="AQF337"/>
      <c r="AQG337"/>
      <c r="AQH337"/>
      <c r="AQI337"/>
      <c r="AQJ337"/>
      <c r="AQK337"/>
      <c r="AQL337"/>
      <c r="AQM337"/>
      <c r="AQN337"/>
      <c r="AQO337"/>
      <c r="AQP337"/>
      <c r="AQQ337"/>
      <c r="AQR337"/>
      <c r="AQS337"/>
      <c r="AQT337"/>
      <c r="AQU337"/>
      <c r="AQV337"/>
      <c r="AQW337"/>
      <c r="AQX337"/>
      <c r="AQY337"/>
      <c r="AQZ337"/>
      <c r="ARA337"/>
      <c r="ARB337"/>
      <c r="ARC337"/>
      <c r="ARD337"/>
      <c r="ARE337"/>
      <c r="ARF337"/>
      <c r="ARG337"/>
      <c r="ARH337"/>
      <c r="ARI337"/>
      <c r="ARJ337"/>
      <c r="ARK337"/>
      <c r="ARL337"/>
      <c r="ARM337"/>
      <c r="ARN337"/>
      <c r="ARO337"/>
      <c r="ARP337"/>
      <c r="ARQ337"/>
      <c r="ARR337"/>
      <c r="ARS337"/>
      <c r="ART337"/>
      <c r="ARU337"/>
      <c r="ARV337"/>
      <c r="ARW337"/>
      <c r="ARX337"/>
      <c r="ARY337"/>
      <c r="ARZ337"/>
      <c r="ASA337"/>
      <c r="ASB337"/>
      <c r="ASC337"/>
      <c r="ASD337"/>
      <c r="ASE337"/>
      <c r="ASF337"/>
      <c r="ASG337"/>
      <c r="ASH337"/>
      <c r="ASI337"/>
      <c r="ASJ337"/>
      <c r="ASK337"/>
      <c r="ASL337"/>
      <c r="ASM337"/>
      <c r="ASN337"/>
      <c r="ASO337"/>
      <c r="ASP337"/>
      <c r="ASQ337"/>
      <c r="ASR337"/>
      <c r="ASS337"/>
      <c r="AST337"/>
      <c r="ASU337"/>
      <c r="ASV337"/>
      <c r="ASW337"/>
      <c r="ASX337"/>
      <c r="ASY337"/>
      <c r="ASZ337"/>
      <c r="ATA337"/>
      <c r="ATB337"/>
      <c r="ATC337"/>
      <c r="ATD337"/>
      <c r="ATE337"/>
      <c r="ATF337"/>
      <c r="ATG337"/>
      <c r="ATH337"/>
      <c r="ATI337"/>
      <c r="ATJ337"/>
      <c r="ATK337"/>
      <c r="ATL337"/>
      <c r="ATM337"/>
      <c r="ATN337"/>
      <c r="ATO337"/>
      <c r="ATP337"/>
      <c r="ATQ337"/>
      <c r="ATR337"/>
      <c r="ATS337"/>
      <c r="ATT337"/>
      <c r="ATU337"/>
      <c r="ATV337"/>
      <c r="ATW337"/>
      <c r="ATX337"/>
      <c r="ATY337"/>
      <c r="ATZ337"/>
      <c r="AUA337"/>
      <c r="AUB337"/>
      <c r="AUC337"/>
      <c r="AUD337"/>
      <c r="AUE337"/>
      <c r="AUF337"/>
      <c r="AUG337"/>
      <c r="AUH337"/>
      <c r="AUI337"/>
      <c r="AUJ337"/>
      <c r="AUK337"/>
      <c r="AUL337"/>
      <c r="AUM337"/>
      <c r="AUN337"/>
      <c r="AUO337"/>
      <c r="AUP337"/>
      <c r="AUQ337"/>
      <c r="AUR337"/>
      <c r="AUS337"/>
      <c r="AUT337"/>
      <c r="AUU337"/>
      <c r="AUV337"/>
      <c r="AUW337"/>
      <c r="AUX337"/>
      <c r="AUY337"/>
      <c r="AUZ337"/>
      <c r="AVA337"/>
      <c r="AVB337"/>
      <c r="AVC337"/>
      <c r="AVD337"/>
      <c r="AVE337"/>
      <c r="AVF337"/>
      <c r="AVG337"/>
      <c r="AVH337"/>
      <c r="AVI337"/>
      <c r="AVJ337"/>
      <c r="AVK337"/>
      <c r="AVL337"/>
      <c r="AVM337"/>
      <c r="AVN337"/>
      <c r="AVO337"/>
      <c r="AVP337"/>
      <c r="AVQ337"/>
      <c r="AVR337"/>
      <c r="AVS337"/>
      <c r="AVT337"/>
      <c r="AVU337"/>
      <c r="AVV337"/>
      <c r="AVW337"/>
      <c r="AVX337"/>
      <c r="AVY337"/>
      <c r="AVZ337"/>
      <c r="AWA337"/>
      <c r="AWB337"/>
      <c r="AWC337"/>
      <c r="AWD337"/>
      <c r="AWE337"/>
      <c r="AWF337"/>
      <c r="AWG337"/>
      <c r="AWH337"/>
      <c r="AWI337"/>
      <c r="AWJ337"/>
      <c r="AWK337"/>
      <c r="AWL337"/>
      <c r="AWM337"/>
      <c r="AWN337"/>
      <c r="AWO337"/>
      <c r="AWP337"/>
      <c r="AWQ337"/>
      <c r="AWR337"/>
      <c r="AWS337"/>
      <c r="AWT337"/>
      <c r="AWU337"/>
      <c r="AWV337"/>
      <c r="AWW337"/>
      <c r="AWX337"/>
      <c r="AWY337"/>
      <c r="AWZ337"/>
      <c r="AXA337"/>
      <c r="AXB337"/>
      <c r="AXC337"/>
      <c r="AXD337"/>
      <c r="AXE337"/>
      <c r="AXF337"/>
      <c r="AXG337"/>
      <c r="AXH337"/>
      <c r="AXI337"/>
      <c r="AXJ337"/>
      <c r="AXK337"/>
      <c r="AXL337"/>
      <c r="AXM337"/>
      <c r="AXN337"/>
      <c r="AXO337"/>
      <c r="AXP337"/>
      <c r="AXQ337"/>
      <c r="AXR337"/>
      <c r="AXS337"/>
      <c r="AXT337"/>
      <c r="AXU337"/>
      <c r="AXV337"/>
      <c r="AXW337"/>
      <c r="AXX337"/>
      <c r="AXY337"/>
      <c r="AXZ337"/>
      <c r="AYA337"/>
      <c r="AYB337"/>
      <c r="AYC337"/>
      <c r="AYD337"/>
      <c r="AYE337"/>
      <c r="AYF337"/>
      <c r="AYG337"/>
      <c r="AYH337"/>
      <c r="AYI337"/>
      <c r="AYJ337"/>
      <c r="AYK337"/>
      <c r="AYL337"/>
      <c r="AYM337"/>
      <c r="AYN337"/>
      <c r="AYO337"/>
      <c r="AYP337"/>
      <c r="AYQ337"/>
      <c r="AYR337"/>
      <c r="AYS337"/>
      <c r="AYT337"/>
      <c r="AYU337"/>
      <c r="AYV337"/>
      <c r="AYW337"/>
      <c r="AYX337"/>
      <c r="AYY337"/>
      <c r="AYZ337"/>
      <c r="AZA337"/>
      <c r="AZB337"/>
      <c r="AZC337"/>
      <c r="AZD337"/>
      <c r="AZE337"/>
      <c r="AZF337"/>
      <c r="AZG337"/>
      <c r="AZH337"/>
      <c r="AZI337"/>
      <c r="AZJ337"/>
      <c r="AZK337"/>
      <c r="AZL337"/>
      <c r="AZM337"/>
      <c r="AZN337"/>
      <c r="AZO337"/>
      <c r="AZP337"/>
      <c r="AZQ337"/>
      <c r="AZR337"/>
      <c r="AZS337"/>
      <c r="AZT337"/>
      <c r="AZU337"/>
      <c r="AZV337"/>
      <c r="AZW337"/>
      <c r="AZX337"/>
      <c r="AZY337"/>
      <c r="AZZ337"/>
      <c r="BAA337"/>
      <c r="BAB337"/>
      <c r="BAC337"/>
      <c r="BAD337"/>
      <c r="BAE337"/>
      <c r="BAF337"/>
      <c r="BAG337"/>
      <c r="BAH337"/>
      <c r="BAI337"/>
      <c r="BAJ337"/>
      <c r="BAK337"/>
      <c r="BAL337"/>
      <c r="BAM337"/>
      <c r="BAN337"/>
      <c r="BAO337"/>
      <c r="BAP337"/>
      <c r="BAQ337"/>
      <c r="BAR337"/>
      <c r="BAS337"/>
      <c r="BAT337"/>
      <c r="BAU337"/>
      <c r="BAV337"/>
      <c r="BAW337"/>
      <c r="BAX337"/>
      <c r="BAY337"/>
      <c r="BAZ337"/>
      <c r="BBA337"/>
      <c r="BBB337"/>
      <c r="BBC337"/>
      <c r="BBD337"/>
      <c r="BBE337"/>
      <c r="BBF337"/>
      <c r="BBG337"/>
      <c r="BBH337"/>
      <c r="BBI337"/>
      <c r="BBJ337"/>
      <c r="BBK337"/>
      <c r="BBL337"/>
      <c r="BBM337"/>
      <c r="BBN337"/>
      <c r="BBO337"/>
      <c r="BBP337"/>
      <c r="BBQ337"/>
      <c r="BBR337"/>
      <c r="BBS337"/>
      <c r="BBT337"/>
      <c r="BBU337"/>
      <c r="BBV337"/>
      <c r="BBW337"/>
      <c r="BBX337"/>
      <c r="BBY337"/>
      <c r="BBZ337"/>
      <c r="BCA337"/>
      <c r="BCB337"/>
      <c r="BCC337"/>
      <c r="BCD337"/>
      <c r="BCE337"/>
      <c r="BCF337"/>
      <c r="BCG337"/>
      <c r="BCH337"/>
      <c r="BCI337"/>
      <c r="BCJ337"/>
      <c r="BCK337"/>
      <c r="BCL337"/>
      <c r="BCM337"/>
      <c r="BCN337"/>
      <c r="BCO337"/>
      <c r="BCP337"/>
      <c r="BCQ337"/>
      <c r="BCR337"/>
      <c r="BCS337"/>
      <c r="BCT337"/>
      <c r="BCU337"/>
      <c r="BCV337"/>
      <c r="BCW337"/>
      <c r="BCX337"/>
      <c r="BCY337"/>
      <c r="BCZ337"/>
      <c r="BDA337"/>
      <c r="BDB337"/>
      <c r="BDC337"/>
      <c r="BDD337"/>
      <c r="BDE337"/>
      <c r="BDF337"/>
      <c r="BDG337"/>
      <c r="BDH337"/>
      <c r="BDI337"/>
      <c r="BDJ337"/>
      <c r="BDK337"/>
      <c r="BDL337"/>
      <c r="BDM337"/>
      <c r="BDN337"/>
      <c r="BDO337"/>
      <c r="BDP337"/>
      <c r="BDQ337"/>
      <c r="BDR337"/>
      <c r="BDS337"/>
      <c r="BDT337"/>
      <c r="BDU337"/>
    </row>
    <row r="338" spans="2:1477" s="69" customFormat="1">
      <c r="B338" s="158" t="s">
        <v>7</v>
      </c>
      <c r="C338" s="158" t="s">
        <v>520</v>
      </c>
      <c r="D338" s="158" t="s">
        <v>521</v>
      </c>
      <c r="E338" s="194">
        <v>44327</v>
      </c>
      <c r="F338" s="158" t="s">
        <v>1001</v>
      </c>
      <c r="G338" s="158" t="s">
        <v>1002</v>
      </c>
      <c r="H338" s="195">
        <v>1</v>
      </c>
      <c r="I338" s="132">
        <v>1</v>
      </c>
      <c r="J338" s="132">
        <v>461</v>
      </c>
      <c r="K338" s="132">
        <v>714</v>
      </c>
      <c r="L338" s="132">
        <v>714</v>
      </c>
      <c r="M338" s="192">
        <f t="shared" si="121"/>
        <v>1.1800433839479392</v>
      </c>
      <c r="N338" s="69">
        <f t="shared" si="122"/>
        <v>1</v>
      </c>
      <c r="O338" s="132">
        <v>0</v>
      </c>
      <c r="P338" s="132">
        <v>0</v>
      </c>
      <c r="Q338" s="132">
        <v>0</v>
      </c>
      <c r="R338" s="132">
        <v>245</v>
      </c>
      <c r="S338" s="132">
        <v>8</v>
      </c>
      <c r="T338" s="191">
        <v>3696363</v>
      </c>
      <c r="U338" s="191">
        <v>50000</v>
      </c>
      <c r="V338" s="191">
        <v>3646363</v>
      </c>
      <c r="W338" s="191">
        <v>3796363</v>
      </c>
      <c r="X338" s="191">
        <v>3750537</v>
      </c>
      <c r="Y338" s="191">
        <v>0</v>
      </c>
      <c r="Z338" s="191">
        <v>0</v>
      </c>
      <c r="AA338" s="191">
        <v>0</v>
      </c>
      <c r="AB338" s="191">
        <v>3750537</v>
      </c>
      <c r="AC338" s="191">
        <v>3751060</v>
      </c>
      <c r="AD338" s="192">
        <f t="shared" si="123"/>
        <v>1.0287127200446033</v>
      </c>
      <c r="AE338" s="132">
        <f t="shared" si="124"/>
        <v>1</v>
      </c>
      <c r="AF338" s="191">
        <v>46856</v>
      </c>
      <c r="AG338" s="191">
        <v>100000</v>
      </c>
      <c r="AH338" s="132">
        <v>101</v>
      </c>
      <c r="AI338" s="132">
        <v>69</v>
      </c>
      <c r="AJ338" s="132">
        <v>0</v>
      </c>
      <c r="AK338" s="132">
        <v>0</v>
      </c>
      <c r="AL338" s="80">
        <v>39569</v>
      </c>
      <c r="AM338" s="80">
        <v>0</v>
      </c>
      <c r="AN338" s="132">
        <v>54</v>
      </c>
      <c r="AO338" s="132">
        <v>8</v>
      </c>
      <c r="AP338" s="80">
        <v>54437</v>
      </c>
      <c r="AQ338" s="80">
        <v>0</v>
      </c>
      <c r="AR338" s="132">
        <v>0</v>
      </c>
      <c r="AS338" s="132">
        <v>0</v>
      </c>
      <c r="AT338" s="80">
        <v>0</v>
      </c>
      <c r="AU338" s="80">
        <v>0</v>
      </c>
      <c r="AV338" s="132">
        <v>0</v>
      </c>
      <c r="AW338" s="132">
        <v>0</v>
      </c>
      <c r="AX338" s="80">
        <v>0</v>
      </c>
      <c r="AY338" s="80">
        <v>0</v>
      </c>
      <c r="AZ338" s="132">
        <v>0</v>
      </c>
      <c r="BA338" s="132">
        <v>0</v>
      </c>
      <c r="BB338" s="80">
        <v>0</v>
      </c>
      <c r="BC338" s="80">
        <v>0</v>
      </c>
      <c r="BD338" s="132">
        <v>0</v>
      </c>
      <c r="BE338" s="132">
        <v>0</v>
      </c>
      <c r="BF338" s="80">
        <v>0</v>
      </c>
      <c r="BG338" s="80">
        <v>0</v>
      </c>
      <c r="BH338" s="132">
        <v>0</v>
      </c>
      <c r="BI338" s="132">
        <v>0</v>
      </c>
      <c r="BJ338" s="80">
        <v>0</v>
      </c>
      <c r="BK338" s="80">
        <v>0</v>
      </c>
      <c r="BL338" s="132">
        <v>0</v>
      </c>
      <c r="BM338" s="132">
        <v>0</v>
      </c>
      <c r="BN338" s="80">
        <v>0</v>
      </c>
      <c r="BO338" s="80">
        <v>0</v>
      </c>
      <c r="BP338" s="132">
        <v>85</v>
      </c>
      <c r="BQ338" s="132">
        <v>0</v>
      </c>
      <c r="BR338" s="80">
        <v>17353</v>
      </c>
      <c r="BS338" s="80">
        <v>0</v>
      </c>
      <c r="BT338" s="132">
        <v>0</v>
      </c>
      <c r="BU338" s="132">
        <v>0</v>
      </c>
      <c r="BV338" s="80">
        <v>0</v>
      </c>
      <c r="BW338" s="80">
        <v>0</v>
      </c>
      <c r="BX338" s="132">
        <v>0</v>
      </c>
      <c r="BY338" s="132">
        <v>0</v>
      </c>
      <c r="BZ338" s="80">
        <v>0</v>
      </c>
      <c r="CA338" s="80">
        <v>0</v>
      </c>
      <c r="CB338" s="132">
        <v>0</v>
      </c>
      <c r="CC338" s="132">
        <v>0</v>
      </c>
      <c r="CD338" s="80">
        <v>0</v>
      </c>
      <c r="CE338" s="80">
        <v>0</v>
      </c>
      <c r="CF338" s="132">
        <v>0</v>
      </c>
      <c r="CG338" s="132">
        <v>0</v>
      </c>
      <c r="CH338" s="80">
        <v>0</v>
      </c>
      <c r="CI338" s="80">
        <v>0</v>
      </c>
      <c r="CJ338" s="132">
        <v>139</v>
      </c>
      <c r="CK338" s="132">
        <v>8</v>
      </c>
      <c r="CL338" s="80">
        <v>111359</v>
      </c>
      <c r="CM338" s="80">
        <v>0</v>
      </c>
      <c r="CN338" s="158" t="s">
        <v>990</v>
      </c>
      <c r="CO338" s="158" t="s">
        <v>991</v>
      </c>
      <c r="CP338" s="158" t="s">
        <v>701</v>
      </c>
      <c r="CQ338" s="158" t="s">
        <v>701</v>
      </c>
      <c r="CR338" s="158" t="s">
        <v>701</v>
      </c>
      <c r="CS338" s="158" t="s">
        <v>701</v>
      </c>
      <c r="CT338" s="194">
        <v>45310</v>
      </c>
      <c r="CU338" s="158" t="s">
        <v>1003</v>
      </c>
      <c r="CV338" s="158" t="s">
        <v>1004</v>
      </c>
      <c r="CW338" s="194" t="s">
        <v>168</v>
      </c>
      <c r="CX338" s="194">
        <v>45223</v>
      </c>
      <c r="CY338" s="158" t="s">
        <v>1007</v>
      </c>
      <c r="CZ338" s="158" t="s">
        <v>1004</v>
      </c>
      <c r="DA338" s="158" t="s">
        <v>1085</v>
      </c>
      <c r="DB338" s="200">
        <v>3759343.91</v>
      </c>
      <c r="DC338" s="158"/>
      <c r="DD338" s="67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  <c r="AMK338"/>
      <c r="AML338"/>
      <c r="AMM338"/>
      <c r="AMN338"/>
      <c r="AMO338"/>
      <c r="AMP338"/>
      <c r="AMQ338"/>
      <c r="AMR338"/>
      <c r="AMS338"/>
      <c r="AMT338"/>
      <c r="AMU338"/>
      <c r="AMV338"/>
      <c r="AMW338"/>
      <c r="AMX338"/>
      <c r="AMY338"/>
      <c r="AMZ338"/>
      <c r="ANA338"/>
      <c r="ANB338"/>
      <c r="ANC338"/>
      <c r="AND338"/>
      <c r="ANE338"/>
      <c r="ANF338"/>
      <c r="ANG338"/>
      <c r="ANH338"/>
      <c r="ANI338"/>
      <c r="ANJ338"/>
      <c r="ANK338"/>
      <c r="ANL338"/>
      <c r="ANM338"/>
      <c r="ANN338"/>
      <c r="ANO338"/>
      <c r="ANP338"/>
      <c r="ANQ338"/>
      <c r="ANR338"/>
      <c r="ANS338"/>
      <c r="ANT338"/>
      <c r="ANU338"/>
      <c r="ANV338"/>
      <c r="ANW338"/>
      <c r="ANX338"/>
      <c r="ANY338"/>
      <c r="ANZ338"/>
      <c r="AOA338"/>
      <c r="AOB338"/>
      <c r="AOC338"/>
      <c r="AOD338"/>
      <c r="AOE338"/>
      <c r="AOF338"/>
      <c r="AOG338"/>
      <c r="AOH338"/>
      <c r="AOI338"/>
      <c r="AOJ338"/>
      <c r="AOK338"/>
      <c r="AOL338"/>
      <c r="AOM338"/>
      <c r="AON338"/>
      <c r="AOO338"/>
      <c r="AOP338"/>
      <c r="AOQ338"/>
      <c r="AOR338"/>
      <c r="AOS338"/>
      <c r="AOT338"/>
      <c r="AOU338"/>
      <c r="AOV338"/>
      <c r="AOW338"/>
      <c r="AOX338"/>
      <c r="AOY338"/>
      <c r="AOZ338"/>
      <c r="APA338"/>
      <c r="APB338"/>
      <c r="APC338"/>
      <c r="APD338"/>
      <c r="APE338"/>
      <c r="APF338"/>
      <c r="APG338"/>
      <c r="APH338"/>
      <c r="API338"/>
      <c r="APJ338"/>
      <c r="APK338"/>
      <c r="APL338"/>
      <c r="APM338"/>
      <c r="APN338"/>
      <c r="APO338"/>
      <c r="APP338"/>
      <c r="APQ338"/>
      <c r="APR338"/>
      <c r="APS338"/>
      <c r="APT338"/>
      <c r="APU338"/>
      <c r="APV338"/>
      <c r="APW338"/>
      <c r="APX338"/>
      <c r="APY338"/>
      <c r="APZ338"/>
      <c r="AQA338"/>
      <c r="AQB338"/>
      <c r="AQC338"/>
      <c r="AQD338"/>
      <c r="AQE338"/>
      <c r="AQF338"/>
      <c r="AQG338"/>
      <c r="AQH338"/>
      <c r="AQI338"/>
      <c r="AQJ338"/>
      <c r="AQK338"/>
      <c r="AQL338"/>
      <c r="AQM338"/>
      <c r="AQN338"/>
      <c r="AQO338"/>
      <c r="AQP338"/>
      <c r="AQQ338"/>
      <c r="AQR338"/>
      <c r="AQS338"/>
      <c r="AQT338"/>
      <c r="AQU338"/>
      <c r="AQV338"/>
      <c r="AQW338"/>
      <c r="AQX338"/>
      <c r="AQY338"/>
      <c r="AQZ338"/>
      <c r="ARA338"/>
      <c r="ARB338"/>
      <c r="ARC338"/>
      <c r="ARD338"/>
      <c r="ARE338"/>
      <c r="ARF338"/>
      <c r="ARG338"/>
      <c r="ARH338"/>
      <c r="ARI338"/>
      <c r="ARJ338"/>
      <c r="ARK338"/>
      <c r="ARL338"/>
      <c r="ARM338"/>
      <c r="ARN338"/>
      <c r="ARO338"/>
      <c r="ARP338"/>
      <c r="ARQ338"/>
      <c r="ARR338"/>
      <c r="ARS338"/>
      <c r="ART338"/>
      <c r="ARU338"/>
      <c r="ARV338"/>
      <c r="ARW338"/>
      <c r="ARX338"/>
      <c r="ARY338"/>
      <c r="ARZ338"/>
      <c r="ASA338"/>
      <c r="ASB338"/>
      <c r="ASC338"/>
      <c r="ASD338"/>
      <c r="ASE338"/>
      <c r="ASF338"/>
      <c r="ASG338"/>
      <c r="ASH338"/>
      <c r="ASI338"/>
      <c r="ASJ338"/>
      <c r="ASK338"/>
      <c r="ASL338"/>
      <c r="ASM338"/>
      <c r="ASN338"/>
      <c r="ASO338"/>
      <c r="ASP338"/>
      <c r="ASQ338"/>
      <c r="ASR338"/>
      <c r="ASS338"/>
      <c r="AST338"/>
      <c r="ASU338"/>
      <c r="ASV338"/>
      <c r="ASW338"/>
      <c r="ASX338"/>
      <c r="ASY338"/>
      <c r="ASZ338"/>
      <c r="ATA338"/>
      <c r="ATB338"/>
      <c r="ATC338"/>
      <c r="ATD338"/>
      <c r="ATE338"/>
      <c r="ATF338"/>
      <c r="ATG338"/>
      <c r="ATH338"/>
      <c r="ATI338"/>
      <c r="ATJ338"/>
      <c r="ATK338"/>
      <c r="ATL338"/>
      <c r="ATM338"/>
      <c r="ATN338"/>
      <c r="ATO338"/>
      <c r="ATP338"/>
      <c r="ATQ338"/>
      <c r="ATR338"/>
      <c r="ATS338"/>
      <c r="ATT338"/>
      <c r="ATU338"/>
      <c r="ATV338"/>
      <c r="ATW338"/>
      <c r="ATX338"/>
      <c r="ATY338"/>
      <c r="ATZ338"/>
      <c r="AUA338"/>
      <c r="AUB338"/>
      <c r="AUC338"/>
      <c r="AUD338"/>
      <c r="AUE338"/>
      <c r="AUF338"/>
      <c r="AUG338"/>
      <c r="AUH338"/>
      <c r="AUI338"/>
      <c r="AUJ338"/>
      <c r="AUK338"/>
      <c r="AUL338"/>
      <c r="AUM338"/>
      <c r="AUN338"/>
      <c r="AUO338"/>
      <c r="AUP338"/>
      <c r="AUQ338"/>
      <c r="AUR338"/>
      <c r="AUS338"/>
      <c r="AUT338"/>
      <c r="AUU338"/>
      <c r="AUV338"/>
      <c r="AUW338"/>
      <c r="AUX338"/>
      <c r="AUY338"/>
      <c r="AUZ338"/>
      <c r="AVA338"/>
      <c r="AVB338"/>
      <c r="AVC338"/>
      <c r="AVD338"/>
      <c r="AVE338"/>
      <c r="AVF338"/>
      <c r="AVG338"/>
      <c r="AVH338"/>
      <c r="AVI338"/>
      <c r="AVJ338"/>
      <c r="AVK338"/>
      <c r="AVL338"/>
      <c r="AVM338"/>
      <c r="AVN338"/>
      <c r="AVO338"/>
      <c r="AVP338"/>
      <c r="AVQ338"/>
      <c r="AVR338"/>
      <c r="AVS338"/>
      <c r="AVT338"/>
      <c r="AVU338"/>
      <c r="AVV338"/>
      <c r="AVW338"/>
      <c r="AVX338"/>
      <c r="AVY338"/>
      <c r="AVZ338"/>
      <c r="AWA338"/>
      <c r="AWB338"/>
      <c r="AWC338"/>
      <c r="AWD338"/>
      <c r="AWE338"/>
      <c r="AWF338"/>
      <c r="AWG338"/>
      <c r="AWH338"/>
      <c r="AWI338"/>
      <c r="AWJ338"/>
      <c r="AWK338"/>
      <c r="AWL338"/>
      <c r="AWM338"/>
      <c r="AWN338"/>
      <c r="AWO338"/>
      <c r="AWP338"/>
      <c r="AWQ338"/>
      <c r="AWR338"/>
      <c r="AWS338"/>
      <c r="AWT338"/>
      <c r="AWU338"/>
      <c r="AWV338"/>
      <c r="AWW338"/>
      <c r="AWX338"/>
      <c r="AWY338"/>
      <c r="AWZ338"/>
      <c r="AXA338"/>
      <c r="AXB338"/>
      <c r="AXC338"/>
      <c r="AXD338"/>
      <c r="AXE338"/>
      <c r="AXF338"/>
      <c r="AXG338"/>
      <c r="AXH338"/>
      <c r="AXI338"/>
      <c r="AXJ338"/>
      <c r="AXK338"/>
      <c r="AXL338"/>
      <c r="AXM338"/>
      <c r="AXN338"/>
      <c r="AXO338"/>
      <c r="AXP338"/>
      <c r="AXQ338"/>
      <c r="AXR338"/>
      <c r="AXS338"/>
      <c r="AXT338"/>
      <c r="AXU338"/>
      <c r="AXV338"/>
      <c r="AXW338"/>
      <c r="AXX338"/>
      <c r="AXY338"/>
      <c r="AXZ338"/>
      <c r="AYA338"/>
      <c r="AYB338"/>
      <c r="AYC338"/>
      <c r="AYD338"/>
      <c r="AYE338"/>
      <c r="AYF338"/>
      <c r="AYG338"/>
      <c r="AYH338"/>
      <c r="AYI338"/>
      <c r="AYJ338"/>
      <c r="AYK338"/>
      <c r="AYL338"/>
      <c r="AYM338"/>
      <c r="AYN338"/>
      <c r="AYO338"/>
      <c r="AYP338"/>
      <c r="AYQ338"/>
      <c r="AYR338"/>
      <c r="AYS338"/>
      <c r="AYT338"/>
      <c r="AYU338"/>
      <c r="AYV338"/>
      <c r="AYW338"/>
      <c r="AYX338"/>
      <c r="AYY338"/>
      <c r="AYZ338"/>
      <c r="AZA338"/>
      <c r="AZB338"/>
      <c r="AZC338"/>
      <c r="AZD338"/>
      <c r="AZE338"/>
      <c r="AZF338"/>
      <c r="AZG338"/>
      <c r="AZH338"/>
      <c r="AZI338"/>
      <c r="AZJ338"/>
      <c r="AZK338"/>
      <c r="AZL338"/>
      <c r="AZM338"/>
      <c r="AZN338"/>
      <c r="AZO338"/>
      <c r="AZP338"/>
      <c r="AZQ338"/>
      <c r="AZR338"/>
      <c r="AZS338"/>
      <c r="AZT338"/>
      <c r="AZU338"/>
      <c r="AZV338"/>
      <c r="AZW338"/>
      <c r="AZX338"/>
      <c r="AZY338"/>
      <c r="AZZ338"/>
      <c r="BAA338"/>
      <c r="BAB338"/>
      <c r="BAC338"/>
      <c r="BAD338"/>
      <c r="BAE338"/>
      <c r="BAF338"/>
      <c r="BAG338"/>
      <c r="BAH338"/>
      <c r="BAI338"/>
      <c r="BAJ338"/>
      <c r="BAK338"/>
      <c r="BAL338"/>
      <c r="BAM338"/>
      <c r="BAN338"/>
      <c r="BAO338"/>
      <c r="BAP338"/>
      <c r="BAQ338"/>
      <c r="BAR338"/>
      <c r="BAS338"/>
      <c r="BAT338"/>
      <c r="BAU338"/>
      <c r="BAV338"/>
      <c r="BAW338"/>
      <c r="BAX338"/>
      <c r="BAY338"/>
      <c r="BAZ338"/>
      <c r="BBA338"/>
      <c r="BBB338"/>
      <c r="BBC338"/>
      <c r="BBD338"/>
      <c r="BBE338"/>
      <c r="BBF338"/>
      <c r="BBG338"/>
      <c r="BBH338"/>
      <c r="BBI338"/>
      <c r="BBJ338"/>
      <c r="BBK338"/>
      <c r="BBL338"/>
      <c r="BBM338"/>
      <c r="BBN338"/>
      <c r="BBO338"/>
      <c r="BBP338"/>
      <c r="BBQ338"/>
      <c r="BBR338"/>
      <c r="BBS338"/>
      <c r="BBT338"/>
      <c r="BBU338"/>
      <c r="BBV338"/>
      <c r="BBW338"/>
      <c r="BBX338"/>
      <c r="BBY338"/>
      <c r="BBZ338"/>
      <c r="BCA338"/>
      <c r="BCB338"/>
      <c r="BCC338"/>
      <c r="BCD338"/>
      <c r="BCE338"/>
      <c r="BCF338"/>
      <c r="BCG338"/>
      <c r="BCH338"/>
      <c r="BCI338"/>
      <c r="BCJ338"/>
      <c r="BCK338"/>
      <c r="BCL338"/>
      <c r="BCM338"/>
      <c r="BCN338"/>
      <c r="BCO338"/>
      <c r="BCP338"/>
      <c r="BCQ338"/>
      <c r="BCR338"/>
      <c r="BCS338"/>
      <c r="BCT338"/>
      <c r="BCU338"/>
      <c r="BCV338"/>
      <c r="BCW338"/>
      <c r="BCX338"/>
      <c r="BCY338"/>
      <c r="BCZ338"/>
      <c r="BDA338"/>
      <c r="BDB338"/>
      <c r="BDC338"/>
      <c r="BDD338"/>
      <c r="BDE338"/>
      <c r="BDF338"/>
      <c r="BDG338"/>
      <c r="BDH338"/>
      <c r="BDI338"/>
      <c r="BDJ338"/>
      <c r="BDK338"/>
      <c r="BDL338"/>
      <c r="BDM338"/>
      <c r="BDN338"/>
      <c r="BDO338"/>
      <c r="BDP338"/>
      <c r="BDQ338"/>
      <c r="BDR338"/>
      <c r="BDS338"/>
      <c r="BDT338"/>
      <c r="BDU338"/>
    </row>
    <row r="339" spans="2:1477" s="69" customFormat="1">
      <c r="B339" s="158" t="s">
        <v>7</v>
      </c>
      <c r="C339" s="158" t="s">
        <v>522</v>
      </c>
      <c r="D339" s="158" t="s">
        <v>523</v>
      </c>
      <c r="E339" s="194">
        <v>44488</v>
      </c>
      <c r="F339" s="158" t="s">
        <v>1007</v>
      </c>
      <c r="G339" s="158" t="s">
        <v>1010</v>
      </c>
      <c r="H339" s="195">
        <v>4</v>
      </c>
      <c r="I339" s="132">
        <v>14</v>
      </c>
      <c r="J339" s="132">
        <v>384</v>
      </c>
      <c r="K339" s="132">
        <v>571</v>
      </c>
      <c r="L339" s="132">
        <v>571</v>
      </c>
      <c r="M339" s="192">
        <f t="shared" si="121"/>
        <v>1.0234375</v>
      </c>
      <c r="N339" s="69">
        <f t="shared" si="122"/>
        <v>1</v>
      </c>
      <c r="O339" s="132">
        <v>0</v>
      </c>
      <c r="P339" s="132">
        <v>0</v>
      </c>
      <c r="Q339" s="132">
        <v>0</v>
      </c>
      <c r="R339" s="132">
        <v>118</v>
      </c>
      <c r="S339" s="132">
        <v>69</v>
      </c>
      <c r="T339" s="191">
        <v>18831743</v>
      </c>
      <c r="U339" s="191">
        <v>150000</v>
      </c>
      <c r="V339" s="191">
        <v>18681743</v>
      </c>
      <c r="W339" s="191">
        <v>19112673</v>
      </c>
      <c r="X339" s="191">
        <v>19162598</v>
      </c>
      <c r="Y339" s="191">
        <v>0</v>
      </c>
      <c r="Z339" s="191">
        <v>0</v>
      </c>
      <c r="AA339" s="191">
        <v>0</v>
      </c>
      <c r="AB339" s="191">
        <v>19162598</v>
      </c>
      <c r="AC339" s="191">
        <v>19631006</v>
      </c>
      <c r="AD339" s="192">
        <f t="shared" si="123"/>
        <v>1.0508123358725148</v>
      </c>
      <c r="AE339" s="132">
        <f t="shared" si="124"/>
        <v>1</v>
      </c>
      <c r="AF339" s="191">
        <v>476842</v>
      </c>
      <c r="AG339" s="191">
        <v>280930</v>
      </c>
      <c r="AH339" s="132">
        <v>120</v>
      </c>
      <c r="AI339" s="132">
        <v>58</v>
      </c>
      <c r="AJ339" s="132">
        <v>0</v>
      </c>
      <c r="AK339" s="132">
        <v>0</v>
      </c>
      <c r="AL339" s="80">
        <v>120163</v>
      </c>
      <c r="AM339" s="80">
        <v>0</v>
      </c>
      <c r="AN339" s="132">
        <v>0</v>
      </c>
      <c r="AO339" s="132">
        <v>4</v>
      </c>
      <c r="AP339" s="80">
        <v>3548</v>
      </c>
      <c r="AQ339" s="80">
        <v>0</v>
      </c>
      <c r="AR339" s="132">
        <v>0</v>
      </c>
      <c r="AS339" s="132">
        <v>0</v>
      </c>
      <c r="AT339" s="80">
        <v>0</v>
      </c>
      <c r="AU339" s="80">
        <v>0</v>
      </c>
      <c r="AV339" s="132">
        <v>0</v>
      </c>
      <c r="AW339" s="132">
        <v>0</v>
      </c>
      <c r="AX339" s="80">
        <v>0</v>
      </c>
      <c r="AY339" s="80">
        <v>0</v>
      </c>
      <c r="AZ339" s="132">
        <v>0</v>
      </c>
      <c r="BA339" s="132">
        <v>0</v>
      </c>
      <c r="BB339" s="80">
        <v>0</v>
      </c>
      <c r="BC339" s="80">
        <v>0</v>
      </c>
      <c r="BD339" s="132">
        <v>0</v>
      </c>
      <c r="BE339" s="132">
        <v>0</v>
      </c>
      <c r="BF339" s="80">
        <v>-9643</v>
      </c>
      <c r="BG339" s="80">
        <v>0</v>
      </c>
      <c r="BH339" s="132">
        <v>0</v>
      </c>
      <c r="BI339" s="132">
        <v>4</v>
      </c>
      <c r="BJ339" s="80">
        <v>133722</v>
      </c>
      <c r="BK339" s="80">
        <v>0</v>
      </c>
      <c r="BL339" s="132">
        <v>0</v>
      </c>
      <c r="BM339" s="132">
        <v>0</v>
      </c>
      <c r="BN339" s="80">
        <v>0</v>
      </c>
      <c r="BO339" s="80">
        <v>0</v>
      </c>
      <c r="BP339" s="132">
        <v>0</v>
      </c>
      <c r="BQ339" s="132">
        <v>60</v>
      </c>
      <c r="BR339" s="80">
        <v>54673</v>
      </c>
      <c r="BS339" s="80">
        <v>0</v>
      </c>
      <c r="BT339" s="132">
        <v>0</v>
      </c>
      <c r="BU339" s="132">
        <v>0</v>
      </c>
      <c r="BV339" s="80">
        <v>0</v>
      </c>
      <c r="BW339" s="80">
        <v>0</v>
      </c>
      <c r="BX339" s="132">
        <v>0</v>
      </c>
      <c r="BY339" s="132">
        <v>1</v>
      </c>
      <c r="BZ339" s="80">
        <v>15477</v>
      </c>
      <c r="CA339" s="80">
        <v>0</v>
      </c>
      <c r="CB339" s="132">
        <v>0</v>
      </c>
      <c r="CC339" s="132">
        <v>0</v>
      </c>
      <c r="CD339" s="80">
        <v>0</v>
      </c>
      <c r="CE339" s="80">
        <v>0</v>
      </c>
      <c r="CF339" s="132">
        <v>0</v>
      </c>
      <c r="CG339" s="132">
        <v>0</v>
      </c>
      <c r="CH339" s="80">
        <v>0</v>
      </c>
      <c r="CI339" s="80">
        <v>0</v>
      </c>
      <c r="CJ339" s="132">
        <v>0</v>
      </c>
      <c r="CK339" s="132">
        <v>69</v>
      </c>
      <c r="CL339" s="80">
        <v>317940</v>
      </c>
      <c r="CM339" s="80">
        <v>0</v>
      </c>
      <c r="CN339" s="158" t="s">
        <v>708</v>
      </c>
      <c r="CO339" s="158" t="s">
        <v>709</v>
      </c>
      <c r="CP339" s="158" t="s">
        <v>701</v>
      </c>
      <c r="CQ339" s="158" t="s">
        <v>701</v>
      </c>
      <c r="CR339" s="158" t="s">
        <v>701</v>
      </c>
      <c r="CS339" s="158" t="s">
        <v>701</v>
      </c>
      <c r="CT339" s="194">
        <v>45414</v>
      </c>
      <c r="CU339" s="158" t="s">
        <v>1001</v>
      </c>
      <c r="CV339" s="158" t="s">
        <v>1004</v>
      </c>
      <c r="CW339" s="194" t="s">
        <v>168</v>
      </c>
      <c r="CX339" s="194">
        <v>45105</v>
      </c>
      <c r="CY339" s="158" t="s">
        <v>1001</v>
      </c>
      <c r="CZ339" s="158" t="s">
        <v>1009</v>
      </c>
      <c r="DA339" s="158" t="s">
        <v>1085</v>
      </c>
      <c r="DB339" s="200">
        <v>18566304.649999999</v>
      </c>
      <c r="DC339" s="158"/>
      <c r="DD339" s="67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  <c r="AMK339"/>
      <c r="AML339"/>
      <c r="AMM339"/>
      <c r="AMN339"/>
      <c r="AMO339"/>
      <c r="AMP339"/>
      <c r="AMQ339"/>
      <c r="AMR339"/>
      <c r="AMS339"/>
      <c r="AMT339"/>
      <c r="AMU339"/>
      <c r="AMV339"/>
      <c r="AMW339"/>
      <c r="AMX339"/>
      <c r="AMY339"/>
      <c r="AMZ339"/>
      <c r="ANA339"/>
      <c r="ANB339"/>
      <c r="ANC339"/>
      <c r="AND339"/>
      <c r="ANE339"/>
      <c r="ANF339"/>
      <c r="ANG339"/>
      <c r="ANH339"/>
      <c r="ANI339"/>
      <c r="ANJ339"/>
      <c r="ANK339"/>
      <c r="ANL339"/>
      <c r="ANM339"/>
      <c r="ANN339"/>
      <c r="ANO339"/>
      <c r="ANP339"/>
      <c r="ANQ339"/>
      <c r="ANR339"/>
      <c r="ANS339"/>
      <c r="ANT339"/>
      <c r="ANU339"/>
      <c r="ANV339"/>
      <c r="ANW339"/>
      <c r="ANX339"/>
      <c r="ANY339"/>
      <c r="ANZ339"/>
      <c r="AOA339"/>
      <c r="AOB339"/>
      <c r="AOC339"/>
      <c r="AOD339"/>
      <c r="AOE339"/>
      <c r="AOF339"/>
      <c r="AOG339"/>
      <c r="AOH339"/>
      <c r="AOI339"/>
      <c r="AOJ339"/>
      <c r="AOK339"/>
      <c r="AOL339"/>
      <c r="AOM339"/>
      <c r="AON339"/>
      <c r="AOO339"/>
      <c r="AOP339"/>
      <c r="AOQ339"/>
      <c r="AOR339"/>
      <c r="AOS339"/>
      <c r="AOT339"/>
      <c r="AOU339"/>
      <c r="AOV339"/>
      <c r="AOW339"/>
      <c r="AOX339"/>
      <c r="AOY339"/>
      <c r="AOZ339"/>
      <c r="APA339"/>
      <c r="APB339"/>
      <c r="APC339"/>
      <c r="APD339"/>
      <c r="APE339"/>
      <c r="APF339"/>
      <c r="APG339"/>
      <c r="APH339"/>
      <c r="API339"/>
      <c r="APJ339"/>
      <c r="APK339"/>
      <c r="APL339"/>
      <c r="APM339"/>
      <c r="APN339"/>
      <c r="APO339"/>
      <c r="APP339"/>
      <c r="APQ339"/>
      <c r="APR339"/>
      <c r="APS339"/>
      <c r="APT339"/>
      <c r="APU339"/>
      <c r="APV339"/>
      <c r="APW339"/>
      <c r="APX339"/>
      <c r="APY339"/>
      <c r="APZ339"/>
      <c r="AQA339"/>
      <c r="AQB339"/>
      <c r="AQC339"/>
      <c r="AQD339"/>
      <c r="AQE339"/>
      <c r="AQF339"/>
      <c r="AQG339"/>
      <c r="AQH339"/>
      <c r="AQI339"/>
      <c r="AQJ339"/>
      <c r="AQK339"/>
      <c r="AQL339"/>
      <c r="AQM339"/>
      <c r="AQN339"/>
      <c r="AQO339"/>
      <c r="AQP339"/>
      <c r="AQQ339"/>
      <c r="AQR339"/>
      <c r="AQS339"/>
      <c r="AQT339"/>
      <c r="AQU339"/>
      <c r="AQV339"/>
      <c r="AQW339"/>
      <c r="AQX339"/>
      <c r="AQY339"/>
      <c r="AQZ339"/>
      <c r="ARA339"/>
      <c r="ARB339"/>
      <c r="ARC339"/>
      <c r="ARD339"/>
      <c r="ARE339"/>
      <c r="ARF339"/>
      <c r="ARG339"/>
      <c r="ARH339"/>
      <c r="ARI339"/>
      <c r="ARJ339"/>
      <c r="ARK339"/>
      <c r="ARL339"/>
      <c r="ARM339"/>
      <c r="ARN339"/>
      <c r="ARO339"/>
      <c r="ARP339"/>
      <c r="ARQ339"/>
      <c r="ARR339"/>
      <c r="ARS339"/>
      <c r="ART339"/>
      <c r="ARU339"/>
      <c r="ARV339"/>
      <c r="ARW339"/>
      <c r="ARX339"/>
      <c r="ARY339"/>
      <c r="ARZ339"/>
      <c r="ASA339"/>
      <c r="ASB339"/>
      <c r="ASC339"/>
      <c r="ASD339"/>
      <c r="ASE339"/>
      <c r="ASF339"/>
      <c r="ASG339"/>
      <c r="ASH339"/>
      <c r="ASI339"/>
      <c r="ASJ339"/>
      <c r="ASK339"/>
      <c r="ASL339"/>
      <c r="ASM339"/>
      <c r="ASN339"/>
      <c r="ASO339"/>
      <c r="ASP339"/>
      <c r="ASQ339"/>
      <c r="ASR339"/>
      <c r="ASS339"/>
      <c r="AST339"/>
      <c r="ASU339"/>
      <c r="ASV339"/>
      <c r="ASW339"/>
      <c r="ASX339"/>
      <c r="ASY339"/>
      <c r="ASZ339"/>
      <c r="ATA339"/>
      <c r="ATB339"/>
      <c r="ATC339"/>
      <c r="ATD339"/>
      <c r="ATE339"/>
      <c r="ATF339"/>
      <c r="ATG339"/>
      <c r="ATH339"/>
      <c r="ATI339"/>
      <c r="ATJ339"/>
      <c r="ATK339"/>
      <c r="ATL339"/>
      <c r="ATM339"/>
      <c r="ATN339"/>
      <c r="ATO339"/>
      <c r="ATP339"/>
      <c r="ATQ339"/>
      <c r="ATR339"/>
      <c r="ATS339"/>
      <c r="ATT339"/>
      <c r="ATU339"/>
      <c r="ATV339"/>
      <c r="ATW339"/>
      <c r="ATX339"/>
      <c r="ATY339"/>
      <c r="ATZ339"/>
      <c r="AUA339"/>
      <c r="AUB339"/>
      <c r="AUC339"/>
      <c r="AUD339"/>
      <c r="AUE339"/>
      <c r="AUF339"/>
      <c r="AUG339"/>
      <c r="AUH339"/>
      <c r="AUI339"/>
      <c r="AUJ339"/>
      <c r="AUK339"/>
      <c r="AUL339"/>
      <c r="AUM339"/>
      <c r="AUN339"/>
      <c r="AUO339"/>
      <c r="AUP339"/>
      <c r="AUQ339"/>
      <c r="AUR339"/>
      <c r="AUS339"/>
      <c r="AUT339"/>
      <c r="AUU339"/>
      <c r="AUV339"/>
      <c r="AUW339"/>
      <c r="AUX339"/>
      <c r="AUY339"/>
      <c r="AUZ339"/>
      <c r="AVA339"/>
      <c r="AVB339"/>
      <c r="AVC339"/>
      <c r="AVD339"/>
      <c r="AVE339"/>
      <c r="AVF339"/>
      <c r="AVG339"/>
      <c r="AVH339"/>
      <c r="AVI339"/>
      <c r="AVJ339"/>
      <c r="AVK339"/>
      <c r="AVL339"/>
      <c r="AVM339"/>
      <c r="AVN339"/>
      <c r="AVO339"/>
      <c r="AVP339"/>
      <c r="AVQ339"/>
      <c r="AVR339"/>
      <c r="AVS339"/>
      <c r="AVT339"/>
      <c r="AVU339"/>
      <c r="AVV339"/>
      <c r="AVW339"/>
      <c r="AVX339"/>
      <c r="AVY339"/>
      <c r="AVZ339"/>
      <c r="AWA339"/>
      <c r="AWB339"/>
      <c r="AWC339"/>
      <c r="AWD339"/>
      <c r="AWE339"/>
      <c r="AWF339"/>
      <c r="AWG339"/>
      <c r="AWH339"/>
      <c r="AWI339"/>
      <c r="AWJ339"/>
      <c r="AWK339"/>
      <c r="AWL339"/>
      <c r="AWM339"/>
      <c r="AWN339"/>
      <c r="AWO339"/>
      <c r="AWP339"/>
      <c r="AWQ339"/>
      <c r="AWR339"/>
      <c r="AWS339"/>
      <c r="AWT339"/>
      <c r="AWU339"/>
      <c r="AWV339"/>
      <c r="AWW339"/>
      <c r="AWX339"/>
      <c r="AWY339"/>
      <c r="AWZ339"/>
      <c r="AXA339"/>
      <c r="AXB339"/>
      <c r="AXC339"/>
      <c r="AXD339"/>
      <c r="AXE339"/>
      <c r="AXF339"/>
      <c r="AXG339"/>
      <c r="AXH339"/>
      <c r="AXI339"/>
      <c r="AXJ339"/>
      <c r="AXK339"/>
      <c r="AXL339"/>
      <c r="AXM339"/>
      <c r="AXN339"/>
      <c r="AXO339"/>
      <c r="AXP339"/>
      <c r="AXQ339"/>
      <c r="AXR339"/>
      <c r="AXS339"/>
      <c r="AXT339"/>
      <c r="AXU339"/>
      <c r="AXV339"/>
      <c r="AXW339"/>
      <c r="AXX339"/>
      <c r="AXY339"/>
      <c r="AXZ339"/>
      <c r="AYA339"/>
      <c r="AYB339"/>
      <c r="AYC339"/>
      <c r="AYD339"/>
      <c r="AYE339"/>
      <c r="AYF339"/>
      <c r="AYG339"/>
      <c r="AYH339"/>
      <c r="AYI339"/>
      <c r="AYJ339"/>
      <c r="AYK339"/>
      <c r="AYL339"/>
      <c r="AYM339"/>
      <c r="AYN339"/>
      <c r="AYO339"/>
      <c r="AYP339"/>
      <c r="AYQ339"/>
      <c r="AYR339"/>
      <c r="AYS339"/>
      <c r="AYT339"/>
      <c r="AYU339"/>
      <c r="AYV339"/>
      <c r="AYW339"/>
      <c r="AYX339"/>
      <c r="AYY339"/>
      <c r="AYZ339"/>
      <c r="AZA339"/>
      <c r="AZB339"/>
      <c r="AZC339"/>
      <c r="AZD339"/>
      <c r="AZE339"/>
      <c r="AZF339"/>
      <c r="AZG339"/>
      <c r="AZH339"/>
      <c r="AZI339"/>
      <c r="AZJ339"/>
      <c r="AZK339"/>
      <c r="AZL339"/>
      <c r="AZM339"/>
      <c r="AZN339"/>
      <c r="AZO339"/>
      <c r="AZP339"/>
      <c r="AZQ339"/>
      <c r="AZR339"/>
      <c r="AZS339"/>
      <c r="AZT339"/>
      <c r="AZU339"/>
      <c r="AZV339"/>
      <c r="AZW339"/>
      <c r="AZX339"/>
      <c r="AZY339"/>
      <c r="AZZ339"/>
      <c r="BAA339"/>
      <c r="BAB339"/>
      <c r="BAC339"/>
      <c r="BAD339"/>
      <c r="BAE339"/>
      <c r="BAF339"/>
      <c r="BAG339"/>
      <c r="BAH339"/>
      <c r="BAI339"/>
      <c r="BAJ339"/>
      <c r="BAK339"/>
      <c r="BAL339"/>
      <c r="BAM339"/>
      <c r="BAN339"/>
      <c r="BAO339"/>
      <c r="BAP339"/>
      <c r="BAQ339"/>
      <c r="BAR339"/>
      <c r="BAS339"/>
      <c r="BAT339"/>
      <c r="BAU339"/>
      <c r="BAV339"/>
      <c r="BAW339"/>
      <c r="BAX339"/>
      <c r="BAY339"/>
      <c r="BAZ339"/>
      <c r="BBA339"/>
      <c r="BBB339"/>
      <c r="BBC339"/>
      <c r="BBD339"/>
      <c r="BBE339"/>
      <c r="BBF339"/>
      <c r="BBG339"/>
      <c r="BBH339"/>
      <c r="BBI339"/>
      <c r="BBJ339"/>
      <c r="BBK339"/>
      <c r="BBL339"/>
      <c r="BBM339"/>
      <c r="BBN339"/>
      <c r="BBO339"/>
      <c r="BBP339"/>
      <c r="BBQ339"/>
      <c r="BBR339"/>
      <c r="BBS339"/>
      <c r="BBT339"/>
      <c r="BBU339"/>
      <c r="BBV339"/>
      <c r="BBW339"/>
      <c r="BBX339"/>
      <c r="BBY339"/>
      <c r="BBZ339"/>
      <c r="BCA339"/>
      <c r="BCB339"/>
      <c r="BCC339"/>
      <c r="BCD339"/>
      <c r="BCE339"/>
      <c r="BCF339"/>
      <c r="BCG339"/>
      <c r="BCH339"/>
      <c r="BCI339"/>
      <c r="BCJ339"/>
      <c r="BCK339"/>
      <c r="BCL339"/>
      <c r="BCM339"/>
      <c r="BCN339"/>
      <c r="BCO339"/>
      <c r="BCP339"/>
      <c r="BCQ339"/>
      <c r="BCR339"/>
      <c r="BCS339"/>
      <c r="BCT339"/>
      <c r="BCU339"/>
      <c r="BCV339"/>
      <c r="BCW339"/>
      <c r="BCX339"/>
      <c r="BCY339"/>
      <c r="BCZ339"/>
      <c r="BDA339"/>
      <c r="BDB339"/>
      <c r="BDC339"/>
      <c r="BDD339"/>
      <c r="BDE339"/>
      <c r="BDF339"/>
      <c r="BDG339"/>
      <c r="BDH339"/>
      <c r="BDI339"/>
      <c r="BDJ339"/>
      <c r="BDK339"/>
      <c r="BDL339"/>
      <c r="BDM339"/>
      <c r="BDN339"/>
      <c r="BDO339"/>
      <c r="BDP339"/>
      <c r="BDQ339"/>
      <c r="BDR339"/>
      <c r="BDS339"/>
      <c r="BDT339"/>
      <c r="BDU339"/>
    </row>
    <row r="340" spans="2:1477" s="69" customFormat="1">
      <c r="B340" s="158" t="s">
        <v>7</v>
      </c>
      <c r="C340" s="158" t="s">
        <v>524</v>
      </c>
      <c r="D340" s="158" t="s">
        <v>525</v>
      </c>
      <c r="E340" s="194">
        <v>44453</v>
      </c>
      <c r="F340" s="158" t="s">
        <v>1005</v>
      </c>
      <c r="G340" s="158" t="s">
        <v>1010</v>
      </c>
      <c r="H340" s="195">
        <v>2</v>
      </c>
      <c r="I340" s="132">
        <v>6</v>
      </c>
      <c r="J340" s="132">
        <v>350</v>
      </c>
      <c r="K340" s="132">
        <v>617</v>
      </c>
      <c r="L340" s="132">
        <v>614</v>
      </c>
      <c r="M340" s="192">
        <f t="shared" si="121"/>
        <v>1.1057142857142856</v>
      </c>
      <c r="N340" s="69">
        <f t="shared" si="122"/>
        <v>1</v>
      </c>
      <c r="O340" s="132">
        <v>3</v>
      </c>
      <c r="P340" s="132">
        <v>0</v>
      </c>
      <c r="Q340" s="132">
        <v>0</v>
      </c>
      <c r="R340" s="132">
        <v>208</v>
      </c>
      <c r="S340" s="132">
        <v>59</v>
      </c>
      <c r="T340" s="191">
        <v>13350942</v>
      </c>
      <c r="U340" s="191">
        <v>121421</v>
      </c>
      <c r="V340" s="191">
        <v>13229522</v>
      </c>
      <c r="W340" s="191">
        <v>13774510</v>
      </c>
      <c r="X340" s="191">
        <v>13575224</v>
      </c>
      <c r="Y340" s="191">
        <v>0</v>
      </c>
      <c r="Z340" s="191">
        <v>0</v>
      </c>
      <c r="AA340" s="191">
        <v>0</v>
      </c>
      <c r="AB340" s="191">
        <v>13575224</v>
      </c>
      <c r="AC340" s="191">
        <v>13523826</v>
      </c>
      <c r="AD340" s="192">
        <f t="shared" si="123"/>
        <v>1.0222460040506376</v>
      </c>
      <c r="AE340" s="132">
        <f t="shared" si="124"/>
        <v>1</v>
      </c>
      <c r="AF340" s="191">
        <v>353962</v>
      </c>
      <c r="AG340" s="191">
        <v>423568</v>
      </c>
      <c r="AH340" s="132">
        <v>176</v>
      </c>
      <c r="AI340" s="132">
        <v>51</v>
      </c>
      <c r="AJ340" s="132">
        <v>0</v>
      </c>
      <c r="AK340" s="132">
        <v>0</v>
      </c>
      <c r="AL340" s="80">
        <v>5500</v>
      </c>
      <c r="AM340" s="80">
        <v>0</v>
      </c>
      <c r="AN340" s="132">
        <v>0</v>
      </c>
      <c r="AO340" s="132">
        <v>0</v>
      </c>
      <c r="AP340" s="80">
        <v>24055</v>
      </c>
      <c r="AQ340" s="80">
        <v>0</v>
      </c>
      <c r="AR340" s="132">
        <v>0</v>
      </c>
      <c r="AS340" s="132">
        <v>0</v>
      </c>
      <c r="AT340" s="80">
        <v>0</v>
      </c>
      <c r="AU340" s="80">
        <v>0</v>
      </c>
      <c r="AV340" s="132">
        <v>0</v>
      </c>
      <c r="AW340" s="132">
        <v>0</v>
      </c>
      <c r="AX340" s="80">
        <v>0</v>
      </c>
      <c r="AY340" s="80">
        <v>0</v>
      </c>
      <c r="AZ340" s="132">
        <v>0</v>
      </c>
      <c r="BA340" s="132">
        <v>0</v>
      </c>
      <c r="BB340" s="80">
        <v>0</v>
      </c>
      <c r="BC340" s="80">
        <v>0</v>
      </c>
      <c r="BD340" s="132">
        <v>0</v>
      </c>
      <c r="BE340" s="132">
        <v>40</v>
      </c>
      <c r="BF340" s="80">
        <v>97132</v>
      </c>
      <c r="BG340" s="80">
        <v>0</v>
      </c>
      <c r="BH340" s="132">
        <v>0</v>
      </c>
      <c r="BI340" s="132">
        <v>0</v>
      </c>
      <c r="BJ340" s="80">
        <v>0</v>
      </c>
      <c r="BK340" s="80">
        <v>0</v>
      </c>
      <c r="BL340" s="132">
        <v>0</v>
      </c>
      <c r="BM340" s="132">
        <v>0</v>
      </c>
      <c r="BN340" s="80">
        <v>0</v>
      </c>
      <c r="BO340" s="80">
        <v>0</v>
      </c>
      <c r="BP340" s="132">
        <v>0</v>
      </c>
      <c r="BQ340" s="132">
        <v>19</v>
      </c>
      <c r="BR340" s="80">
        <v>405361</v>
      </c>
      <c r="BS340" s="80">
        <v>0</v>
      </c>
      <c r="BT340" s="132">
        <v>0</v>
      </c>
      <c r="BU340" s="132">
        <v>0</v>
      </c>
      <c r="BV340" s="80">
        <v>0</v>
      </c>
      <c r="BW340" s="80">
        <v>0</v>
      </c>
      <c r="BX340" s="132">
        <v>0</v>
      </c>
      <c r="BY340" s="132">
        <v>0</v>
      </c>
      <c r="BZ340" s="80">
        <v>0</v>
      </c>
      <c r="CA340" s="80">
        <v>0</v>
      </c>
      <c r="CB340" s="132">
        <v>0</v>
      </c>
      <c r="CC340" s="132">
        <v>0</v>
      </c>
      <c r="CD340" s="80">
        <v>0</v>
      </c>
      <c r="CE340" s="80">
        <v>0</v>
      </c>
      <c r="CF340" s="132">
        <v>0</v>
      </c>
      <c r="CG340" s="132">
        <v>0</v>
      </c>
      <c r="CH340" s="80">
        <v>0</v>
      </c>
      <c r="CI340" s="80">
        <v>0</v>
      </c>
      <c r="CJ340" s="132">
        <v>0</v>
      </c>
      <c r="CK340" s="132">
        <v>59</v>
      </c>
      <c r="CL340" s="80">
        <v>532048</v>
      </c>
      <c r="CM340" s="80">
        <v>0</v>
      </c>
      <c r="CN340" s="158" t="s">
        <v>897</v>
      </c>
      <c r="CO340" s="158" t="s">
        <v>898</v>
      </c>
      <c r="CP340" s="158" t="s">
        <v>701</v>
      </c>
      <c r="CQ340" s="158" t="s">
        <v>701</v>
      </c>
      <c r="CR340" s="158" t="s">
        <v>701</v>
      </c>
      <c r="CS340" s="158" t="s">
        <v>701</v>
      </c>
      <c r="CT340" s="194">
        <v>45278</v>
      </c>
      <c r="CU340" s="158" t="s">
        <v>1007</v>
      </c>
      <c r="CV340" s="158" t="s">
        <v>1004</v>
      </c>
      <c r="CW340" s="194" t="s">
        <v>168</v>
      </c>
      <c r="CX340" s="194">
        <v>45177</v>
      </c>
      <c r="CY340" s="158" t="s">
        <v>1005</v>
      </c>
      <c r="CZ340" s="158" t="s">
        <v>1004</v>
      </c>
      <c r="DA340" s="158" t="s">
        <v>1085</v>
      </c>
      <c r="DB340" s="200">
        <v>12351694.57</v>
      </c>
      <c r="DC340" s="158"/>
      <c r="DD340" s="67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  <c r="AMK340"/>
      <c r="AML340"/>
      <c r="AMM340"/>
      <c r="AMN340"/>
      <c r="AMO340"/>
      <c r="AMP340"/>
      <c r="AMQ340"/>
      <c r="AMR340"/>
      <c r="AMS340"/>
      <c r="AMT340"/>
      <c r="AMU340"/>
      <c r="AMV340"/>
      <c r="AMW340"/>
      <c r="AMX340"/>
      <c r="AMY340"/>
      <c r="AMZ340"/>
      <c r="ANA340"/>
      <c r="ANB340"/>
      <c r="ANC340"/>
      <c r="AND340"/>
      <c r="ANE340"/>
      <c r="ANF340"/>
      <c r="ANG340"/>
      <c r="ANH340"/>
      <c r="ANI340"/>
      <c r="ANJ340"/>
      <c r="ANK340"/>
      <c r="ANL340"/>
      <c r="ANM340"/>
      <c r="ANN340"/>
      <c r="ANO340"/>
      <c r="ANP340"/>
      <c r="ANQ340"/>
      <c r="ANR340"/>
      <c r="ANS340"/>
      <c r="ANT340"/>
      <c r="ANU340"/>
      <c r="ANV340"/>
      <c r="ANW340"/>
      <c r="ANX340"/>
      <c r="ANY340"/>
      <c r="ANZ340"/>
      <c r="AOA340"/>
      <c r="AOB340"/>
      <c r="AOC340"/>
      <c r="AOD340"/>
      <c r="AOE340"/>
      <c r="AOF340"/>
      <c r="AOG340"/>
      <c r="AOH340"/>
      <c r="AOI340"/>
      <c r="AOJ340"/>
      <c r="AOK340"/>
      <c r="AOL340"/>
      <c r="AOM340"/>
      <c r="AON340"/>
      <c r="AOO340"/>
      <c r="AOP340"/>
      <c r="AOQ340"/>
      <c r="AOR340"/>
      <c r="AOS340"/>
      <c r="AOT340"/>
      <c r="AOU340"/>
      <c r="AOV340"/>
      <c r="AOW340"/>
      <c r="AOX340"/>
      <c r="AOY340"/>
      <c r="AOZ340"/>
      <c r="APA340"/>
      <c r="APB340"/>
      <c r="APC340"/>
      <c r="APD340"/>
      <c r="APE340"/>
      <c r="APF340"/>
      <c r="APG340"/>
      <c r="APH340"/>
      <c r="API340"/>
      <c r="APJ340"/>
      <c r="APK340"/>
      <c r="APL340"/>
      <c r="APM340"/>
      <c r="APN340"/>
      <c r="APO340"/>
      <c r="APP340"/>
      <c r="APQ340"/>
      <c r="APR340"/>
      <c r="APS340"/>
      <c r="APT340"/>
      <c r="APU340"/>
      <c r="APV340"/>
      <c r="APW340"/>
      <c r="APX340"/>
      <c r="APY340"/>
      <c r="APZ340"/>
      <c r="AQA340"/>
      <c r="AQB340"/>
      <c r="AQC340"/>
      <c r="AQD340"/>
      <c r="AQE340"/>
      <c r="AQF340"/>
      <c r="AQG340"/>
      <c r="AQH340"/>
      <c r="AQI340"/>
      <c r="AQJ340"/>
      <c r="AQK340"/>
      <c r="AQL340"/>
      <c r="AQM340"/>
      <c r="AQN340"/>
      <c r="AQO340"/>
      <c r="AQP340"/>
      <c r="AQQ340"/>
      <c r="AQR340"/>
      <c r="AQS340"/>
      <c r="AQT340"/>
      <c r="AQU340"/>
      <c r="AQV340"/>
      <c r="AQW340"/>
      <c r="AQX340"/>
      <c r="AQY340"/>
      <c r="AQZ340"/>
      <c r="ARA340"/>
      <c r="ARB340"/>
      <c r="ARC340"/>
      <c r="ARD340"/>
      <c r="ARE340"/>
      <c r="ARF340"/>
      <c r="ARG340"/>
      <c r="ARH340"/>
      <c r="ARI340"/>
      <c r="ARJ340"/>
      <c r="ARK340"/>
      <c r="ARL340"/>
      <c r="ARM340"/>
      <c r="ARN340"/>
      <c r="ARO340"/>
      <c r="ARP340"/>
      <c r="ARQ340"/>
      <c r="ARR340"/>
      <c r="ARS340"/>
      <c r="ART340"/>
      <c r="ARU340"/>
      <c r="ARV340"/>
      <c r="ARW340"/>
      <c r="ARX340"/>
      <c r="ARY340"/>
      <c r="ARZ340"/>
      <c r="ASA340"/>
      <c r="ASB340"/>
      <c r="ASC340"/>
      <c r="ASD340"/>
      <c r="ASE340"/>
      <c r="ASF340"/>
      <c r="ASG340"/>
      <c r="ASH340"/>
      <c r="ASI340"/>
      <c r="ASJ340"/>
      <c r="ASK340"/>
      <c r="ASL340"/>
      <c r="ASM340"/>
      <c r="ASN340"/>
      <c r="ASO340"/>
      <c r="ASP340"/>
      <c r="ASQ340"/>
      <c r="ASR340"/>
      <c r="ASS340"/>
      <c r="AST340"/>
      <c r="ASU340"/>
      <c r="ASV340"/>
      <c r="ASW340"/>
      <c r="ASX340"/>
      <c r="ASY340"/>
      <c r="ASZ340"/>
      <c r="ATA340"/>
      <c r="ATB340"/>
      <c r="ATC340"/>
      <c r="ATD340"/>
      <c r="ATE340"/>
      <c r="ATF340"/>
      <c r="ATG340"/>
      <c r="ATH340"/>
      <c r="ATI340"/>
      <c r="ATJ340"/>
      <c r="ATK340"/>
      <c r="ATL340"/>
      <c r="ATM340"/>
      <c r="ATN340"/>
      <c r="ATO340"/>
      <c r="ATP340"/>
      <c r="ATQ340"/>
      <c r="ATR340"/>
      <c r="ATS340"/>
      <c r="ATT340"/>
      <c r="ATU340"/>
      <c r="ATV340"/>
      <c r="ATW340"/>
      <c r="ATX340"/>
      <c r="ATY340"/>
      <c r="ATZ340"/>
      <c r="AUA340"/>
      <c r="AUB340"/>
      <c r="AUC340"/>
      <c r="AUD340"/>
      <c r="AUE340"/>
      <c r="AUF340"/>
      <c r="AUG340"/>
      <c r="AUH340"/>
      <c r="AUI340"/>
      <c r="AUJ340"/>
      <c r="AUK340"/>
      <c r="AUL340"/>
      <c r="AUM340"/>
      <c r="AUN340"/>
      <c r="AUO340"/>
      <c r="AUP340"/>
      <c r="AUQ340"/>
      <c r="AUR340"/>
      <c r="AUS340"/>
      <c r="AUT340"/>
      <c r="AUU340"/>
      <c r="AUV340"/>
      <c r="AUW340"/>
      <c r="AUX340"/>
      <c r="AUY340"/>
      <c r="AUZ340"/>
      <c r="AVA340"/>
      <c r="AVB340"/>
      <c r="AVC340"/>
      <c r="AVD340"/>
      <c r="AVE340"/>
      <c r="AVF340"/>
      <c r="AVG340"/>
      <c r="AVH340"/>
      <c r="AVI340"/>
      <c r="AVJ340"/>
      <c r="AVK340"/>
      <c r="AVL340"/>
      <c r="AVM340"/>
      <c r="AVN340"/>
      <c r="AVO340"/>
      <c r="AVP340"/>
      <c r="AVQ340"/>
      <c r="AVR340"/>
      <c r="AVS340"/>
      <c r="AVT340"/>
      <c r="AVU340"/>
      <c r="AVV340"/>
      <c r="AVW340"/>
      <c r="AVX340"/>
      <c r="AVY340"/>
      <c r="AVZ340"/>
      <c r="AWA340"/>
      <c r="AWB340"/>
      <c r="AWC340"/>
      <c r="AWD340"/>
      <c r="AWE340"/>
      <c r="AWF340"/>
      <c r="AWG340"/>
      <c r="AWH340"/>
      <c r="AWI340"/>
      <c r="AWJ340"/>
      <c r="AWK340"/>
      <c r="AWL340"/>
      <c r="AWM340"/>
      <c r="AWN340"/>
      <c r="AWO340"/>
      <c r="AWP340"/>
      <c r="AWQ340"/>
      <c r="AWR340"/>
      <c r="AWS340"/>
      <c r="AWT340"/>
      <c r="AWU340"/>
      <c r="AWV340"/>
      <c r="AWW340"/>
      <c r="AWX340"/>
      <c r="AWY340"/>
      <c r="AWZ340"/>
      <c r="AXA340"/>
      <c r="AXB340"/>
      <c r="AXC340"/>
      <c r="AXD340"/>
      <c r="AXE340"/>
      <c r="AXF340"/>
      <c r="AXG340"/>
      <c r="AXH340"/>
      <c r="AXI340"/>
      <c r="AXJ340"/>
      <c r="AXK340"/>
      <c r="AXL340"/>
      <c r="AXM340"/>
      <c r="AXN340"/>
      <c r="AXO340"/>
      <c r="AXP340"/>
      <c r="AXQ340"/>
      <c r="AXR340"/>
      <c r="AXS340"/>
      <c r="AXT340"/>
      <c r="AXU340"/>
      <c r="AXV340"/>
      <c r="AXW340"/>
      <c r="AXX340"/>
      <c r="AXY340"/>
      <c r="AXZ340"/>
      <c r="AYA340"/>
      <c r="AYB340"/>
      <c r="AYC340"/>
      <c r="AYD340"/>
      <c r="AYE340"/>
      <c r="AYF340"/>
      <c r="AYG340"/>
      <c r="AYH340"/>
      <c r="AYI340"/>
      <c r="AYJ340"/>
      <c r="AYK340"/>
      <c r="AYL340"/>
      <c r="AYM340"/>
      <c r="AYN340"/>
      <c r="AYO340"/>
      <c r="AYP340"/>
      <c r="AYQ340"/>
      <c r="AYR340"/>
      <c r="AYS340"/>
      <c r="AYT340"/>
      <c r="AYU340"/>
      <c r="AYV340"/>
      <c r="AYW340"/>
      <c r="AYX340"/>
      <c r="AYY340"/>
      <c r="AYZ340"/>
      <c r="AZA340"/>
      <c r="AZB340"/>
      <c r="AZC340"/>
      <c r="AZD340"/>
      <c r="AZE340"/>
      <c r="AZF340"/>
      <c r="AZG340"/>
      <c r="AZH340"/>
      <c r="AZI340"/>
      <c r="AZJ340"/>
      <c r="AZK340"/>
      <c r="AZL340"/>
      <c r="AZM340"/>
      <c r="AZN340"/>
      <c r="AZO340"/>
      <c r="AZP340"/>
      <c r="AZQ340"/>
      <c r="AZR340"/>
      <c r="AZS340"/>
      <c r="AZT340"/>
      <c r="AZU340"/>
      <c r="AZV340"/>
      <c r="AZW340"/>
      <c r="AZX340"/>
      <c r="AZY340"/>
      <c r="AZZ340"/>
      <c r="BAA340"/>
      <c r="BAB340"/>
      <c r="BAC340"/>
      <c r="BAD340"/>
      <c r="BAE340"/>
      <c r="BAF340"/>
      <c r="BAG340"/>
      <c r="BAH340"/>
      <c r="BAI340"/>
      <c r="BAJ340"/>
      <c r="BAK340"/>
      <c r="BAL340"/>
      <c r="BAM340"/>
      <c r="BAN340"/>
      <c r="BAO340"/>
      <c r="BAP340"/>
      <c r="BAQ340"/>
      <c r="BAR340"/>
      <c r="BAS340"/>
      <c r="BAT340"/>
      <c r="BAU340"/>
      <c r="BAV340"/>
      <c r="BAW340"/>
      <c r="BAX340"/>
      <c r="BAY340"/>
      <c r="BAZ340"/>
      <c r="BBA340"/>
      <c r="BBB340"/>
      <c r="BBC340"/>
      <c r="BBD340"/>
      <c r="BBE340"/>
      <c r="BBF340"/>
      <c r="BBG340"/>
      <c r="BBH340"/>
      <c r="BBI340"/>
      <c r="BBJ340"/>
      <c r="BBK340"/>
      <c r="BBL340"/>
      <c r="BBM340"/>
      <c r="BBN340"/>
      <c r="BBO340"/>
      <c r="BBP340"/>
      <c r="BBQ340"/>
      <c r="BBR340"/>
      <c r="BBS340"/>
      <c r="BBT340"/>
      <c r="BBU340"/>
      <c r="BBV340"/>
      <c r="BBW340"/>
      <c r="BBX340"/>
      <c r="BBY340"/>
      <c r="BBZ340"/>
      <c r="BCA340"/>
      <c r="BCB340"/>
      <c r="BCC340"/>
      <c r="BCD340"/>
      <c r="BCE340"/>
      <c r="BCF340"/>
      <c r="BCG340"/>
      <c r="BCH340"/>
      <c r="BCI340"/>
      <c r="BCJ340"/>
      <c r="BCK340"/>
      <c r="BCL340"/>
      <c r="BCM340"/>
      <c r="BCN340"/>
      <c r="BCO340"/>
      <c r="BCP340"/>
      <c r="BCQ340"/>
      <c r="BCR340"/>
      <c r="BCS340"/>
      <c r="BCT340"/>
      <c r="BCU340"/>
      <c r="BCV340"/>
      <c r="BCW340"/>
      <c r="BCX340"/>
      <c r="BCY340"/>
      <c r="BCZ340"/>
      <c r="BDA340"/>
      <c r="BDB340"/>
      <c r="BDC340"/>
      <c r="BDD340"/>
      <c r="BDE340"/>
      <c r="BDF340"/>
      <c r="BDG340"/>
      <c r="BDH340"/>
      <c r="BDI340"/>
      <c r="BDJ340"/>
      <c r="BDK340"/>
      <c r="BDL340"/>
      <c r="BDM340"/>
      <c r="BDN340"/>
      <c r="BDO340"/>
      <c r="BDP340"/>
      <c r="BDQ340"/>
      <c r="BDR340"/>
      <c r="BDS340"/>
      <c r="BDT340"/>
      <c r="BDU340"/>
    </row>
    <row r="341" spans="2:1477" s="69" customFormat="1">
      <c r="B341" s="158" t="s">
        <v>7</v>
      </c>
      <c r="C341" s="158" t="s">
        <v>992</v>
      </c>
      <c r="D341" s="158" t="s">
        <v>1086</v>
      </c>
      <c r="E341" s="194">
        <v>44600</v>
      </c>
      <c r="F341" s="158" t="s">
        <v>1003</v>
      </c>
      <c r="G341" s="158" t="s">
        <v>1010</v>
      </c>
      <c r="H341" s="195">
        <v>1</v>
      </c>
      <c r="I341" s="132">
        <v>0</v>
      </c>
      <c r="J341" s="132">
        <v>192</v>
      </c>
      <c r="K341" s="132">
        <v>242</v>
      </c>
      <c r="L341" s="132">
        <v>235</v>
      </c>
      <c r="M341" s="192">
        <f t="shared" si="121"/>
        <v>0.96354166666666663</v>
      </c>
      <c r="N341" s="69">
        <f t="shared" si="122"/>
        <v>1</v>
      </c>
      <c r="O341" s="132">
        <v>7</v>
      </c>
      <c r="P341" s="132">
        <v>0</v>
      </c>
      <c r="Q341" s="132">
        <v>0</v>
      </c>
      <c r="R341" s="132">
        <v>50</v>
      </c>
      <c r="S341" s="132">
        <v>0</v>
      </c>
      <c r="T341" s="191">
        <v>5115331</v>
      </c>
      <c r="U341" s="191">
        <v>50000</v>
      </c>
      <c r="V341" s="191">
        <v>5065331</v>
      </c>
      <c r="W341" s="191">
        <v>5115331</v>
      </c>
      <c r="X341" s="191">
        <v>5070631</v>
      </c>
      <c r="Y341" s="191">
        <v>0</v>
      </c>
      <c r="Z341" s="191">
        <v>0</v>
      </c>
      <c r="AA341" s="191">
        <v>0</v>
      </c>
      <c r="AB341" s="191">
        <v>5070631</v>
      </c>
      <c r="AC341" s="191">
        <v>5070631</v>
      </c>
      <c r="AD341" s="192">
        <f t="shared" si="123"/>
        <v>1.0010463284630362</v>
      </c>
      <c r="AE341" s="132">
        <f t="shared" si="124"/>
        <v>1</v>
      </c>
      <c r="AF341" s="191">
        <v>0</v>
      </c>
      <c r="AG341" s="191">
        <v>0</v>
      </c>
      <c r="AH341" s="132">
        <v>26</v>
      </c>
      <c r="AI341" s="132">
        <v>24</v>
      </c>
      <c r="AJ341" s="132">
        <v>0</v>
      </c>
      <c r="AK341" s="132">
        <v>0</v>
      </c>
      <c r="AL341" s="80">
        <v>0</v>
      </c>
      <c r="AM341" s="80">
        <v>0</v>
      </c>
      <c r="AN341" s="132">
        <v>0</v>
      </c>
      <c r="AO341" s="132">
        <v>0</v>
      </c>
      <c r="AP341" s="80">
        <v>0</v>
      </c>
      <c r="AQ341" s="80">
        <v>0</v>
      </c>
      <c r="AR341" s="132">
        <v>0</v>
      </c>
      <c r="AS341" s="132">
        <v>0</v>
      </c>
      <c r="AT341" s="80">
        <v>0</v>
      </c>
      <c r="AU341" s="80">
        <v>0</v>
      </c>
      <c r="AV341" s="132">
        <v>0</v>
      </c>
      <c r="AW341" s="132">
        <v>0</v>
      </c>
      <c r="AX341" s="80">
        <v>0</v>
      </c>
      <c r="AY341" s="80">
        <v>0</v>
      </c>
      <c r="AZ341" s="132">
        <v>0</v>
      </c>
      <c r="BA341" s="132">
        <v>0</v>
      </c>
      <c r="BB341" s="80">
        <v>0</v>
      </c>
      <c r="BC341" s="80">
        <v>0</v>
      </c>
      <c r="BD341" s="132">
        <v>0</v>
      </c>
      <c r="BE341" s="132">
        <v>0</v>
      </c>
      <c r="BF341" s="80">
        <v>0</v>
      </c>
      <c r="BG341" s="80">
        <v>0</v>
      </c>
      <c r="BH341" s="132">
        <v>0</v>
      </c>
      <c r="BI341" s="132">
        <v>0</v>
      </c>
      <c r="BJ341" s="80">
        <v>0</v>
      </c>
      <c r="BK341" s="80">
        <v>0</v>
      </c>
      <c r="BL341" s="132">
        <v>0</v>
      </c>
      <c r="BM341" s="132">
        <v>0</v>
      </c>
      <c r="BN341" s="80">
        <v>0</v>
      </c>
      <c r="BO341" s="80">
        <v>0</v>
      </c>
      <c r="BP341" s="132">
        <v>0</v>
      </c>
      <c r="BQ341" s="132">
        <v>0</v>
      </c>
      <c r="BR341" s="80">
        <v>0</v>
      </c>
      <c r="BS341" s="80">
        <v>0</v>
      </c>
      <c r="BT341" s="132">
        <v>0</v>
      </c>
      <c r="BU341" s="132">
        <v>0</v>
      </c>
      <c r="BV341" s="80">
        <v>0</v>
      </c>
      <c r="BW341" s="80">
        <v>0</v>
      </c>
      <c r="BX341" s="132">
        <v>0</v>
      </c>
      <c r="BY341" s="132">
        <v>0</v>
      </c>
      <c r="BZ341" s="80">
        <v>0</v>
      </c>
      <c r="CA341" s="80">
        <v>0</v>
      </c>
      <c r="CB341" s="132">
        <v>0</v>
      </c>
      <c r="CC341" s="132">
        <v>0</v>
      </c>
      <c r="CD341" s="80">
        <v>0</v>
      </c>
      <c r="CE341" s="80">
        <v>0</v>
      </c>
      <c r="CF341" s="132">
        <v>0</v>
      </c>
      <c r="CG341" s="132">
        <v>0</v>
      </c>
      <c r="CH341" s="80">
        <v>0</v>
      </c>
      <c r="CI341" s="80">
        <v>0</v>
      </c>
      <c r="CJ341" s="132">
        <v>0</v>
      </c>
      <c r="CK341" s="132">
        <v>0</v>
      </c>
      <c r="CL341" s="80">
        <v>0</v>
      </c>
      <c r="CM341" s="80">
        <v>0</v>
      </c>
      <c r="CN341" s="158" t="s">
        <v>993</v>
      </c>
      <c r="CO341" s="158" t="s">
        <v>994</v>
      </c>
      <c r="CP341" s="158" t="s">
        <v>701</v>
      </c>
      <c r="CQ341" s="158" t="s">
        <v>701</v>
      </c>
      <c r="CR341" s="158" t="s">
        <v>701</v>
      </c>
      <c r="CS341" s="158" t="s">
        <v>701</v>
      </c>
      <c r="CT341" s="194">
        <v>45140</v>
      </c>
      <c r="CU341" s="158" t="s">
        <v>1005</v>
      </c>
      <c r="CV341" s="158" t="s">
        <v>1004</v>
      </c>
      <c r="CW341" s="194" t="s">
        <v>168</v>
      </c>
      <c r="CX341" s="194">
        <v>45092</v>
      </c>
      <c r="CY341" s="158" t="s">
        <v>1001</v>
      </c>
      <c r="CZ341" s="158" t="s">
        <v>1009</v>
      </c>
      <c r="DA341" s="158" t="s">
        <v>1085</v>
      </c>
      <c r="DB341" s="200">
        <v>5087753.8499999996</v>
      </c>
      <c r="DC341" s="158"/>
      <c r="DD341" s="67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  <c r="AMK341"/>
      <c r="AML341"/>
      <c r="AMM341"/>
      <c r="AMN341"/>
      <c r="AMO341"/>
      <c r="AMP341"/>
      <c r="AMQ341"/>
      <c r="AMR341"/>
      <c r="AMS341"/>
      <c r="AMT341"/>
      <c r="AMU341"/>
      <c r="AMV341"/>
      <c r="AMW341"/>
      <c r="AMX341"/>
      <c r="AMY341"/>
      <c r="AMZ341"/>
      <c r="ANA341"/>
      <c r="ANB341"/>
      <c r="ANC341"/>
      <c r="AND341"/>
      <c r="ANE341"/>
      <c r="ANF341"/>
      <c r="ANG341"/>
      <c r="ANH341"/>
      <c r="ANI341"/>
      <c r="ANJ341"/>
      <c r="ANK341"/>
      <c r="ANL341"/>
      <c r="ANM341"/>
      <c r="ANN341"/>
      <c r="ANO341"/>
      <c r="ANP341"/>
      <c r="ANQ341"/>
      <c r="ANR341"/>
      <c r="ANS341"/>
      <c r="ANT341"/>
      <c r="ANU341"/>
      <c r="ANV341"/>
      <c r="ANW341"/>
      <c r="ANX341"/>
      <c r="ANY341"/>
      <c r="ANZ341"/>
      <c r="AOA341"/>
      <c r="AOB341"/>
      <c r="AOC341"/>
      <c r="AOD341"/>
      <c r="AOE341"/>
      <c r="AOF341"/>
      <c r="AOG341"/>
      <c r="AOH341"/>
      <c r="AOI341"/>
      <c r="AOJ341"/>
      <c r="AOK341"/>
      <c r="AOL341"/>
      <c r="AOM341"/>
      <c r="AON341"/>
      <c r="AOO341"/>
      <c r="AOP341"/>
      <c r="AOQ341"/>
      <c r="AOR341"/>
      <c r="AOS341"/>
      <c r="AOT341"/>
      <c r="AOU341"/>
      <c r="AOV341"/>
      <c r="AOW341"/>
      <c r="AOX341"/>
      <c r="AOY341"/>
      <c r="AOZ341"/>
      <c r="APA341"/>
      <c r="APB341"/>
      <c r="APC341"/>
      <c r="APD341"/>
      <c r="APE341"/>
      <c r="APF341"/>
      <c r="APG341"/>
      <c r="APH341"/>
      <c r="API341"/>
      <c r="APJ341"/>
      <c r="APK341"/>
      <c r="APL341"/>
      <c r="APM341"/>
      <c r="APN341"/>
      <c r="APO341"/>
      <c r="APP341"/>
      <c r="APQ341"/>
      <c r="APR341"/>
      <c r="APS341"/>
      <c r="APT341"/>
      <c r="APU341"/>
      <c r="APV341"/>
      <c r="APW341"/>
      <c r="APX341"/>
      <c r="APY341"/>
      <c r="APZ341"/>
      <c r="AQA341"/>
      <c r="AQB341"/>
      <c r="AQC341"/>
      <c r="AQD341"/>
      <c r="AQE341"/>
      <c r="AQF341"/>
      <c r="AQG341"/>
      <c r="AQH341"/>
      <c r="AQI341"/>
      <c r="AQJ341"/>
      <c r="AQK341"/>
      <c r="AQL341"/>
      <c r="AQM341"/>
      <c r="AQN341"/>
      <c r="AQO341"/>
      <c r="AQP341"/>
      <c r="AQQ341"/>
      <c r="AQR341"/>
      <c r="AQS341"/>
      <c r="AQT341"/>
      <c r="AQU341"/>
      <c r="AQV341"/>
      <c r="AQW341"/>
      <c r="AQX341"/>
      <c r="AQY341"/>
      <c r="AQZ341"/>
      <c r="ARA341"/>
      <c r="ARB341"/>
      <c r="ARC341"/>
      <c r="ARD341"/>
      <c r="ARE341"/>
      <c r="ARF341"/>
      <c r="ARG341"/>
      <c r="ARH341"/>
      <c r="ARI341"/>
      <c r="ARJ341"/>
      <c r="ARK341"/>
      <c r="ARL341"/>
      <c r="ARM341"/>
      <c r="ARN341"/>
      <c r="ARO341"/>
      <c r="ARP341"/>
      <c r="ARQ341"/>
      <c r="ARR341"/>
      <c r="ARS341"/>
      <c r="ART341"/>
      <c r="ARU341"/>
      <c r="ARV341"/>
      <c r="ARW341"/>
      <c r="ARX341"/>
      <c r="ARY341"/>
      <c r="ARZ341"/>
      <c r="ASA341"/>
      <c r="ASB341"/>
      <c r="ASC341"/>
      <c r="ASD341"/>
      <c r="ASE341"/>
      <c r="ASF341"/>
      <c r="ASG341"/>
      <c r="ASH341"/>
      <c r="ASI341"/>
      <c r="ASJ341"/>
      <c r="ASK341"/>
      <c r="ASL341"/>
      <c r="ASM341"/>
      <c r="ASN341"/>
      <c r="ASO341"/>
      <c r="ASP341"/>
      <c r="ASQ341"/>
      <c r="ASR341"/>
      <c r="ASS341"/>
      <c r="AST341"/>
      <c r="ASU341"/>
      <c r="ASV341"/>
      <c r="ASW341"/>
      <c r="ASX341"/>
      <c r="ASY341"/>
      <c r="ASZ341"/>
      <c r="ATA341"/>
      <c r="ATB341"/>
      <c r="ATC341"/>
      <c r="ATD341"/>
      <c r="ATE341"/>
      <c r="ATF341"/>
      <c r="ATG341"/>
      <c r="ATH341"/>
      <c r="ATI341"/>
      <c r="ATJ341"/>
      <c r="ATK341"/>
      <c r="ATL341"/>
      <c r="ATM341"/>
      <c r="ATN341"/>
      <c r="ATO341"/>
      <c r="ATP341"/>
      <c r="ATQ341"/>
      <c r="ATR341"/>
      <c r="ATS341"/>
      <c r="ATT341"/>
      <c r="ATU341"/>
      <c r="ATV341"/>
      <c r="ATW341"/>
      <c r="ATX341"/>
      <c r="ATY341"/>
      <c r="ATZ341"/>
      <c r="AUA341"/>
      <c r="AUB341"/>
      <c r="AUC341"/>
      <c r="AUD341"/>
      <c r="AUE341"/>
      <c r="AUF341"/>
      <c r="AUG341"/>
      <c r="AUH341"/>
      <c r="AUI341"/>
      <c r="AUJ341"/>
      <c r="AUK341"/>
      <c r="AUL341"/>
      <c r="AUM341"/>
      <c r="AUN341"/>
      <c r="AUO341"/>
      <c r="AUP341"/>
      <c r="AUQ341"/>
      <c r="AUR341"/>
      <c r="AUS341"/>
      <c r="AUT341"/>
      <c r="AUU341"/>
      <c r="AUV341"/>
      <c r="AUW341"/>
      <c r="AUX341"/>
      <c r="AUY341"/>
      <c r="AUZ341"/>
      <c r="AVA341"/>
      <c r="AVB341"/>
      <c r="AVC341"/>
      <c r="AVD341"/>
      <c r="AVE341"/>
      <c r="AVF341"/>
      <c r="AVG341"/>
      <c r="AVH341"/>
      <c r="AVI341"/>
      <c r="AVJ341"/>
      <c r="AVK341"/>
      <c r="AVL341"/>
      <c r="AVM341"/>
      <c r="AVN341"/>
      <c r="AVO341"/>
      <c r="AVP341"/>
      <c r="AVQ341"/>
      <c r="AVR341"/>
      <c r="AVS341"/>
      <c r="AVT341"/>
      <c r="AVU341"/>
      <c r="AVV341"/>
      <c r="AVW341"/>
      <c r="AVX341"/>
      <c r="AVY341"/>
      <c r="AVZ341"/>
      <c r="AWA341"/>
      <c r="AWB341"/>
      <c r="AWC341"/>
      <c r="AWD341"/>
      <c r="AWE341"/>
      <c r="AWF341"/>
      <c r="AWG341"/>
      <c r="AWH341"/>
      <c r="AWI341"/>
      <c r="AWJ341"/>
      <c r="AWK341"/>
      <c r="AWL341"/>
      <c r="AWM341"/>
      <c r="AWN341"/>
      <c r="AWO341"/>
      <c r="AWP341"/>
      <c r="AWQ341"/>
      <c r="AWR341"/>
      <c r="AWS341"/>
      <c r="AWT341"/>
      <c r="AWU341"/>
      <c r="AWV341"/>
      <c r="AWW341"/>
      <c r="AWX341"/>
      <c r="AWY341"/>
      <c r="AWZ341"/>
      <c r="AXA341"/>
      <c r="AXB341"/>
      <c r="AXC341"/>
      <c r="AXD341"/>
      <c r="AXE341"/>
      <c r="AXF341"/>
      <c r="AXG341"/>
      <c r="AXH341"/>
      <c r="AXI341"/>
      <c r="AXJ341"/>
      <c r="AXK341"/>
      <c r="AXL341"/>
      <c r="AXM341"/>
      <c r="AXN341"/>
      <c r="AXO341"/>
      <c r="AXP341"/>
      <c r="AXQ341"/>
      <c r="AXR341"/>
      <c r="AXS341"/>
      <c r="AXT341"/>
      <c r="AXU341"/>
      <c r="AXV341"/>
      <c r="AXW341"/>
      <c r="AXX341"/>
      <c r="AXY341"/>
      <c r="AXZ341"/>
      <c r="AYA341"/>
      <c r="AYB341"/>
      <c r="AYC341"/>
      <c r="AYD341"/>
      <c r="AYE341"/>
      <c r="AYF341"/>
      <c r="AYG341"/>
      <c r="AYH341"/>
      <c r="AYI341"/>
      <c r="AYJ341"/>
      <c r="AYK341"/>
      <c r="AYL341"/>
      <c r="AYM341"/>
      <c r="AYN341"/>
      <c r="AYO341"/>
      <c r="AYP341"/>
      <c r="AYQ341"/>
      <c r="AYR341"/>
      <c r="AYS341"/>
      <c r="AYT341"/>
      <c r="AYU341"/>
      <c r="AYV341"/>
      <c r="AYW341"/>
      <c r="AYX341"/>
      <c r="AYY341"/>
      <c r="AYZ341"/>
      <c r="AZA341"/>
      <c r="AZB341"/>
      <c r="AZC341"/>
      <c r="AZD341"/>
      <c r="AZE341"/>
      <c r="AZF341"/>
      <c r="AZG341"/>
      <c r="AZH341"/>
      <c r="AZI341"/>
      <c r="AZJ341"/>
      <c r="AZK341"/>
      <c r="AZL341"/>
      <c r="AZM341"/>
      <c r="AZN341"/>
      <c r="AZO341"/>
      <c r="AZP341"/>
      <c r="AZQ341"/>
      <c r="AZR341"/>
      <c r="AZS341"/>
      <c r="AZT341"/>
      <c r="AZU341"/>
      <c r="AZV341"/>
      <c r="AZW341"/>
      <c r="AZX341"/>
      <c r="AZY341"/>
      <c r="AZZ341"/>
      <c r="BAA341"/>
      <c r="BAB341"/>
      <c r="BAC341"/>
      <c r="BAD341"/>
      <c r="BAE341"/>
      <c r="BAF341"/>
      <c r="BAG341"/>
      <c r="BAH341"/>
      <c r="BAI341"/>
      <c r="BAJ341"/>
      <c r="BAK341"/>
      <c r="BAL341"/>
      <c r="BAM341"/>
      <c r="BAN341"/>
      <c r="BAO341"/>
      <c r="BAP341"/>
      <c r="BAQ341"/>
      <c r="BAR341"/>
      <c r="BAS341"/>
      <c r="BAT341"/>
      <c r="BAU341"/>
      <c r="BAV341"/>
      <c r="BAW341"/>
      <c r="BAX341"/>
      <c r="BAY341"/>
      <c r="BAZ341"/>
      <c r="BBA341"/>
      <c r="BBB341"/>
      <c r="BBC341"/>
      <c r="BBD341"/>
      <c r="BBE341"/>
      <c r="BBF341"/>
      <c r="BBG341"/>
      <c r="BBH341"/>
      <c r="BBI341"/>
      <c r="BBJ341"/>
      <c r="BBK341"/>
      <c r="BBL341"/>
      <c r="BBM341"/>
      <c r="BBN341"/>
      <c r="BBO341"/>
      <c r="BBP341"/>
      <c r="BBQ341"/>
      <c r="BBR341"/>
      <c r="BBS341"/>
      <c r="BBT341"/>
      <c r="BBU341"/>
      <c r="BBV341"/>
      <c r="BBW341"/>
      <c r="BBX341"/>
      <c r="BBY341"/>
      <c r="BBZ341"/>
      <c r="BCA341"/>
      <c r="BCB341"/>
      <c r="BCC341"/>
      <c r="BCD341"/>
      <c r="BCE341"/>
      <c r="BCF341"/>
      <c r="BCG341"/>
      <c r="BCH341"/>
      <c r="BCI341"/>
      <c r="BCJ341"/>
      <c r="BCK341"/>
      <c r="BCL341"/>
      <c r="BCM341"/>
      <c r="BCN341"/>
      <c r="BCO341"/>
      <c r="BCP341"/>
      <c r="BCQ341"/>
      <c r="BCR341"/>
      <c r="BCS341"/>
      <c r="BCT341"/>
      <c r="BCU341"/>
      <c r="BCV341"/>
      <c r="BCW341"/>
      <c r="BCX341"/>
      <c r="BCY341"/>
      <c r="BCZ341"/>
      <c r="BDA341"/>
      <c r="BDB341"/>
      <c r="BDC341"/>
      <c r="BDD341"/>
      <c r="BDE341"/>
      <c r="BDF341"/>
      <c r="BDG341"/>
      <c r="BDH341"/>
      <c r="BDI341"/>
      <c r="BDJ341"/>
      <c r="BDK341"/>
      <c r="BDL341"/>
      <c r="BDM341"/>
      <c r="BDN341"/>
      <c r="BDO341"/>
      <c r="BDP341"/>
      <c r="BDQ341"/>
      <c r="BDR341"/>
      <c r="BDS341"/>
      <c r="BDT341"/>
      <c r="BDU341"/>
    </row>
    <row r="342" spans="2:1477" s="69" customFormat="1">
      <c r="B342" s="158" t="s">
        <v>7</v>
      </c>
      <c r="C342" s="158" t="s">
        <v>526</v>
      </c>
      <c r="D342" s="158" t="s">
        <v>527</v>
      </c>
      <c r="E342" s="194">
        <v>44544</v>
      </c>
      <c r="F342" s="158" t="s">
        <v>1007</v>
      </c>
      <c r="G342" s="158" t="s">
        <v>1010</v>
      </c>
      <c r="H342" s="195">
        <v>1</v>
      </c>
      <c r="I342" s="132">
        <v>3</v>
      </c>
      <c r="J342" s="132">
        <v>234</v>
      </c>
      <c r="K342" s="132">
        <v>278</v>
      </c>
      <c r="L342" s="132">
        <v>253</v>
      </c>
      <c r="M342" s="192">
        <f t="shared" si="121"/>
        <v>0.89316239316239321</v>
      </c>
      <c r="N342" s="69">
        <f t="shared" si="122"/>
        <v>1</v>
      </c>
      <c r="O342" s="132">
        <v>25</v>
      </c>
      <c r="P342" s="132">
        <v>0</v>
      </c>
      <c r="Q342" s="132">
        <v>0</v>
      </c>
      <c r="R342" s="132">
        <v>44</v>
      </c>
      <c r="S342" s="132">
        <v>0</v>
      </c>
      <c r="T342" s="191">
        <v>1975221</v>
      </c>
      <c r="U342" s="191">
        <v>50000</v>
      </c>
      <c r="V342" s="191">
        <v>1925221</v>
      </c>
      <c r="W342" s="191">
        <v>2101149</v>
      </c>
      <c r="X342" s="191">
        <v>2102097</v>
      </c>
      <c r="Y342" s="191">
        <v>0</v>
      </c>
      <c r="Z342" s="191">
        <v>0</v>
      </c>
      <c r="AA342" s="191">
        <v>0</v>
      </c>
      <c r="AB342" s="191">
        <v>2102097</v>
      </c>
      <c r="AC342" s="191">
        <v>2083906</v>
      </c>
      <c r="AD342" s="192">
        <f t="shared" si="123"/>
        <v>1.0824243034955467</v>
      </c>
      <c r="AE342" s="132">
        <f t="shared" si="124"/>
        <v>1</v>
      </c>
      <c r="AF342" s="191">
        <v>7736</v>
      </c>
      <c r="AG342" s="191">
        <v>125928</v>
      </c>
      <c r="AH342" s="132">
        <v>25</v>
      </c>
      <c r="AI342" s="132">
        <v>19</v>
      </c>
      <c r="AJ342" s="132">
        <v>0</v>
      </c>
      <c r="AK342" s="132">
        <v>0</v>
      </c>
      <c r="AL342" s="80">
        <v>102641</v>
      </c>
      <c r="AM342" s="80">
        <v>0</v>
      </c>
      <c r="AN342" s="132">
        <v>0</v>
      </c>
      <c r="AO342" s="132">
        <v>0</v>
      </c>
      <c r="AP342" s="80">
        <v>36105</v>
      </c>
      <c r="AQ342" s="80">
        <v>0</v>
      </c>
      <c r="AR342" s="132">
        <v>0</v>
      </c>
      <c r="AS342" s="132">
        <v>0</v>
      </c>
      <c r="AT342" s="80">
        <v>0</v>
      </c>
      <c r="AU342" s="80">
        <v>0</v>
      </c>
      <c r="AV342" s="132">
        <v>0</v>
      </c>
      <c r="AW342" s="132">
        <v>0</v>
      </c>
      <c r="AX342" s="80">
        <v>0</v>
      </c>
      <c r="AY342" s="80">
        <v>0</v>
      </c>
      <c r="AZ342" s="132">
        <v>0</v>
      </c>
      <c r="BA342" s="132">
        <v>0</v>
      </c>
      <c r="BB342" s="80">
        <v>0</v>
      </c>
      <c r="BC342" s="80">
        <v>0</v>
      </c>
      <c r="BD342" s="132">
        <v>0</v>
      </c>
      <c r="BE342" s="132">
        <v>0</v>
      </c>
      <c r="BF342" s="80">
        <v>9599</v>
      </c>
      <c r="BG342" s="80">
        <v>0</v>
      </c>
      <c r="BH342" s="132">
        <v>0</v>
      </c>
      <c r="BI342" s="132">
        <v>0</v>
      </c>
      <c r="BJ342" s="80">
        <v>0</v>
      </c>
      <c r="BK342" s="80">
        <v>0</v>
      </c>
      <c r="BL342" s="132">
        <v>0</v>
      </c>
      <c r="BM342" s="132">
        <v>0</v>
      </c>
      <c r="BN342" s="80">
        <v>0</v>
      </c>
      <c r="BO342" s="80">
        <v>0</v>
      </c>
      <c r="BP342" s="132">
        <v>0</v>
      </c>
      <c r="BQ342" s="132">
        <v>0</v>
      </c>
      <c r="BR342" s="80">
        <v>25928</v>
      </c>
      <c r="BS342" s="80">
        <v>0</v>
      </c>
      <c r="BT342" s="132">
        <v>0</v>
      </c>
      <c r="BU342" s="132">
        <v>0</v>
      </c>
      <c r="BV342" s="80">
        <v>0</v>
      </c>
      <c r="BW342" s="80">
        <v>0</v>
      </c>
      <c r="BX342" s="132">
        <v>0</v>
      </c>
      <c r="BY342" s="132">
        <v>0</v>
      </c>
      <c r="BZ342" s="80">
        <v>0</v>
      </c>
      <c r="CA342" s="80">
        <v>0</v>
      </c>
      <c r="CB342" s="132">
        <v>0</v>
      </c>
      <c r="CC342" s="132">
        <v>0</v>
      </c>
      <c r="CD342" s="80">
        <v>0</v>
      </c>
      <c r="CE342" s="80">
        <v>0</v>
      </c>
      <c r="CF342" s="132">
        <v>0</v>
      </c>
      <c r="CG342" s="132">
        <v>0</v>
      </c>
      <c r="CH342" s="80">
        <v>0</v>
      </c>
      <c r="CI342" s="80">
        <v>0</v>
      </c>
      <c r="CJ342" s="132">
        <v>0</v>
      </c>
      <c r="CK342" s="132">
        <v>0</v>
      </c>
      <c r="CL342" s="80">
        <v>174272</v>
      </c>
      <c r="CM342" s="80">
        <v>0</v>
      </c>
      <c r="CN342" s="158" t="s">
        <v>957</v>
      </c>
      <c r="CO342" s="158" t="s">
        <v>958</v>
      </c>
      <c r="CP342" s="158" t="s">
        <v>701</v>
      </c>
      <c r="CQ342" s="158" t="s">
        <v>701</v>
      </c>
      <c r="CR342" s="158" t="s">
        <v>701</v>
      </c>
      <c r="CS342" s="158" t="s">
        <v>701</v>
      </c>
      <c r="CT342" s="194">
        <v>45135</v>
      </c>
      <c r="CU342" s="158" t="s">
        <v>1005</v>
      </c>
      <c r="CV342" s="158" t="s">
        <v>1004</v>
      </c>
      <c r="CW342" s="194" t="s">
        <v>168</v>
      </c>
      <c r="CX342" s="194">
        <v>44993</v>
      </c>
      <c r="CY342" s="158" t="s">
        <v>1003</v>
      </c>
      <c r="CZ342" s="158" t="s">
        <v>1009</v>
      </c>
      <c r="DA342" s="158" t="s">
        <v>1085</v>
      </c>
      <c r="DB342" s="200">
        <v>1709882.3</v>
      </c>
      <c r="DC342" s="158"/>
      <c r="DD342" s="67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  <c r="AMK342"/>
      <c r="AML342"/>
      <c r="AMM342"/>
      <c r="AMN342"/>
      <c r="AMO342"/>
      <c r="AMP342"/>
      <c r="AMQ342"/>
      <c r="AMR342"/>
      <c r="AMS342"/>
      <c r="AMT342"/>
      <c r="AMU342"/>
      <c r="AMV342"/>
      <c r="AMW342"/>
      <c r="AMX342"/>
      <c r="AMY342"/>
      <c r="AMZ342"/>
      <c r="ANA342"/>
      <c r="ANB342"/>
      <c r="ANC342"/>
      <c r="AND342"/>
      <c r="ANE342"/>
      <c r="ANF342"/>
      <c r="ANG342"/>
      <c r="ANH342"/>
      <c r="ANI342"/>
      <c r="ANJ342"/>
      <c r="ANK342"/>
      <c r="ANL342"/>
      <c r="ANM342"/>
      <c r="ANN342"/>
      <c r="ANO342"/>
      <c r="ANP342"/>
      <c r="ANQ342"/>
      <c r="ANR342"/>
      <c r="ANS342"/>
      <c r="ANT342"/>
      <c r="ANU342"/>
      <c r="ANV342"/>
      <c r="ANW342"/>
      <c r="ANX342"/>
      <c r="ANY342"/>
      <c r="ANZ342"/>
      <c r="AOA342"/>
      <c r="AOB342"/>
      <c r="AOC342"/>
      <c r="AOD342"/>
      <c r="AOE342"/>
      <c r="AOF342"/>
      <c r="AOG342"/>
      <c r="AOH342"/>
      <c r="AOI342"/>
      <c r="AOJ342"/>
      <c r="AOK342"/>
      <c r="AOL342"/>
      <c r="AOM342"/>
      <c r="AON342"/>
      <c r="AOO342"/>
      <c r="AOP342"/>
      <c r="AOQ342"/>
      <c r="AOR342"/>
      <c r="AOS342"/>
      <c r="AOT342"/>
      <c r="AOU342"/>
      <c r="AOV342"/>
      <c r="AOW342"/>
      <c r="AOX342"/>
      <c r="AOY342"/>
      <c r="AOZ342"/>
      <c r="APA342"/>
      <c r="APB342"/>
      <c r="APC342"/>
      <c r="APD342"/>
      <c r="APE342"/>
      <c r="APF342"/>
      <c r="APG342"/>
      <c r="APH342"/>
      <c r="API342"/>
      <c r="APJ342"/>
      <c r="APK342"/>
      <c r="APL342"/>
      <c r="APM342"/>
      <c r="APN342"/>
      <c r="APO342"/>
      <c r="APP342"/>
      <c r="APQ342"/>
      <c r="APR342"/>
      <c r="APS342"/>
      <c r="APT342"/>
      <c r="APU342"/>
      <c r="APV342"/>
      <c r="APW342"/>
      <c r="APX342"/>
      <c r="APY342"/>
      <c r="APZ342"/>
      <c r="AQA342"/>
      <c r="AQB342"/>
      <c r="AQC342"/>
      <c r="AQD342"/>
      <c r="AQE342"/>
      <c r="AQF342"/>
      <c r="AQG342"/>
      <c r="AQH342"/>
      <c r="AQI342"/>
      <c r="AQJ342"/>
      <c r="AQK342"/>
      <c r="AQL342"/>
      <c r="AQM342"/>
      <c r="AQN342"/>
      <c r="AQO342"/>
      <c r="AQP342"/>
      <c r="AQQ342"/>
      <c r="AQR342"/>
      <c r="AQS342"/>
      <c r="AQT342"/>
      <c r="AQU342"/>
      <c r="AQV342"/>
      <c r="AQW342"/>
      <c r="AQX342"/>
      <c r="AQY342"/>
      <c r="AQZ342"/>
      <c r="ARA342"/>
      <c r="ARB342"/>
      <c r="ARC342"/>
      <c r="ARD342"/>
      <c r="ARE342"/>
      <c r="ARF342"/>
      <c r="ARG342"/>
      <c r="ARH342"/>
      <c r="ARI342"/>
      <c r="ARJ342"/>
      <c r="ARK342"/>
      <c r="ARL342"/>
      <c r="ARM342"/>
      <c r="ARN342"/>
      <c r="ARO342"/>
      <c r="ARP342"/>
      <c r="ARQ342"/>
      <c r="ARR342"/>
      <c r="ARS342"/>
      <c r="ART342"/>
      <c r="ARU342"/>
      <c r="ARV342"/>
      <c r="ARW342"/>
      <c r="ARX342"/>
      <c r="ARY342"/>
      <c r="ARZ342"/>
      <c r="ASA342"/>
      <c r="ASB342"/>
      <c r="ASC342"/>
      <c r="ASD342"/>
      <c r="ASE342"/>
      <c r="ASF342"/>
      <c r="ASG342"/>
      <c r="ASH342"/>
      <c r="ASI342"/>
      <c r="ASJ342"/>
      <c r="ASK342"/>
      <c r="ASL342"/>
      <c r="ASM342"/>
      <c r="ASN342"/>
      <c r="ASO342"/>
      <c r="ASP342"/>
      <c r="ASQ342"/>
      <c r="ASR342"/>
      <c r="ASS342"/>
      <c r="AST342"/>
      <c r="ASU342"/>
      <c r="ASV342"/>
      <c r="ASW342"/>
      <c r="ASX342"/>
      <c r="ASY342"/>
      <c r="ASZ342"/>
      <c r="ATA342"/>
      <c r="ATB342"/>
      <c r="ATC342"/>
      <c r="ATD342"/>
      <c r="ATE342"/>
      <c r="ATF342"/>
      <c r="ATG342"/>
      <c r="ATH342"/>
      <c r="ATI342"/>
      <c r="ATJ342"/>
      <c r="ATK342"/>
      <c r="ATL342"/>
      <c r="ATM342"/>
      <c r="ATN342"/>
      <c r="ATO342"/>
      <c r="ATP342"/>
      <c r="ATQ342"/>
      <c r="ATR342"/>
      <c r="ATS342"/>
      <c r="ATT342"/>
      <c r="ATU342"/>
      <c r="ATV342"/>
      <c r="ATW342"/>
      <c r="ATX342"/>
      <c r="ATY342"/>
      <c r="ATZ342"/>
      <c r="AUA342"/>
      <c r="AUB342"/>
      <c r="AUC342"/>
      <c r="AUD342"/>
      <c r="AUE342"/>
      <c r="AUF342"/>
      <c r="AUG342"/>
      <c r="AUH342"/>
      <c r="AUI342"/>
      <c r="AUJ342"/>
      <c r="AUK342"/>
      <c r="AUL342"/>
      <c r="AUM342"/>
      <c r="AUN342"/>
      <c r="AUO342"/>
      <c r="AUP342"/>
      <c r="AUQ342"/>
      <c r="AUR342"/>
      <c r="AUS342"/>
      <c r="AUT342"/>
      <c r="AUU342"/>
      <c r="AUV342"/>
      <c r="AUW342"/>
      <c r="AUX342"/>
      <c r="AUY342"/>
      <c r="AUZ342"/>
      <c r="AVA342"/>
      <c r="AVB342"/>
      <c r="AVC342"/>
      <c r="AVD342"/>
      <c r="AVE342"/>
      <c r="AVF342"/>
      <c r="AVG342"/>
      <c r="AVH342"/>
      <c r="AVI342"/>
      <c r="AVJ342"/>
      <c r="AVK342"/>
      <c r="AVL342"/>
      <c r="AVM342"/>
      <c r="AVN342"/>
      <c r="AVO342"/>
      <c r="AVP342"/>
      <c r="AVQ342"/>
      <c r="AVR342"/>
      <c r="AVS342"/>
      <c r="AVT342"/>
      <c r="AVU342"/>
      <c r="AVV342"/>
      <c r="AVW342"/>
      <c r="AVX342"/>
      <c r="AVY342"/>
      <c r="AVZ342"/>
      <c r="AWA342"/>
      <c r="AWB342"/>
      <c r="AWC342"/>
      <c r="AWD342"/>
      <c r="AWE342"/>
      <c r="AWF342"/>
      <c r="AWG342"/>
      <c r="AWH342"/>
      <c r="AWI342"/>
      <c r="AWJ342"/>
      <c r="AWK342"/>
      <c r="AWL342"/>
      <c r="AWM342"/>
      <c r="AWN342"/>
      <c r="AWO342"/>
      <c r="AWP342"/>
      <c r="AWQ342"/>
      <c r="AWR342"/>
      <c r="AWS342"/>
      <c r="AWT342"/>
      <c r="AWU342"/>
      <c r="AWV342"/>
      <c r="AWW342"/>
      <c r="AWX342"/>
      <c r="AWY342"/>
      <c r="AWZ342"/>
      <c r="AXA342"/>
      <c r="AXB342"/>
      <c r="AXC342"/>
      <c r="AXD342"/>
      <c r="AXE342"/>
      <c r="AXF342"/>
      <c r="AXG342"/>
      <c r="AXH342"/>
      <c r="AXI342"/>
      <c r="AXJ342"/>
      <c r="AXK342"/>
      <c r="AXL342"/>
      <c r="AXM342"/>
      <c r="AXN342"/>
      <c r="AXO342"/>
      <c r="AXP342"/>
      <c r="AXQ342"/>
      <c r="AXR342"/>
      <c r="AXS342"/>
      <c r="AXT342"/>
      <c r="AXU342"/>
      <c r="AXV342"/>
      <c r="AXW342"/>
      <c r="AXX342"/>
      <c r="AXY342"/>
      <c r="AXZ342"/>
      <c r="AYA342"/>
      <c r="AYB342"/>
      <c r="AYC342"/>
      <c r="AYD342"/>
      <c r="AYE342"/>
      <c r="AYF342"/>
      <c r="AYG342"/>
      <c r="AYH342"/>
      <c r="AYI342"/>
      <c r="AYJ342"/>
      <c r="AYK342"/>
      <c r="AYL342"/>
      <c r="AYM342"/>
      <c r="AYN342"/>
      <c r="AYO342"/>
      <c r="AYP342"/>
      <c r="AYQ342"/>
      <c r="AYR342"/>
      <c r="AYS342"/>
      <c r="AYT342"/>
      <c r="AYU342"/>
      <c r="AYV342"/>
      <c r="AYW342"/>
      <c r="AYX342"/>
      <c r="AYY342"/>
      <c r="AYZ342"/>
      <c r="AZA342"/>
      <c r="AZB342"/>
      <c r="AZC342"/>
      <c r="AZD342"/>
      <c r="AZE342"/>
      <c r="AZF342"/>
      <c r="AZG342"/>
      <c r="AZH342"/>
      <c r="AZI342"/>
      <c r="AZJ342"/>
      <c r="AZK342"/>
      <c r="AZL342"/>
      <c r="AZM342"/>
      <c r="AZN342"/>
      <c r="AZO342"/>
      <c r="AZP342"/>
      <c r="AZQ342"/>
      <c r="AZR342"/>
      <c r="AZS342"/>
      <c r="AZT342"/>
      <c r="AZU342"/>
      <c r="AZV342"/>
      <c r="AZW342"/>
      <c r="AZX342"/>
      <c r="AZY342"/>
      <c r="AZZ342"/>
      <c r="BAA342"/>
      <c r="BAB342"/>
      <c r="BAC342"/>
      <c r="BAD342"/>
      <c r="BAE342"/>
      <c r="BAF342"/>
      <c r="BAG342"/>
      <c r="BAH342"/>
      <c r="BAI342"/>
      <c r="BAJ342"/>
      <c r="BAK342"/>
      <c r="BAL342"/>
      <c r="BAM342"/>
      <c r="BAN342"/>
      <c r="BAO342"/>
      <c r="BAP342"/>
      <c r="BAQ342"/>
      <c r="BAR342"/>
      <c r="BAS342"/>
      <c r="BAT342"/>
      <c r="BAU342"/>
      <c r="BAV342"/>
      <c r="BAW342"/>
      <c r="BAX342"/>
      <c r="BAY342"/>
      <c r="BAZ342"/>
      <c r="BBA342"/>
      <c r="BBB342"/>
      <c r="BBC342"/>
      <c r="BBD342"/>
      <c r="BBE342"/>
      <c r="BBF342"/>
      <c r="BBG342"/>
      <c r="BBH342"/>
      <c r="BBI342"/>
      <c r="BBJ342"/>
      <c r="BBK342"/>
      <c r="BBL342"/>
      <c r="BBM342"/>
      <c r="BBN342"/>
      <c r="BBO342"/>
      <c r="BBP342"/>
      <c r="BBQ342"/>
      <c r="BBR342"/>
      <c r="BBS342"/>
      <c r="BBT342"/>
      <c r="BBU342"/>
      <c r="BBV342"/>
      <c r="BBW342"/>
      <c r="BBX342"/>
      <c r="BBY342"/>
      <c r="BBZ342"/>
      <c r="BCA342"/>
      <c r="BCB342"/>
      <c r="BCC342"/>
      <c r="BCD342"/>
      <c r="BCE342"/>
      <c r="BCF342"/>
      <c r="BCG342"/>
      <c r="BCH342"/>
      <c r="BCI342"/>
      <c r="BCJ342"/>
      <c r="BCK342"/>
      <c r="BCL342"/>
      <c r="BCM342"/>
      <c r="BCN342"/>
      <c r="BCO342"/>
      <c r="BCP342"/>
      <c r="BCQ342"/>
      <c r="BCR342"/>
      <c r="BCS342"/>
      <c r="BCT342"/>
      <c r="BCU342"/>
      <c r="BCV342"/>
      <c r="BCW342"/>
      <c r="BCX342"/>
      <c r="BCY342"/>
      <c r="BCZ342"/>
      <c r="BDA342"/>
      <c r="BDB342"/>
      <c r="BDC342"/>
      <c r="BDD342"/>
      <c r="BDE342"/>
      <c r="BDF342"/>
      <c r="BDG342"/>
      <c r="BDH342"/>
      <c r="BDI342"/>
      <c r="BDJ342"/>
      <c r="BDK342"/>
      <c r="BDL342"/>
      <c r="BDM342"/>
      <c r="BDN342"/>
      <c r="BDO342"/>
      <c r="BDP342"/>
      <c r="BDQ342"/>
      <c r="BDR342"/>
      <c r="BDS342"/>
      <c r="BDT342"/>
      <c r="BDU342"/>
    </row>
    <row r="343" spans="2:1477" s="69" customFormat="1">
      <c r="B343" s="158" t="s">
        <v>7</v>
      </c>
      <c r="C343" s="158" t="s">
        <v>528</v>
      </c>
      <c r="D343" s="158" t="s">
        <v>529</v>
      </c>
      <c r="E343" s="194">
        <v>44628</v>
      </c>
      <c r="F343" s="158" t="s">
        <v>1003</v>
      </c>
      <c r="G343" s="158" t="s">
        <v>1010</v>
      </c>
      <c r="H343" s="195">
        <v>2</v>
      </c>
      <c r="I343" s="132">
        <v>3</v>
      </c>
      <c r="J343" s="132">
        <v>321</v>
      </c>
      <c r="K343" s="132">
        <v>359</v>
      </c>
      <c r="L343" s="132">
        <v>286</v>
      </c>
      <c r="M343" s="192">
        <f t="shared" si="121"/>
        <v>0.72274143302180682</v>
      </c>
      <c r="N343" s="69">
        <f t="shared" si="122"/>
        <v>1</v>
      </c>
      <c r="O343" s="132">
        <v>73</v>
      </c>
      <c r="P343" s="132">
        <v>0</v>
      </c>
      <c r="Q343" s="132">
        <v>0</v>
      </c>
      <c r="R343" s="132">
        <v>54</v>
      </c>
      <c r="S343" s="132">
        <v>-16</v>
      </c>
      <c r="T343" s="191">
        <v>4166000</v>
      </c>
      <c r="U343" s="191">
        <v>50000</v>
      </c>
      <c r="V343" s="191">
        <v>4116000</v>
      </c>
      <c r="W343" s="191">
        <v>4217668</v>
      </c>
      <c r="X343" s="191">
        <v>4164480</v>
      </c>
      <c r="Y343" s="191">
        <v>0</v>
      </c>
      <c r="Z343" s="191">
        <v>138823</v>
      </c>
      <c r="AA343" s="191">
        <v>138823</v>
      </c>
      <c r="AB343" s="191">
        <v>4303303</v>
      </c>
      <c r="AC343" s="191">
        <v>4215075</v>
      </c>
      <c r="AD343" s="192">
        <f t="shared" si="123"/>
        <v>1.0240706997084548</v>
      </c>
      <c r="AE343" s="132">
        <f t="shared" si="124"/>
        <v>1</v>
      </c>
      <c r="AF343" s="191">
        <v>-86560</v>
      </c>
      <c r="AG343" s="191">
        <v>51668</v>
      </c>
      <c r="AH343" s="132">
        <v>31</v>
      </c>
      <c r="AI343" s="132">
        <v>23</v>
      </c>
      <c r="AJ343" s="132">
        <v>0</v>
      </c>
      <c r="AK343" s="132">
        <v>0</v>
      </c>
      <c r="AL343" s="80">
        <v>44026</v>
      </c>
      <c r="AM343" s="80">
        <v>0</v>
      </c>
      <c r="AN343" s="132">
        <v>0</v>
      </c>
      <c r="AO343" s="132">
        <v>0</v>
      </c>
      <c r="AP343" s="80">
        <v>3267</v>
      </c>
      <c r="AQ343" s="80">
        <v>0</v>
      </c>
      <c r="AR343" s="132">
        <v>0</v>
      </c>
      <c r="AS343" s="132">
        <v>0</v>
      </c>
      <c r="AT343" s="80">
        <v>0</v>
      </c>
      <c r="AU343" s="80">
        <v>0</v>
      </c>
      <c r="AV343" s="132">
        <v>0</v>
      </c>
      <c r="AW343" s="132">
        <v>0</v>
      </c>
      <c r="AX343" s="80">
        <v>0</v>
      </c>
      <c r="AY343" s="80">
        <v>0</v>
      </c>
      <c r="AZ343" s="132">
        <v>0</v>
      </c>
      <c r="BA343" s="132">
        <v>0</v>
      </c>
      <c r="BB343" s="80">
        <v>0</v>
      </c>
      <c r="BC343" s="80">
        <v>0</v>
      </c>
      <c r="BD343" s="132">
        <v>0</v>
      </c>
      <c r="BE343" s="132">
        <v>0</v>
      </c>
      <c r="BF343" s="80">
        <v>0</v>
      </c>
      <c r="BG343" s="80">
        <v>0</v>
      </c>
      <c r="BH343" s="132">
        <v>0</v>
      </c>
      <c r="BI343" s="132">
        <v>0</v>
      </c>
      <c r="BJ343" s="80">
        <v>49576</v>
      </c>
      <c r="BK343" s="80">
        <v>0</v>
      </c>
      <c r="BL343" s="132">
        <v>0</v>
      </c>
      <c r="BM343" s="132">
        <v>0</v>
      </c>
      <c r="BN343" s="80">
        <v>0</v>
      </c>
      <c r="BO343" s="80">
        <v>0</v>
      </c>
      <c r="BP343" s="132">
        <v>0</v>
      </c>
      <c r="BQ343" s="132">
        <v>0</v>
      </c>
      <c r="BR343" s="80">
        <v>1668</v>
      </c>
      <c r="BS343" s="80">
        <v>0</v>
      </c>
      <c r="BT343" s="132">
        <v>0</v>
      </c>
      <c r="BU343" s="132">
        <v>0</v>
      </c>
      <c r="BV343" s="80">
        <v>0</v>
      </c>
      <c r="BW343" s="80">
        <v>0</v>
      </c>
      <c r="BX343" s="132">
        <v>0</v>
      </c>
      <c r="BY343" s="132">
        <v>0</v>
      </c>
      <c r="BZ343" s="80">
        <v>0</v>
      </c>
      <c r="CA343" s="80">
        <v>0</v>
      </c>
      <c r="CB343" s="132">
        <v>0</v>
      </c>
      <c r="CC343" s="132">
        <v>0</v>
      </c>
      <c r="CD343" s="80">
        <v>0</v>
      </c>
      <c r="CE343" s="80">
        <v>0</v>
      </c>
      <c r="CF343" s="132">
        <v>0</v>
      </c>
      <c r="CG343" s="132">
        <v>-16</v>
      </c>
      <c r="CH343" s="80">
        <v>0</v>
      </c>
      <c r="CI343" s="80">
        <v>0</v>
      </c>
      <c r="CJ343" s="132">
        <v>0</v>
      </c>
      <c r="CK343" s="132">
        <v>-16</v>
      </c>
      <c r="CL343" s="80">
        <v>98536</v>
      </c>
      <c r="CM343" s="80">
        <v>0</v>
      </c>
      <c r="CN343" s="158" t="s">
        <v>897</v>
      </c>
      <c r="CO343" s="158" t="s">
        <v>898</v>
      </c>
      <c r="CP343" s="158" t="s">
        <v>701</v>
      </c>
      <c r="CQ343" s="158" t="s">
        <v>701</v>
      </c>
      <c r="CR343" s="158" t="s">
        <v>701</v>
      </c>
      <c r="CS343" s="158" t="s">
        <v>701</v>
      </c>
      <c r="CT343" s="194">
        <v>45195</v>
      </c>
      <c r="CU343" s="158" t="s">
        <v>1005</v>
      </c>
      <c r="CV343" s="158" t="s">
        <v>1004</v>
      </c>
      <c r="CW343" s="194" t="s">
        <v>168</v>
      </c>
      <c r="CX343" s="194">
        <v>45068</v>
      </c>
      <c r="CY343" s="158" t="s">
        <v>1001</v>
      </c>
      <c r="CZ343" s="158" t="s">
        <v>1009</v>
      </c>
      <c r="DA343" s="158" t="s">
        <v>1085</v>
      </c>
      <c r="DB343" s="200">
        <v>3910716.97</v>
      </c>
      <c r="DC343" s="158" t="s">
        <v>870</v>
      </c>
      <c r="DD343" s="67" t="s">
        <v>871</v>
      </c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  <c r="AMK343"/>
      <c r="AML343"/>
      <c r="AMM343"/>
      <c r="AMN343"/>
      <c r="AMO343"/>
      <c r="AMP343"/>
      <c r="AMQ343"/>
      <c r="AMR343"/>
      <c r="AMS343"/>
      <c r="AMT343"/>
      <c r="AMU343"/>
      <c r="AMV343"/>
      <c r="AMW343"/>
      <c r="AMX343"/>
      <c r="AMY343"/>
      <c r="AMZ343"/>
      <c r="ANA343"/>
      <c r="ANB343"/>
      <c r="ANC343"/>
      <c r="AND343"/>
      <c r="ANE343"/>
      <c r="ANF343"/>
      <c r="ANG343"/>
      <c r="ANH343"/>
      <c r="ANI343"/>
      <c r="ANJ343"/>
      <c r="ANK343"/>
      <c r="ANL343"/>
      <c r="ANM343"/>
      <c r="ANN343"/>
      <c r="ANO343"/>
      <c r="ANP343"/>
      <c r="ANQ343"/>
      <c r="ANR343"/>
      <c r="ANS343"/>
      <c r="ANT343"/>
      <c r="ANU343"/>
      <c r="ANV343"/>
      <c r="ANW343"/>
      <c r="ANX343"/>
      <c r="ANY343"/>
      <c r="ANZ343"/>
      <c r="AOA343"/>
      <c r="AOB343"/>
      <c r="AOC343"/>
      <c r="AOD343"/>
      <c r="AOE343"/>
      <c r="AOF343"/>
      <c r="AOG343"/>
      <c r="AOH343"/>
      <c r="AOI343"/>
      <c r="AOJ343"/>
      <c r="AOK343"/>
      <c r="AOL343"/>
      <c r="AOM343"/>
      <c r="AON343"/>
      <c r="AOO343"/>
      <c r="AOP343"/>
      <c r="AOQ343"/>
      <c r="AOR343"/>
      <c r="AOS343"/>
      <c r="AOT343"/>
      <c r="AOU343"/>
      <c r="AOV343"/>
      <c r="AOW343"/>
      <c r="AOX343"/>
      <c r="AOY343"/>
      <c r="AOZ343"/>
      <c r="APA343"/>
      <c r="APB343"/>
      <c r="APC343"/>
      <c r="APD343"/>
      <c r="APE343"/>
      <c r="APF343"/>
      <c r="APG343"/>
      <c r="APH343"/>
      <c r="API343"/>
      <c r="APJ343"/>
      <c r="APK343"/>
      <c r="APL343"/>
      <c r="APM343"/>
      <c r="APN343"/>
      <c r="APO343"/>
      <c r="APP343"/>
      <c r="APQ343"/>
      <c r="APR343"/>
      <c r="APS343"/>
      <c r="APT343"/>
      <c r="APU343"/>
      <c r="APV343"/>
      <c r="APW343"/>
      <c r="APX343"/>
      <c r="APY343"/>
      <c r="APZ343"/>
      <c r="AQA343"/>
      <c r="AQB343"/>
      <c r="AQC343"/>
      <c r="AQD343"/>
      <c r="AQE343"/>
      <c r="AQF343"/>
      <c r="AQG343"/>
      <c r="AQH343"/>
      <c r="AQI343"/>
      <c r="AQJ343"/>
      <c r="AQK343"/>
      <c r="AQL343"/>
      <c r="AQM343"/>
      <c r="AQN343"/>
      <c r="AQO343"/>
      <c r="AQP343"/>
      <c r="AQQ343"/>
      <c r="AQR343"/>
      <c r="AQS343"/>
      <c r="AQT343"/>
      <c r="AQU343"/>
      <c r="AQV343"/>
      <c r="AQW343"/>
      <c r="AQX343"/>
      <c r="AQY343"/>
      <c r="AQZ343"/>
      <c r="ARA343"/>
      <c r="ARB343"/>
      <c r="ARC343"/>
      <c r="ARD343"/>
      <c r="ARE343"/>
      <c r="ARF343"/>
      <c r="ARG343"/>
      <c r="ARH343"/>
      <c r="ARI343"/>
      <c r="ARJ343"/>
      <c r="ARK343"/>
      <c r="ARL343"/>
      <c r="ARM343"/>
      <c r="ARN343"/>
      <c r="ARO343"/>
      <c r="ARP343"/>
      <c r="ARQ343"/>
      <c r="ARR343"/>
      <c r="ARS343"/>
      <c r="ART343"/>
      <c r="ARU343"/>
      <c r="ARV343"/>
      <c r="ARW343"/>
      <c r="ARX343"/>
      <c r="ARY343"/>
      <c r="ARZ343"/>
      <c r="ASA343"/>
      <c r="ASB343"/>
      <c r="ASC343"/>
      <c r="ASD343"/>
      <c r="ASE343"/>
      <c r="ASF343"/>
      <c r="ASG343"/>
      <c r="ASH343"/>
      <c r="ASI343"/>
      <c r="ASJ343"/>
      <c r="ASK343"/>
      <c r="ASL343"/>
      <c r="ASM343"/>
      <c r="ASN343"/>
      <c r="ASO343"/>
      <c r="ASP343"/>
      <c r="ASQ343"/>
      <c r="ASR343"/>
      <c r="ASS343"/>
      <c r="AST343"/>
      <c r="ASU343"/>
      <c r="ASV343"/>
      <c r="ASW343"/>
      <c r="ASX343"/>
      <c r="ASY343"/>
      <c r="ASZ343"/>
      <c r="ATA343"/>
      <c r="ATB343"/>
      <c r="ATC343"/>
      <c r="ATD343"/>
      <c r="ATE343"/>
      <c r="ATF343"/>
      <c r="ATG343"/>
      <c r="ATH343"/>
      <c r="ATI343"/>
      <c r="ATJ343"/>
      <c r="ATK343"/>
      <c r="ATL343"/>
      <c r="ATM343"/>
      <c r="ATN343"/>
      <c r="ATO343"/>
      <c r="ATP343"/>
      <c r="ATQ343"/>
      <c r="ATR343"/>
      <c r="ATS343"/>
      <c r="ATT343"/>
      <c r="ATU343"/>
      <c r="ATV343"/>
      <c r="ATW343"/>
      <c r="ATX343"/>
      <c r="ATY343"/>
      <c r="ATZ343"/>
      <c r="AUA343"/>
      <c r="AUB343"/>
      <c r="AUC343"/>
      <c r="AUD343"/>
      <c r="AUE343"/>
      <c r="AUF343"/>
      <c r="AUG343"/>
      <c r="AUH343"/>
      <c r="AUI343"/>
      <c r="AUJ343"/>
      <c r="AUK343"/>
      <c r="AUL343"/>
      <c r="AUM343"/>
      <c r="AUN343"/>
      <c r="AUO343"/>
      <c r="AUP343"/>
      <c r="AUQ343"/>
      <c r="AUR343"/>
      <c r="AUS343"/>
      <c r="AUT343"/>
      <c r="AUU343"/>
      <c r="AUV343"/>
      <c r="AUW343"/>
      <c r="AUX343"/>
      <c r="AUY343"/>
      <c r="AUZ343"/>
      <c r="AVA343"/>
      <c r="AVB343"/>
      <c r="AVC343"/>
      <c r="AVD343"/>
      <c r="AVE343"/>
      <c r="AVF343"/>
      <c r="AVG343"/>
      <c r="AVH343"/>
      <c r="AVI343"/>
      <c r="AVJ343"/>
      <c r="AVK343"/>
      <c r="AVL343"/>
      <c r="AVM343"/>
      <c r="AVN343"/>
      <c r="AVO343"/>
      <c r="AVP343"/>
      <c r="AVQ343"/>
      <c r="AVR343"/>
      <c r="AVS343"/>
      <c r="AVT343"/>
      <c r="AVU343"/>
      <c r="AVV343"/>
      <c r="AVW343"/>
      <c r="AVX343"/>
      <c r="AVY343"/>
      <c r="AVZ343"/>
      <c r="AWA343"/>
      <c r="AWB343"/>
      <c r="AWC343"/>
      <c r="AWD343"/>
      <c r="AWE343"/>
      <c r="AWF343"/>
      <c r="AWG343"/>
      <c r="AWH343"/>
      <c r="AWI343"/>
      <c r="AWJ343"/>
      <c r="AWK343"/>
      <c r="AWL343"/>
      <c r="AWM343"/>
      <c r="AWN343"/>
      <c r="AWO343"/>
      <c r="AWP343"/>
      <c r="AWQ343"/>
      <c r="AWR343"/>
      <c r="AWS343"/>
      <c r="AWT343"/>
      <c r="AWU343"/>
      <c r="AWV343"/>
      <c r="AWW343"/>
      <c r="AWX343"/>
      <c r="AWY343"/>
      <c r="AWZ343"/>
      <c r="AXA343"/>
      <c r="AXB343"/>
      <c r="AXC343"/>
      <c r="AXD343"/>
      <c r="AXE343"/>
      <c r="AXF343"/>
      <c r="AXG343"/>
      <c r="AXH343"/>
      <c r="AXI343"/>
      <c r="AXJ343"/>
      <c r="AXK343"/>
      <c r="AXL343"/>
      <c r="AXM343"/>
      <c r="AXN343"/>
      <c r="AXO343"/>
      <c r="AXP343"/>
      <c r="AXQ343"/>
      <c r="AXR343"/>
      <c r="AXS343"/>
      <c r="AXT343"/>
      <c r="AXU343"/>
      <c r="AXV343"/>
      <c r="AXW343"/>
      <c r="AXX343"/>
      <c r="AXY343"/>
      <c r="AXZ343"/>
      <c r="AYA343"/>
      <c r="AYB343"/>
      <c r="AYC343"/>
      <c r="AYD343"/>
      <c r="AYE343"/>
      <c r="AYF343"/>
      <c r="AYG343"/>
      <c r="AYH343"/>
      <c r="AYI343"/>
      <c r="AYJ343"/>
      <c r="AYK343"/>
      <c r="AYL343"/>
      <c r="AYM343"/>
      <c r="AYN343"/>
      <c r="AYO343"/>
      <c r="AYP343"/>
      <c r="AYQ343"/>
      <c r="AYR343"/>
      <c r="AYS343"/>
      <c r="AYT343"/>
      <c r="AYU343"/>
      <c r="AYV343"/>
      <c r="AYW343"/>
      <c r="AYX343"/>
      <c r="AYY343"/>
      <c r="AYZ343"/>
      <c r="AZA343"/>
      <c r="AZB343"/>
      <c r="AZC343"/>
      <c r="AZD343"/>
      <c r="AZE343"/>
      <c r="AZF343"/>
      <c r="AZG343"/>
      <c r="AZH343"/>
      <c r="AZI343"/>
      <c r="AZJ343"/>
      <c r="AZK343"/>
      <c r="AZL343"/>
      <c r="AZM343"/>
      <c r="AZN343"/>
      <c r="AZO343"/>
      <c r="AZP343"/>
      <c r="AZQ343"/>
      <c r="AZR343"/>
      <c r="AZS343"/>
      <c r="AZT343"/>
      <c r="AZU343"/>
      <c r="AZV343"/>
      <c r="AZW343"/>
      <c r="AZX343"/>
      <c r="AZY343"/>
      <c r="AZZ343"/>
      <c r="BAA343"/>
      <c r="BAB343"/>
      <c r="BAC343"/>
      <c r="BAD343"/>
      <c r="BAE343"/>
      <c r="BAF343"/>
      <c r="BAG343"/>
      <c r="BAH343"/>
      <c r="BAI343"/>
      <c r="BAJ343"/>
      <c r="BAK343"/>
      <c r="BAL343"/>
      <c r="BAM343"/>
      <c r="BAN343"/>
      <c r="BAO343"/>
      <c r="BAP343"/>
      <c r="BAQ343"/>
      <c r="BAR343"/>
      <c r="BAS343"/>
      <c r="BAT343"/>
      <c r="BAU343"/>
      <c r="BAV343"/>
      <c r="BAW343"/>
      <c r="BAX343"/>
      <c r="BAY343"/>
      <c r="BAZ343"/>
      <c r="BBA343"/>
      <c r="BBB343"/>
      <c r="BBC343"/>
      <c r="BBD343"/>
      <c r="BBE343"/>
      <c r="BBF343"/>
      <c r="BBG343"/>
      <c r="BBH343"/>
      <c r="BBI343"/>
      <c r="BBJ343"/>
      <c r="BBK343"/>
      <c r="BBL343"/>
      <c r="BBM343"/>
      <c r="BBN343"/>
      <c r="BBO343"/>
      <c r="BBP343"/>
      <c r="BBQ343"/>
      <c r="BBR343"/>
      <c r="BBS343"/>
      <c r="BBT343"/>
      <c r="BBU343"/>
      <c r="BBV343"/>
      <c r="BBW343"/>
      <c r="BBX343"/>
      <c r="BBY343"/>
      <c r="BBZ343"/>
      <c r="BCA343"/>
      <c r="BCB343"/>
      <c r="BCC343"/>
      <c r="BCD343"/>
      <c r="BCE343"/>
      <c r="BCF343"/>
      <c r="BCG343"/>
      <c r="BCH343"/>
      <c r="BCI343"/>
      <c r="BCJ343"/>
      <c r="BCK343"/>
      <c r="BCL343"/>
      <c r="BCM343"/>
      <c r="BCN343"/>
      <c r="BCO343"/>
      <c r="BCP343"/>
      <c r="BCQ343"/>
      <c r="BCR343"/>
      <c r="BCS343"/>
      <c r="BCT343"/>
      <c r="BCU343"/>
      <c r="BCV343"/>
      <c r="BCW343"/>
      <c r="BCX343"/>
      <c r="BCY343"/>
      <c r="BCZ343"/>
      <c r="BDA343"/>
      <c r="BDB343"/>
      <c r="BDC343"/>
      <c r="BDD343"/>
      <c r="BDE343"/>
      <c r="BDF343"/>
      <c r="BDG343"/>
      <c r="BDH343"/>
      <c r="BDI343"/>
      <c r="BDJ343"/>
      <c r="BDK343"/>
      <c r="BDL343"/>
      <c r="BDM343"/>
      <c r="BDN343"/>
      <c r="BDO343"/>
      <c r="BDP343"/>
      <c r="BDQ343"/>
      <c r="BDR343"/>
      <c r="BDS343"/>
      <c r="BDT343"/>
      <c r="BDU343"/>
    </row>
    <row r="344" spans="2:1477" s="69" customFormat="1">
      <c r="B344" s="158" t="s">
        <v>7</v>
      </c>
      <c r="C344" s="158" t="s">
        <v>530</v>
      </c>
      <c r="D344" s="158" t="s">
        <v>531</v>
      </c>
      <c r="E344" s="194">
        <v>44663</v>
      </c>
      <c r="F344" s="158" t="s">
        <v>1001</v>
      </c>
      <c r="G344" s="158" t="s">
        <v>1010</v>
      </c>
      <c r="H344" s="195">
        <v>1</v>
      </c>
      <c r="I344" s="132">
        <v>2</v>
      </c>
      <c r="J344" s="132">
        <v>329</v>
      </c>
      <c r="K344" s="132">
        <v>389</v>
      </c>
      <c r="L344" s="132">
        <v>389</v>
      </c>
      <c r="M344" s="192">
        <f t="shared" si="121"/>
        <v>1</v>
      </c>
      <c r="N344" s="69">
        <f t="shared" si="122"/>
        <v>1</v>
      </c>
      <c r="O344" s="132">
        <v>0</v>
      </c>
      <c r="P344" s="132">
        <v>0</v>
      </c>
      <c r="Q344" s="132">
        <v>0</v>
      </c>
      <c r="R344" s="132">
        <v>60</v>
      </c>
      <c r="S344" s="132">
        <v>0</v>
      </c>
      <c r="T344" s="191">
        <v>6695054</v>
      </c>
      <c r="U344" s="191">
        <v>50000</v>
      </c>
      <c r="V344" s="191">
        <v>6645054</v>
      </c>
      <c r="W344" s="191">
        <v>6727768</v>
      </c>
      <c r="X344" s="191">
        <v>6880189</v>
      </c>
      <c r="Y344" s="191">
        <v>0</v>
      </c>
      <c r="Z344" s="191">
        <v>0</v>
      </c>
      <c r="AA344" s="191">
        <v>0</v>
      </c>
      <c r="AB344" s="191">
        <v>6880189</v>
      </c>
      <c r="AC344" s="191">
        <v>6860508</v>
      </c>
      <c r="AD344" s="192">
        <f t="shared" si="123"/>
        <v>1.0324232128136204</v>
      </c>
      <c r="AE344" s="132">
        <f t="shared" si="124"/>
        <v>1</v>
      </c>
      <c r="AF344" s="191">
        <v>-11968</v>
      </c>
      <c r="AG344" s="191">
        <v>32714</v>
      </c>
      <c r="AH344" s="132">
        <v>26</v>
      </c>
      <c r="AI344" s="132">
        <v>34</v>
      </c>
      <c r="AJ344" s="132">
        <v>0</v>
      </c>
      <c r="AK344" s="132">
        <v>0</v>
      </c>
      <c r="AL344" s="80">
        <v>0</v>
      </c>
      <c r="AM344" s="80">
        <v>0</v>
      </c>
      <c r="AN344" s="132">
        <v>0</v>
      </c>
      <c r="AO344" s="132">
        <v>0</v>
      </c>
      <c r="AP344" s="80">
        <v>74099</v>
      </c>
      <c r="AQ344" s="80">
        <v>0</v>
      </c>
      <c r="AR344" s="132">
        <v>0</v>
      </c>
      <c r="AS344" s="132">
        <v>0</v>
      </c>
      <c r="AT344" s="80">
        <v>0</v>
      </c>
      <c r="AU344" s="80">
        <v>0</v>
      </c>
      <c r="AV344" s="132">
        <v>0</v>
      </c>
      <c r="AW344" s="132">
        <v>0</v>
      </c>
      <c r="AX344" s="80">
        <v>0</v>
      </c>
      <c r="AY344" s="80">
        <v>0</v>
      </c>
      <c r="AZ344" s="132">
        <v>0</v>
      </c>
      <c r="BA344" s="132">
        <v>0</v>
      </c>
      <c r="BB344" s="80">
        <v>0</v>
      </c>
      <c r="BC344" s="80">
        <v>0</v>
      </c>
      <c r="BD344" s="132">
        <v>0</v>
      </c>
      <c r="BE344" s="132">
        <v>0</v>
      </c>
      <c r="BF344" s="80">
        <v>0</v>
      </c>
      <c r="BG344" s="80">
        <v>0</v>
      </c>
      <c r="BH344" s="132">
        <v>0</v>
      </c>
      <c r="BI344" s="132">
        <v>0</v>
      </c>
      <c r="BJ344" s="80">
        <v>0</v>
      </c>
      <c r="BK344" s="80">
        <v>0</v>
      </c>
      <c r="BL344" s="132">
        <v>0</v>
      </c>
      <c r="BM344" s="132">
        <v>0</v>
      </c>
      <c r="BN344" s="80">
        <v>0</v>
      </c>
      <c r="BO344" s="80">
        <v>0</v>
      </c>
      <c r="BP344" s="132">
        <v>0</v>
      </c>
      <c r="BQ344" s="132">
        <v>0</v>
      </c>
      <c r="BR344" s="80">
        <v>7714</v>
      </c>
      <c r="BS344" s="80">
        <v>0</v>
      </c>
      <c r="BT344" s="132">
        <v>0</v>
      </c>
      <c r="BU344" s="132">
        <v>0</v>
      </c>
      <c r="BV344" s="80">
        <v>0</v>
      </c>
      <c r="BW344" s="80">
        <v>0</v>
      </c>
      <c r="BX344" s="132">
        <v>0</v>
      </c>
      <c r="BY344" s="132">
        <v>0</v>
      </c>
      <c r="BZ344" s="80">
        <v>0</v>
      </c>
      <c r="CA344" s="80">
        <v>0</v>
      </c>
      <c r="CB344" s="132">
        <v>0</v>
      </c>
      <c r="CC344" s="132">
        <v>0</v>
      </c>
      <c r="CD344" s="80">
        <v>0</v>
      </c>
      <c r="CE344" s="80">
        <v>0</v>
      </c>
      <c r="CF344" s="132">
        <v>0</v>
      </c>
      <c r="CG344" s="132">
        <v>0</v>
      </c>
      <c r="CH344" s="80">
        <v>0</v>
      </c>
      <c r="CI344" s="80">
        <v>0</v>
      </c>
      <c r="CJ344" s="132">
        <v>0</v>
      </c>
      <c r="CK344" s="132">
        <v>0</v>
      </c>
      <c r="CL344" s="80">
        <v>81813</v>
      </c>
      <c r="CM344" s="80">
        <v>0</v>
      </c>
      <c r="CN344" s="158" t="s">
        <v>764</v>
      </c>
      <c r="CO344" s="158" t="s">
        <v>765</v>
      </c>
      <c r="CP344" s="158" t="s">
        <v>701</v>
      </c>
      <c r="CQ344" s="158" t="s">
        <v>701</v>
      </c>
      <c r="CR344" s="158" t="s">
        <v>701</v>
      </c>
      <c r="CS344" s="158" t="s">
        <v>701</v>
      </c>
      <c r="CT344" s="194">
        <v>45258</v>
      </c>
      <c r="CU344" s="158" t="s">
        <v>1007</v>
      </c>
      <c r="CV344" s="158" t="s">
        <v>1004</v>
      </c>
      <c r="CW344" s="194" t="s">
        <v>168</v>
      </c>
      <c r="CX344" s="194">
        <v>45204</v>
      </c>
      <c r="CY344" s="158" t="s">
        <v>1007</v>
      </c>
      <c r="CZ344" s="158" t="s">
        <v>1004</v>
      </c>
      <c r="DA344" s="158" t="s">
        <v>1085</v>
      </c>
      <c r="DB344" s="200">
        <v>6191721.3600000003</v>
      </c>
      <c r="DC344" s="158"/>
      <c r="DD344" s="67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  <c r="AMK344"/>
      <c r="AML344"/>
      <c r="AMM344"/>
      <c r="AMN344"/>
      <c r="AMO344"/>
      <c r="AMP344"/>
      <c r="AMQ344"/>
      <c r="AMR344"/>
      <c r="AMS344"/>
      <c r="AMT344"/>
      <c r="AMU344"/>
      <c r="AMV344"/>
      <c r="AMW344"/>
      <c r="AMX344"/>
      <c r="AMY344"/>
      <c r="AMZ344"/>
      <c r="ANA344"/>
      <c r="ANB344"/>
      <c r="ANC344"/>
      <c r="AND344"/>
      <c r="ANE344"/>
      <c r="ANF344"/>
      <c r="ANG344"/>
      <c r="ANH344"/>
      <c r="ANI344"/>
      <c r="ANJ344"/>
      <c r="ANK344"/>
      <c r="ANL344"/>
      <c r="ANM344"/>
      <c r="ANN344"/>
      <c r="ANO344"/>
      <c r="ANP344"/>
      <c r="ANQ344"/>
      <c r="ANR344"/>
      <c r="ANS344"/>
      <c r="ANT344"/>
      <c r="ANU344"/>
      <c r="ANV344"/>
      <c r="ANW344"/>
      <c r="ANX344"/>
      <c r="ANY344"/>
      <c r="ANZ344"/>
      <c r="AOA344"/>
      <c r="AOB344"/>
      <c r="AOC344"/>
      <c r="AOD344"/>
      <c r="AOE344"/>
      <c r="AOF344"/>
      <c r="AOG344"/>
      <c r="AOH344"/>
      <c r="AOI344"/>
      <c r="AOJ344"/>
      <c r="AOK344"/>
      <c r="AOL344"/>
      <c r="AOM344"/>
      <c r="AON344"/>
      <c r="AOO344"/>
      <c r="AOP344"/>
      <c r="AOQ344"/>
      <c r="AOR344"/>
      <c r="AOS344"/>
      <c r="AOT344"/>
      <c r="AOU344"/>
      <c r="AOV344"/>
      <c r="AOW344"/>
      <c r="AOX344"/>
      <c r="AOY344"/>
      <c r="AOZ344"/>
      <c r="APA344"/>
      <c r="APB344"/>
      <c r="APC344"/>
      <c r="APD344"/>
      <c r="APE344"/>
      <c r="APF344"/>
      <c r="APG344"/>
      <c r="APH344"/>
      <c r="API344"/>
      <c r="APJ344"/>
      <c r="APK344"/>
      <c r="APL344"/>
      <c r="APM344"/>
      <c r="APN344"/>
      <c r="APO344"/>
      <c r="APP344"/>
      <c r="APQ344"/>
      <c r="APR344"/>
      <c r="APS344"/>
      <c r="APT344"/>
      <c r="APU344"/>
      <c r="APV344"/>
      <c r="APW344"/>
      <c r="APX344"/>
      <c r="APY344"/>
      <c r="APZ344"/>
      <c r="AQA344"/>
      <c r="AQB344"/>
      <c r="AQC344"/>
      <c r="AQD344"/>
      <c r="AQE344"/>
      <c r="AQF344"/>
      <c r="AQG344"/>
      <c r="AQH344"/>
      <c r="AQI344"/>
      <c r="AQJ344"/>
      <c r="AQK344"/>
      <c r="AQL344"/>
      <c r="AQM344"/>
      <c r="AQN344"/>
      <c r="AQO344"/>
      <c r="AQP344"/>
      <c r="AQQ344"/>
      <c r="AQR344"/>
      <c r="AQS344"/>
      <c r="AQT344"/>
      <c r="AQU344"/>
      <c r="AQV344"/>
      <c r="AQW344"/>
      <c r="AQX344"/>
      <c r="AQY344"/>
      <c r="AQZ344"/>
      <c r="ARA344"/>
      <c r="ARB344"/>
      <c r="ARC344"/>
      <c r="ARD344"/>
      <c r="ARE344"/>
      <c r="ARF344"/>
      <c r="ARG344"/>
      <c r="ARH344"/>
      <c r="ARI344"/>
      <c r="ARJ344"/>
      <c r="ARK344"/>
      <c r="ARL344"/>
      <c r="ARM344"/>
      <c r="ARN344"/>
      <c r="ARO344"/>
      <c r="ARP344"/>
      <c r="ARQ344"/>
      <c r="ARR344"/>
      <c r="ARS344"/>
      <c r="ART344"/>
      <c r="ARU344"/>
      <c r="ARV344"/>
      <c r="ARW344"/>
      <c r="ARX344"/>
      <c r="ARY344"/>
      <c r="ARZ344"/>
      <c r="ASA344"/>
      <c r="ASB344"/>
      <c r="ASC344"/>
      <c r="ASD344"/>
      <c r="ASE344"/>
      <c r="ASF344"/>
      <c r="ASG344"/>
      <c r="ASH344"/>
      <c r="ASI344"/>
      <c r="ASJ344"/>
      <c r="ASK344"/>
      <c r="ASL344"/>
      <c r="ASM344"/>
      <c r="ASN344"/>
      <c r="ASO344"/>
      <c r="ASP344"/>
      <c r="ASQ344"/>
      <c r="ASR344"/>
      <c r="ASS344"/>
      <c r="AST344"/>
      <c r="ASU344"/>
      <c r="ASV344"/>
      <c r="ASW344"/>
      <c r="ASX344"/>
      <c r="ASY344"/>
      <c r="ASZ344"/>
      <c r="ATA344"/>
      <c r="ATB344"/>
      <c r="ATC344"/>
      <c r="ATD344"/>
      <c r="ATE344"/>
      <c r="ATF344"/>
      <c r="ATG344"/>
      <c r="ATH344"/>
      <c r="ATI344"/>
      <c r="ATJ344"/>
      <c r="ATK344"/>
      <c r="ATL344"/>
      <c r="ATM344"/>
      <c r="ATN344"/>
      <c r="ATO344"/>
      <c r="ATP344"/>
      <c r="ATQ344"/>
      <c r="ATR344"/>
      <c r="ATS344"/>
      <c r="ATT344"/>
      <c r="ATU344"/>
      <c r="ATV344"/>
      <c r="ATW344"/>
      <c r="ATX344"/>
      <c r="ATY344"/>
      <c r="ATZ344"/>
      <c r="AUA344"/>
      <c r="AUB344"/>
      <c r="AUC344"/>
      <c r="AUD344"/>
      <c r="AUE344"/>
      <c r="AUF344"/>
      <c r="AUG344"/>
      <c r="AUH344"/>
      <c r="AUI344"/>
      <c r="AUJ344"/>
      <c r="AUK344"/>
      <c r="AUL344"/>
      <c r="AUM344"/>
      <c r="AUN344"/>
      <c r="AUO344"/>
      <c r="AUP344"/>
      <c r="AUQ344"/>
      <c r="AUR344"/>
      <c r="AUS344"/>
      <c r="AUT344"/>
      <c r="AUU344"/>
      <c r="AUV344"/>
      <c r="AUW344"/>
      <c r="AUX344"/>
      <c r="AUY344"/>
      <c r="AUZ344"/>
      <c r="AVA344"/>
      <c r="AVB344"/>
      <c r="AVC344"/>
      <c r="AVD344"/>
      <c r="AVE344"/>
      <c r="AVF344"/>
      <c r="AVG344"/>
      <c r="AVH344"/>
      <c r="AVI344"/>
      <c r="AVJ344"/>
      <c r="AVK344"/>
      <c r="AVL344"/>
      <c r="AVM344"/>
      <c r="AVN344"/>
      <c r="AVO344"/>
      <c r="AVP344"/>
      <c r="AVQ344"/>
      <c r="AVR344"/>
      <c r="AVS344"/>
      <c r="AVT344"/>
      <c r="AVU344"/>
      <c r="AVV344"/>
      <c r="AVW344"/>
      <c r="AVX344"/>
      <c r="AVY344"/>
      <c r="AVZ344"/>
      <c r="AWA344"/>
      <c r="AWB344"/>
      <c r="AWC344"/>
      <c r="AWD344"/>
      <c r="AWE344"/>
      <c r="AWF344"/>
      <c r="AWG344"/>
      <c r="AWH344"/>
      <c r="AWI344"/>
      <c r="AWJ344"/>
      <c r="AWK344"/>
      <c r="AWL344"/>
      <c r="AWM344"/>
      <c r="AWN344"/>
      <c r="AWO344"/>
      <c r="AWP344"/>
      <c r="AWQ344"/>
      <c r="AWR344"/>
      <c r="AWS344"/>
      <c r="AWT344"/>
      <c r="AWU344"/>
      <c r="AWV344"/>
      <c r="AWW344"/>
      <c r="AWX344"/>
      <c r="AWY344"/>
      <c r="AWZ344"/>
      <c r="AXA344"/>
      <c r="AXB344"/>
      <c r="AXC344"/>
      <c r="AXD344"/>
      <c r="AXE344"/>
      <c r="AXF344"/>
      <c r="AXG344"/>
      <c r="AXH344"/>
      <c r="AXI344"/>
      <c r="AXJ344"/>
      <c r="AXK344"/>
      <c r="AXL344"/>
      <c r="AXM344"/>
      <c r="AXN344"/>
      <c r="AXO344"/>
      <c r="AXP344"/>
      <c r="AXQ344"/>
      <c r="AXR344"/>
      <c r="AXS344"/>
      <c r="AXT344"/>
      <c r="AXU344"/>
      <c r="AXV344"/>
      <c r="AXW344"/>
      <c r="AXX344"/>
      <c r="AXY344"/>
      <c r="AXZ344"/>
      <c r="AYA344"/>
      <c r="AYB344"/>
      <c r="AYC344"/>
      <c r="AYD344"/>
      <c r="AYE344"/>
      <c r="AYF344"/>
      <c r="AYG344"/>
      <c r="AYH344"/>
      <c r="AYI344"/>
      <c r="AYJ344"/>
      <c r="AYK344"/>
      <c r="AYL344"/>
      <c r="AYM344"/>
      <c r="AYN344"/>
      <c r="AYO344"/>
      <c r="AYP344"/>
      <c r="AYQ344"/>
      <c r="AYR344"/>
      <c r="AYS344"/>
      <c r="AYT344"/>
      <c r="AYU344"/>
      <c r="AYV344"/>
      <c r="AYW344"/>
      <c r="AYX344"/>
      <c r="AYY344"/>
      <c r="AYZ344"/>
      <c r="AZA344"/>
      <c r="AZB344"/>
      <c r="AZC344"/>
      <c r="AZD344"/>
      <c r="AZE344"/>
      <c r="AZF344"/>
      <c r="AZG344"/>
      <c r="AZH344"/>
      <c r="AZI344"/>
      <c r="AZJ344"/>
      <c r="AZK344"/>
      <c r="AZL344"/>
      <c r="AZM344"/>
      <c r="AZN344"/>
      <c r="AZO344"/>
      <c r="AZP344"/>
      <c r="AZQ344"/>
      <c r="AZR344"/>
      <c r="AZS344"/>
      <c r="AZT344"/>
      <c r="AZU344"/>
      <c r="AZV344"/>
      <c r="AZW344"/>
      <c r="AZX344"/>
      <c r="AZY344"/>
      <c r="AZZ344"/>
      <c r="BAA344"/>
      <c r="BAB344"/>
      <c r="BAC344"/>
      <c r="BAD344"/>
      <c r="BAE344"/>
      <c r="BAF344"/>
      <c r="BAG344"/>
      <c r="BAH344"/>
      <c r="BAI344"/>
      <c r="BAJ344"/>
      <c r="BAK344"/>
      <c r="BAL344"/>
      <c r="BAM344"/>
      <c r="BAN344"/>
      <c r="BAO344"/>
      <c r="BAP344"/>
      <c r="BAQ344"/>
      <c r="BAR344"/>
      <c r="BAS344"/>
      <c r="BAT344"/>
      <c r="BAU344"/>
      <c r="BAV344"/>
      <c r="BAW344"/>
      <c r="BAX344"/>
      <c r="BAY344"/>
      <c r="BAZ344"/>
      <c r="BBA344"/>
      <c r="BBB344"/>
      <c r="BBC344"/>
      <c r="BBD344"/>
      <c r="BBE344"/>
      <c r="BBF344"/>
      <c r="BBG344"/>
      <c r="BBH344"/>
      <c r="BBI344"/>
      <c r="BBJ344"/>
      <c r="BBK344"/>
      <c r="BBL344"/>
      <c r="BBM344"/>
      <c r="BBN344"/>
      <c r="BBO344"/>
      <c r="BBP344"/>
      <c r="BBQ344"/>
      <c r="BBR344"/>
      <c r="BBS344"/>
      <c r="BBT344"/>
      <c r="BBU344"/>
      <c r="BBV344"/>
      <c r="BBW344"/>
      <c r="BBX344"/>
      <c r="BBY344"/>
      <c r="BBZ344"/>
      <c r="BCA344"/>
      <c r="BCB344"/>
      <c r="BCC344"/>
      <c r="BCD344"/>
      <c r="BCE344"/>
      <c r="BCF344"/>
      <c r="BCG344"/>
      <c r="BCH344"/>
      <c r="BCI344"/>
      <c r="BCJ344"/>
      <c r="BCK344"/>
      <c r="BCL344"/>
      <c r="BCM344"/>
      <c r="BCN344"/>
      <c r="BCO344"/>
      <c r="BCP344"/>
      <c r="BCQ344"/>
      <c r="BCR344"/>
      <c r="BCS344"/>
      <c r="BCT344"/>
      <c r="BCU344"/>
      <c r="BCV344"/>
      <c r="BCW344"/>
      <c r="BCX344"/>
      <c r="BCY344"/>
      <c r="BCZ344"/>
      <c r="BDA344"/>
      <c r="BDB344"/>
      <c r="BDC344"/>
      <c r="BDD344"/>
      <c r="BDE344"/>
      <c r="BDF344"/>
      <c r="BDG344"/>
      <c r="BDH344"/>
      <c r="BDI344"/>
      <c r="BDJ344"/>
      <c r="BDK344"/>
      <c r="BDL344"/>
      <c r="BDM344"/>
      <c r="BDN344"/>
      <c r="BDO344"/>
      <c r="BDP344"/>
      <c r="BDQ344"/>
      <c r="BDR344"/>
      <c r="BDS344"/>
      <c r="BDT344"/>
      <c r="BDU344"/>
    </row>
    <row r="345" spans="2:1477" s="69" customFormat="1">
      <c r="B345" s="158" t="s">
        <v>7</v>
      </c>
      <c r="C345" s="158" t="s">
        <v>532</v>
      </c>
      <c r="D345" s="158" t="s">
        <v>533</v>
      </c>
      <c r="E345" s="194">
        <v>44789</v>
      </c>
      <c r="F345" s="158" t="s">
        <v>1005</v>
      </c>
      <c r="G345" s="158" t="s">
        <v>1009</v>
      </c>
      <c r="H345" s="195">
        <v>2</v>
      </c>
      <c r="I345" s="132">
        <v>3</v>
      </c>
      <c r="J345" s="132">
        <v>342</v>
      </c>
      <c r="K345" s="132">
        <v>413</v>
      </c>
      <c r="L345" s="132">
        <v>410</v>
      </c>
      <c r="M345" s="192">
        <f t="shared" si="121"/>
        <v>0.99122807017543857</v>
      </c>
      <c r="N345" s="69">
        <f t="shared" si="122"/>
        <v>1</v>
      </c>
      <c r="O345" s="132">
        <v>3</v>
      </c>
      <c r="P345" s="132">
        <v>0</v>
      </c>
      <c r="Q345" s="132">
        <v>0</v>
      </c>
      <c r="R345" s="132">
        <v>71</v>
      </c>
      <c r="S345" s="132">
        <v>0</v>
      </c>
      <c r="T345" s="191">
        <v>15249859</v>
      </c>
      <c r="U345" s="191">
        <v>70079</v>
      </c>
      <c r="V345" s="191">
        <v>15179780</v>
      </c>
      <c r="W345" s="191">
        <v>15714097</v>
      </c>
      <c r="X345" s="191">
        <v>13670638</v>
      </c>
      <c r="Y345" s="191">
        <v>0</v>
      </c>
      <c r="Z345" s="191">
        <v>0</v>
      </c>
      <c r="AA345" s="191">
        <v>0</v>
      </c>
      <c r="AB345" s="191">
        <v>13670638</v>
      </c>
      <c r="AC345" s="191">
        <v>13262271</v>
      </c>
      <c r="AD345" s="192">
        <f t="shared" si="123"/>
        <v>0.87368005333410625</v>
      </c>
      <c r="AE345" s="132">
        <f t="shared" si="124"/>
        <v>1</v>
      </c>
      <c r="AF345" s="191">
        <v>-408367</v>
      </c>
      <c r="AG345" s="191">
        <v>464238</v>
      </c>
      <c r="AH345" s="132">
        <v>37</v>
      </c>
      <c r="AI345" s="132">
        <v>34</v>
      </c>
      <c r="AJ345" s="132">
        <v>0</v>
      </c>
      <c r="AK345" s="132">
        <v>0</v>
      </c>
      <c r="AL345" s="80">
        <v>288708</v>
      </c>
      <c r="AM345" s="80">
        <v>0</v>
      </c>
      <c r="AN345" s="132">
        <v>0</v>
      </c>
      <c r="AO345" s="132">
        <v>0</v>
      </c>
      <c r="AP345" s="80">
        <v>28136</v>
      </c>
      <c r="AQ345" s="80">
        <v>0</v>
      </c>
      <c r="AR345" s="132">
        <v>0</v>
      </c>
      <c r="AS345" s="132">
        <v>0</v>
      </c>
      <c r="AT345" s="80">
        <v>0</v>
      </c>
      <c r="AU345" s="80">
        <v>0</v>
      </c>
      <c r="AV345" s="132">
        <v>0</v>
      </c>
      <c r="AW345" s="132">
        <v>0</v>
      </c>
      <c r="AX345" s="80">
        <v>0</v>
      </c>
      <c r="AY345" s="80">
        <v>0</v>
      </c>
      <c r="AZ345" s="132">
        <v>0</v>
      </c>
      <c r="BA345" s="132">
        <v>0</v>
      </c>
      <c r="BB345" s="80">
        <v>0</v>
      </c>
      <c r="BC345" s="80">
        <v>0</v>
      </c>
      <c r="BD345" s="132">
        <v>0</v>
      </c>
      <c r="BE345" s="132">
        <v>0</v>
      </c>
      <c r="BF345" s="80">
        <v>0</v>
      </c>
      <c r="BG345" s="80">
        <v>0</v>
      </c>
      <c r="BH345" s="132">
        <v>0</v>
      </c>
      <c r="BI345" s="132">
        <v>0</v>
      </c>
      <c r="BJ345" s="80">
        <v>183519</v>
      </c>
      <c r="BK345" s="80">
        <v>0</v>
      </c>
      <c r="BL345" s="132">
        <v>0</v>
      </c>
      <c r="BM345" s="132">
        <v>0</v>
      </c>
      <c r="BN345" s="80">
        <v>0</v>
      </c>
      <c r="BO345" s="80">
        <v>0</v>
      </c>
      <c r="BP345" s="132">
        <v>0</v>
      </c>
      <c r="BQ345" s="132">
        <v>0</v>
      </c>
      <c r="BR345" s="80">
        <v>0</v>
      </c>
      <c r="BS345" s="80">
        <v>0</v>
      </c>
      <c r="BT345" s="132">
        <v>0</v>
      </c>
      <c r="BU345" s="132">
        <v>0</v>
      </c>
      <c r="BV345" s="80">
        <v>0</v>
      </c>
      <c r="BW345" s="80">
        <v>0</v>
      </c>
      <c r="BX345" s="132">
        <v>0</v>
      </c>
      <c r="BY345" s="132">
        <v>0</v>
      </c>
      <c r="BZ345" s="80">
        <v>0</v>
      </c>
      <c r="CA345" s="80">
        <v>0</v>
      </c>
      <c r="CB345" s="132">
        <v>0</v>
      </c>
      <c r="CC345" s="132">
        <v>0</v>
      </c>
      <c r="CD345" s="80">
        <v>0</v>
      </c>
      <c r="CE345" s="80">
        <v>0</v>
      </c>
      <c r="CF345" s="132">
        <v>0</v>
      </c>
      <c r="CG345" s="132">
        <v>0</v>
      </c>
      <c r="CH345" s="80">
        <v>0</v>
      </c>
      <c r="CI345" s="80">
        <v>0</v>
      </c>
      <c r="CJ345" s="132">
        <v>0</v>
      </c>
      <c r="CK345" s="132">
        <v>0</v>
      </c>
      <c r="CL345" s="80">
        <v>500363</v>
      </c>
      <c r="CM345" s="80">
        <v>0</v>
      </c>
      <c r="CN345" s="158" t="s">
        <v>899</v>
      </c>
      <c r="CO345" s="158" t="s">
        <v>900</v>
      </c>
      <c r="CP345" s="158" t="s">
        <v>701</v>
      </c>
      <c r="CQ345" s="158" t="s">
        <v>701</v>
      </c>
      <c r="CR345" s="158" t="s">
        <v>701</v>
      </c>
      <c r="CS345" s="158" t="s">
        <v>701</v>
      </c>
      <c r="CT345" s="194">
        <v>45450</v>
      </c>
      <c r="CU345" s="158" t="s">
        <v>1001</v>
      </c>
      <c r="CV345" s="158" t="s">
        <v>1004</v>
      </c>
      <c r="CW345" s="194" t="s">
        <v>168</v>
      </c>
      <c r="CX345" s="194">
        <v>45386</v>
      </c>
      <c r="CY345" s="158" t="s">
        <v>1001</v>
      </c>
      <c r="CZ345" s="158" t="s">
        <v>1004</v>
      </c>
      <c r="DA345" s="158" t="s">
        <v>1085</v>
      </c>
      <c r="DB345" s="200">
        <v>16808898.800000001</v>
      </c>
      <c r="DC345" s="158"/>
      <c r="DD345" s="67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  <c r="AMK345"/>
      <c r="AML345"/>
      <c r="AMM345"/>
      <c r="AMN345"/>
      <c r="AMO345"/>
      <c r="AMP345"/>
      <c r="AMQ345"/>
      <c r="AMR345"/>
      <c r="AMS345"/>
      <c r="AMT345"/>
      <c r="AMU345"/>
      <c r="AMV345"/>
      <c r="AMW345"/>
      <c r="AMX345"/>
      <c r="AMY345"/>
      <c r="AMZ345"/>
      <c r="ANA345"/>
      <c r="ANB345"/>
      <c r="ANC345"/>
      <c r="AND345"/>
      <c r="ANE345"/>
      <c r="ANF345"/>
      <c r="ANG345"/>
      <c r="ANH345"/>
      <c r="ANI345"/>
      <c r="ANJ345"/>
      <c r="ANK345"/>
      <c r="ANL345"/>
      <c r="ANM345"/>
      <c r="ANN345"/>
      <c r="ANO345"/>
      <c r="ANP345"/>
      <c r="ANQ345"/>
      <c r="ANR345"/>
      <c r="ANS345"/>
      <c r="ANT345"/>
      <c r="ANU345"/>
      <c r="ANV345"/>
      <c r="ANW345"/>
      <c r="ANX345"/>
      <c r="ANY345"/>
      <c r="ANZ345"/>
      <c r="AOA345"/>
      <c r="AOB345"/>
      <c r="AOC345"/>
      <c r="AOD345"/>
      <c r="AOE345"/>
      <c r="AOF345"/>
      <c r="AOG345"/>
      <c r="AOH345"/>
      <c r="AOI345"/>
      <c r="AOJ345"/>
      <c r="AOK345"/>
      <c r="AOL345"/>
      <c r="AOM345"/>
      <c r="AON345"/>
      <c r="AOO345"/>
      <c r="AOP345"/>
      <c r="AOQ345"/>
      <c r="AOR345"/>
      <c r="AOS345"/>
      <c r="AOT345"/>
      <c r="AOU345"/>
      <c r="AOV345"/>
      <c r="AOW345"/>
      <c r="AOX345"/>
      <c r="AOY345"/>
      <c r="AOZ345"/>
      <c r="APA345"/>
      <c r="APB345"/>
      <c r="APC345"/>
      <c r="APD345"/>
      <c r="APE345"/>
      <c r="APF345"/>
      <c r="APG345"/>
      <c r="APH345"/>
      <c r="API345"/>
      <c r="APJ345"/>
      <c r="APK345"/>
      <c r="APL345"/>
      <c r="APM345"/>
      <c r="APN345"/>
      <c r="APO345"/>
      <c r="APP345"/>
      <c r="APQ345"/>
      <c r="APR345"/>
      <c r="APS345"/>
      <c r="APT345"/>
      <c r="APU345"/>
      <c r="APV345"/>
      <c r="APW345"/>
      <c r="APX345"/>
      <c r="APY345"/>
      <c r="APZ345"/>
      <c r="AQA345"/>
      <c r="AQB345"/>
      <c r="AQC345"/>
      <c r="AQD345"/>
      <c r="AQE345"/>
      <c r="AQF345"/>
      <c r="AQG345"/>
      <c r="AQH345"/>
      <c r="AQI345"/>
      <c r="AQJ345"/>
      <c r="AQK345"/>
      <c r="AQL345"/>
      <c r="AQM345"/>
      <c r="AQN345"/>
      <c r="AQO345"/>
      <c r="AQP345"/>
      <c r="AQQ345"/>
      <c r="AQR345"/>
      <c r="AQS345"/>
      <c r="AQT345"/>
      <c r="AQU345"/>
      <c r="AQV345"/>
      <c r="AQW345"/>
      <c r="AQX345"/>
      <c r="AQY345"/>
      <c r="AQZ345"/>
      <c r="ARA345"/>
      <c r="ARB345"/>
      <c r="ARC345"/>
      <c r="ARD345"/>
      <c r="ARE345"/>
      <c r="ARF345"/>
      <c r="ARG345"/>
      <c r="ARH345"/>
      <c r="ARI345"/>
      <c r="ARJ345"/>
      <c r="ARK345"/>
      <c r="ARL345"/>
      <c r="ARM345"/>
      <c r="ARN345"/>
      <c r="ARO345"/>
      <c r="ARP345"/>
      <c r="ARQ345"/>
      <c r="ARR345"/>
      <c r="ARS345"/>
      <c r="ART345"/>
      <c r="ARU345"/>
      <c r="ARV345"/>
      <c r="ARW345"/>
      <c r="ARX345"/>
      <c r="ARY345"/>
      <c r="ARZ345"/>
      <c r="ASA345"/>
      <c r="ASB345"/>
      <c r="ASC345"/>
      <c r="ASD345"/>
      <c r="ASE345"/>
      <c r="ASF345"/>
      <c r="ASG345"/>
      <c r="ASH345"/>
      <c r="ASI345"/>
      <c r="ASJ345"/>
      <c r="ASK345"/>
      <c r="ASL345"/>
      <c r="ASM345"/>
      <c r="ASN345"/>
      <c r="ASO345"/>
      <c r="ASP345"/>
      <c r="ASQ345"/>
      <c r="ASR345"/>
      <c r="ASS345"/>
      <c r="AST345"/>
      <c r="ASU345"/>
      <c r="ASV345"/>
      <c r="ASW345"/>
      <c r="ASX345"/>
      <c r="ASY345"/>
      <c r="ASZ345"/>
      <c r="ATA345"/>
      <c r="ATB345"/>
      <c r="ATC345"/>
      <c r="ATD345"/>
      <c r="ATE345"/>
      <c r="ATF345"/>
      <c r="ATG345"/>
      <c r="ATH345"/>
      <c r="ATI345"/>
      <c r="ATJ345"/>
      <c r="ATK345"/>
      <c r="ATL345"/>
      <c r="ATM345"/>
      <c r="ATN345"/>
      <c r="ATO345"/>
      <c r="ATP345"/>
      <c r="ATQ345"/>
      <c r="ATR345"/>
      <c r="ATS345"/>
      <c r="ATT345"/>
      <c r="ATU345"/>
      <c r="ATV345"/>
      <c r="ATW345"/>
      <c r="ATX345"/>
      <c r="ATY345"/>
      <c r="ATZ345"/>
      <c r="AUA345"/>
      <c r="AUB345"/>
      <c r="AUC345"/>
      <c r="AUD345"/>
      <c r="AUE345"/>
      <c r="AUF345"/>
      <c r="AUG345"/>
      <c r="AUH345"/>
      <c r="AUI345"/>
      <c r="AUJ345"/>
      <c r="AUK345"/>
      <c r="AUL345"/>
      <c r="AUM345"/>
      <c r="AUN345"/>
      <c r="AUO345"/>
      <c r="AUP345"/>
      <c r="AUQ345"/>
      <c r="AUR345"/>
      <c r="AUS345"/>
      <c r="AUT345"/>
      <c r="AUU345"/>
      <c r="AUV345"/>
      <c r="AUW345"/>
      <c r="AUX345"/>
      <c r="AUY345"/>
      <c r="AUZ345"/>
      <c r="AVA345"/>
      <c r="AVB345"/>
      <c r="AVC345"/>
      <c r="AVD345"/>
      <c r="AVE345"/>
      <c r="AVF345"/>
      <c r="AVG345"/>
      <c r="AVH345"/>
      <c r="AVI345"/>
      <c r="AVJ345"/>
      <c r="AVK345"/>
      <c r="AVL345"/>
      <c r="AVM345"/>
      <c r="AVN345"/>
      <c r="AVO345"/>
      <c r="AVP345"/>
      <c r="AVQ345"/>
      <c r="AVR345"/>
      <c r="AVS345"/>
      <c r="AVT345"/>
      <c r="AVU345"/>
      <c r="AVV345"/>
      <c r="AVW345"/>
      <c r="AVX345"/>
      <c r="AVY345"/>
      <c r="AVZ345"/>
      <c r="AWA345"/>
      <c r="AWB345"/>
      <c r="AWC345"/>
      <c r="AWD345"/>
      <c r="AWE345"/>
      <c r="AWF345"/>
      <c r="AWG345"/>
      <c r="AWH345"/>
      <c r="AWI345"/>
      <c r="AWJ345"/>
      <c r="AWK345"/>
      <c r="AWL345"/>
      <c r="AWM345"/>
      <c r="AWN345"/>
      <c r="AWO345"/>
      <c r="AWP345"/>
      <c r="AWQ345"/>
      <c r="AWR345"/>
      <c r="AWS345"/>
      <c r="AWT345"/>
      <c r="AWU345"/>
      <c r="AWV345"/>
      <c r="AWW345"/>
      <c r="AWX345"/>
      <c r="AWY345"/>
      <c r="AWZ345"/>
      <c r="AXA345"/>
      <c r="AXB345"/>
      <c r="AXC345"/>
      <c r="AXD345"/>
      <c r="AXE345"/>
      <c r="AXF345"/>
      <c r="AXG345"/>
      <c r="AXH345"/>
      <c r="AXI345"/>
      <c r="AXJ345"/>
      <c r="AXK345"/>
      <c r="AXL345"/>
      <c r="AXM345"/>
      <c r="AXN345"/>
      <c r="AXO345"/>
      <c r="AXP345"/>
      <c r="AXQ345"/>
      <c r="AXR345"/>
      <c r="AXS345"/>
      <c r="AXT345"/>
      <c r="AXU345"/>
      <c r="AXV345"/>
      <c r="AXW345"/>
      <c r="AXX345"/>
      <c r="AXY345"/>
      <c r="AXZ345"/>
      <c r="AYA345"/>
      <c r="AYB345"/>
      <c r="AYC345"/>
      <c r="AYD345"/>
      <c r="AYE345"/>
      <c r="AYF345"/>
      <c r="AYG345"/>
      <c r="AYH345"/>
      <c r="AYI345"/>
      <c r="AYJ345"/>
      <c r="AYK345"/>
      <c r="AYL345"/>
      <c r="AYM345"/>
      <c r="AYN345"/>
      <c r="AYO345"/>
      <c r="AYP345"/>
      <c r="AYQ345"/>
      <c r="AYR345"/>
      <c r="AYS345"/>
      <c r="AYT345"/>
      <c r="AYU345"/>
      <c r="AYV345"/>
      <c r="AYW345"/>
      <c r="AYX345"/>
      <c r="AYY345"/>
      <c r="AYZ345"/>
      <c r="AZA345"/>
      <c r="AZB345"/>
      <c r="AZC345"/>
      <c r="AZD345"/>
      <c r="AZE345"/>
      <c r="AZF345"/>
      <c r="AZG345"/>
      <c r="AZH345"/>
      <c r="AZI345"/>
      <c r="AZJ345"/>
      <c r="AZK345"/>
      <c r="AZL345"/>
      <c r="AZM345"/>
      <c r="AZN345"/>
      <c r="AZO345"/>
      <c r="AZP345"/>
      <c r="AZQ345"/>
      <c r="AZR345"/>
      <c r="AZS345"/>
      <c r="AZT345"/>
      <c r="AZU345"/>
      <c r="AZV345"/>
      <c r="AZW345"/>
      <c r="AZX345"/>
      <c r="AZY345"/>
      <c r="AZZ345"/>
      <c r="BAA345"/>
      <c r="BAB345"/>
      <c r="BAC345"/>
      <c r="BAD345"/>
      <c r="BAE345"/>
      <c r="BAF345"/>
      <c r="BAG345"/>
      <c r="BAH345"/>
      <c r="BAI345"/>
      <c r="BAJ345"/>
      <c r="BAK345"/>
      <c r="BAL345"/>
      <c r="BAM345"/>
      <c r="BAN345"/>
      <c r="BAO345"/>
      <c r="BAP345"/>
      <c r="BAQ345"/>
      <c r="BAR345"/>
      <c r="BAS345"/>
      <c r="BAT345"/>
      <c r="BAU345"/>
      <c r="BAV345"/>
      <c r="BAW345"/>
      <c r="BAX345"/>
      <c r="BAY345"/>
      <c r="BAZ345"/>
      <c r="BBA345"/>
      <c r="BBB345"/>
      <c r="BBC345"/>
      <c r="BBD345"/>
      <c r="BBE345"/>
      <c r="BBF345"/>
      <c r="BBG345"/>
      <c r="BBH345"/>
      <c r="BBI345"/>
      <c r="BBJ345"/>
      <c r="BBK345"/>
      <c r="BBL345"/>
      <c r="BBM345"/>
      <c r="BBN345"/>
      <c r="BBO345"/>
      <c r="BBP345"/>
      <c r="BBQ345"/>
      <c r="BBR345"/>
      <c r="BBS345"/>
      <c r="BBT345"/>
      <c r="BBU345"/>
      <c r="BBV345"/>
      <c r="BBW345"/>
      <c r="BBX345"/>
      <c r="BBY345"/>
      <c r="BBZ345"/>
      <c r="BCA345"/>
      <c r="BCB345"/>
      <c r="BCC345"/>
      <c r="BCD345"/>
      <c r="BCE345"/>
      <c r="BCF345"/>
      <c r="BCG345"/>
      <c r="BCH345"/>
      <c r="BCI345"/>
      <c r="BCJ345"/>
      <c r="BCK345"/>
      <c r="BCL345"/>
      <c r="BCM345"/>
      <c r="BCN345"/>
      <c r="BCO345"/>
      <c r="BCP345"/>
      <c r="BCQ345"/>
      <c r="BCR345"/>
      <c r="BCS345"/>
      <c r="BCT345"/>
      <c r="BCU345"/>
      <c r="BCV345"/>
      <c r="BCW345"/>
      <c r="BCX345"/>
      <c r="BCY345"/>
      <c r="BCZ345"/>
      <c r="BDA345"/>
      <c r="BDB345"/>
      <c r="BDC345"/>
      <c r="BDD345"/>
      <c r="BDE345"/>
      <c r="BDF345"/>
      <c r="BDG345"/>
      <c r="BDH345"/>
      <c r="BDI345"/>
      <c r="BDJ345"/>
      <c r="BDK345"/>
      <c r="BDL345"/>
      <c r="BDM345"/>
      <c r="BDN345"/>
      <c r="BDO345"/>
      <c r="BDP345"/>
      <c r="BDQ345"/>
      <c r="BDR345"/>
      <c r="BDS345"/>
      <c r="BDT345"/>
      <c r="BDU345"/>
    </row>
    <row r="346" spans="2:1477" s="69" customFormat="1">
      <c r="B346" s="158" t="s">
        <v>7</v>
      </c>
      <c r="C346" s="158" t="s">
        <v>534</v>
      </c>
      <c r="D346" s="158" t="s">
        <v>535</v>
      </c>
      <c r="E346" s="194">
        <v>44789</v>
      </c>
      <c r="F346" s="158" t="s">
        <v>1005</v>
      </c>
      <c r="G346" s="158" t="s">
        <v>1009</v>
      </c>
      <c r="H346" s="195">
        <v>1</v>
      </c>
      <c r="I346" s="132">
        <v>1</v>
      </c>
      <c r="J346" s="132">
        <v>136</v>
      </c>
      <c r="K346" s="132">
        <v>169</v>
      </c>
      <c r="L346" s="132">
        <v>142</v>
      </c>
      <c r="M346" s="192">
        <f t="shared" si="121"/>
        <v>0.9779411764705882</v>
      </c>
      <c r="N346" s="69">
        <f t="shared" si="122"/>
        <v>1</v>
      </c>
      <c r="O346" s="132">
        <v>27</v>
      </c>
      <c r="P346" s="132">
        <v>0</v>
      </c>
      <c r="Q346" s="132">
        <v>0</v>
      </c>
      <c r="R346" s="132">
        <v>9</v>
      </c>
      <c r="S346" s="132">
        <v>24</v>
      </c>
      <c r="T346" s="191">
        <v>597627</v>
      </c>
      <c r="U346" s="191">
        <v>35230</v>
      </c>
      <c r="V346" s="191">
        <v>562397</v>
      </c>
      <c r="W346" s="191">
        <v>652711</v>
      </c>
      <c r="X346" s="191">
        <v>607225</v>
      </c>
      <c r="Y346" s="191">
        <v>0</v>
      </c>
      <c r="Z346" s="191">
        <v>0</v>
      </c>
      <c r="AA346" s="191">
        <v>0</v>
      </c>
      <c r="AB346" s="191">
        <v>607225</v>
      </c>
      <c r="AC346" s="191">
        <v>607225</v>
      </c>
      <c r="AD346" s="192">
        <f t="shared" si="123"/>
        <v>1.0797088177924135</v>
      </c>
      <c r="AE346" s="132">
        <f t="shared" si="124"/>
        <v>1</v>
      </c>
      <c r="AF346" s="191">
        <v>0</v>
      </c>
      <c r="AG346" s="191">
        <v>55083</v>
      </c>
      <c r="AH346" s="132">
        <v>6</v>
      </c>
      <c r="AI346" s="132">
        <v>3</v>
      </c>
      <c r="AJ346" s="132">
        <v>0</v>
      </c>
      <c r="AK346" s="132">
        <v>24</v>
      </c>
      <c r="AL346" s="80">
        <v>55083</v>
      </c>
      <c r="AM346" s="80">
        <v>0</v>
      </c>
      <c r="AN346" s="132">
        <v>0</v>
      </c>
      <c r="AO346" s="132">
        <v>0</v>
      </c>
      <c r="AP346" s="80">
        <v>0</v>
      </c>
      <c r="AQ346" s="80">
        <v>0</v>
      </c>
      <c r="AR346" s="132">
        <v>0</v>
      </c>
      <c r="AS346" s="132">
        <v>0</v>
      </c>
      <c r="AT346" s="80">
        <v>0</v>
      </c>
      <c r="AU346" s="80">
        <v>0</v>
      </c>
      <c r="AV346" s="132">
        <v>0</v>
      </c>
      <c r="AW346" s="132">
        <v>0</v>
      </c>
      <c r="AX346" s="80">
        <v>0</v>
      </c>
      <c r="AY346" s="80">
        <v>0</v>
      </c>
      <c r="AZ346" s="132">
        <v>0</v>
      </c>
      <c r="BA346" s="132">
        <v>0</v>
      </c>
      <c r="BB346" s="80">
        <v>0</v>
      </c>
      <c r="BC346" s="80">
        <v>0</v>
      </c>
      <c r="BD346" s="132">
        <v>0</v>
      </c>
      <c r="BE346" s="132">
        <v>0</v>
      </c>
      <c r="BF346" s="80">
        <v>0</v>
      </c>
      <c r="BG346" s="80">
        <v>0</v>
      </c>
      <c r="BH346" s="132">
        <v>0</v>
      </c>
      <c r="BI346" s="132">
        <v>0</v>
      </c>
      <c r="BJ346" s="80">
        <v>0</v>
      </c>
      <c r="BK346" s="80">
        <v>0</v>
      </c>
      <c r="BL346" s="132">
        <v>0</v>
      </c>
      <c r="BM346" s="132">
        <v>0</v>
      </c>
      <c r="BN346" s="80">
        <v>0</v>
      </c>
      <c r="BO346" s="80">
        <v>0</v>
      </c>
      <c r="BP346" s="132">
        <v>0</v>
      </c>
      <c r="BQ346" s="132">
        <v>0</v>
      </c>
      <c r="BR346" s="80">
        <v>0</v>
      </c>
      <c r="BS346" s="80">
        <v>0</v>
      </c>
      <c r="BT346" s="132">
        <v>0</v>
      </c>
      <c r="BU346" s="132">
        <v>0</v>
      </c>
      <c r="BV346" s="80">
        <v>0</v>
      </c>
      <c r="BW346" s="80">
        <v>0</v>
      </c>
      <c r="BX346" s="132">
        <v>0</v>
      </c>
      <c r="BY346" s="132">
        <v>0</v>
      </c>
      <c r="BZ346" s="80">
        <v>0</v>
      </c>
      <c r="CA346" s="80">
        <v>0</v>
      </c>
      <c r="CB346" s="132">
        <v>0</v>
      </c>
      <c r="CC346" s="132">
        <v>0</v>
      </c>
      <c r="CD346" s="80">
        <v>0</v>
      </c>
      <c r="CE346" s="80">
        <v>0</v>
      </c>
      <c r="CF346" s="132">
        <v>0</v>
      </c>
      <c r="CG346" s="132">
        <v>0</v>
      </c>
      <c r="CH346" s="80">
        <v>0</v>
      </c>
      <c r="CI346" s="80">
        <v>0</v>
      </c>
      <c r="CJ346" s="132">
        <v>0</v>
      </c>
      <c r="CK346" s="132">
        <v>24</v>
      </c>
      <c r="CL346" s="80">
        <v>55083</v>
      </c>
      <c r="CM346" s="80">
        <v>0</v>
      </c>
      <c r="CN346" s="158" t="s">
        <v>995</v>
      </c>
      <c r="CO346" s="158" t="s">
        <v>996</v>
      </c>
      <c r="CP346" s="158" t="s">
        <v>701</v>
      </c>
      <c r="CQ346" s="158" t="s">
        <v>701</v>
      </c>
      <c r="CR346" s="158" t="s">
        <v>701</v>
      </c>
      <c r="CS346" s="158" t="s">
        <v>701</v>
      </c>
      <c r="CT346" s="194">
        <v>45140</v>
      </c>
      <c r="CU346" s="158" t="s">
        <v>1005</v>
      </c>
      <c r="CV346" s="158" t="s">
        <v>1004</v>
      </c>
      <c r="CW346" s="194" t="s">
        <v>168</v>
      </c>
      <c r="CX346" s="194">
        <v>45100</v>
      </c>
      <c r="CY346" s="158" t="s">
        <v>1001</v>
      </c>
      <c r="CZ346" s="158" t="s">
        <v>1009</v>
      </c>
      <c r="DA346" s="158" t="s">
        <v>1085</v>
      </c>
      <c r="DB346" s="200">
        <v>898718.41</v>
      </c>
      <c r="DC346" s="158"/>
      <c r="DD346" s="67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  <c r="AML346"/>
      <c r="AMM346"/>
      <c r="AMN346"/>
      <c r="AMO346"/>
      <c r="AMP346"/>
      <c r="AMQ346"/>
      <c r="AMR346"/>
      <c r="AMS346"/>
      <c r="AMT346"/>
      <c r="AMU346"/>
      <c r="AMV346"/>
      <c r="AMW346"/>
      <c r="AMX346"/>
      <c r="AMY346"/>
      <c r="AMZ346"/>
      <c r="ANA346"/>
      <c r="ANB346"/>
      <c r="ANC346"/>
      <c r="AND346"/>
      <c r="ANE346"/>
      <c r="ANF346"/>
      <c r="ANG346"/>
      <c r="ANH346"/>
      <c r="ANI346"/>
      <c r="ANJ346"/>
      <c r="ANK346"/>
      <c r="ANL346"/>
      <c r="ANM346"/>
      <c r="ANN346"/>
      <c r="ANO346"/>
      <c r="ANP346"/>
      <c r="ANQ346"/>
      <c r="ANR346"/>
      <c r="ANS346"/>
      <c r="ANT346"/>
      <c r="ANU346"/>
      <c r="ANV346"/>
      <c r="ANW346"/>
      <c r="ANX346"/>
      <c r="ANY346"/>
      <c r="ANZ346"/>
      <c r="AOA346"/>
      <c r="AOB346"/>
      <c r="AOC346"/>
      <c r="AOD346"/>
      <c r="AOE346"/>
      <c r="AOF346"/>
      <c r="AOG346"/>
      <c r="AOH346"/>
      <c r="AOI346"/>
      <c r="AOJ346"/>
      <c r="AOK346"/>
      <c r="AOL346"/>
      <c r="AOM346"/>
      <c r="AON346"/>
      <c r="AOO346"/>
      <c r="AOP346"/>
      <c r="AOQ346"/>
      <c r="AOR346"/>
      <c r="AOS346"/>
      <c r="AOT346"/>
      <c r="AOU346"/>
      <c r="AOV346"/>
      <c r="AOW346"/>
      <c r="AOX346"/>
      <c r="AOY346"/>
      <c r="AOZ346"/>
      <c r="APA346"/>
      <c r="APB346"/>
      <c r="APC346"/>
      <c r="APD346"/>
      <c r="APE346"/>
      <c r="APF346"/>
      <c r="APG346"/>
      <c r="APH346"/>
      <c r="API346"/>
      <c r="APJ346"/>
      <c r="APK346"/>
      <c r="APL346"/>
      <c r="APM346"/>
      <c r="APN346"/>
      <c r="APO346"/>
      <c r="APP346"/>
      <c r="APQ346"/>
      <c r="APR346"/>
      <c r="APS346"/>
      <c r="APT346"/>
      <c r="APU346"/>
      <c r="APV346"/>
      <c r="APW346"/>
      <c r="APX346"/>
      <c r="APY346"/>
      <c r="APZ346"/>
      <c r="AQA346"/>
      <c r="AQB346"/>
      <c r="AQC346"/>
      <c r="AQD346"/>
      <c r="AQE346"/>
      <c r="AQF346"/>
      <c r="AQG346"/>
      <c r="AQH346"/>
      <c r="AQI346"/>
      <c r="AQJ346"/>
      <c r="AQK346"/>
      <c r="AQL346"/>
      <c r="AQM346"/>
      <c r="AQN346"/>
      <c r="AQO346"/>
      <c r="AQP346"/>
      <c r="AQQ346"/>
      <c r="AQR346"/>
      <c r="AQS346"/>
      <c r="AQT346"/>
      <c r="AQU346"/>
      <c r="AQV346"/>
      <c r="AQW346"/>
      <c r="AQX346"/>
      <c r="AQY346"/>
      <c r="AQZ346"/>
      <c r="ARA346"/>
      <c r="ARB346"/>
      <c r="ARC346"/>
      <c r="ARD346"/>
      <c r="ARE346"/>
      <c r="ARF346"/>
      <c r="ARG346"/>
      <c r="ARH346"/>
      <c r="ARI346"/>
      <c r="ARJ346"/>
      <c r="ARK346"/>
      <c r="ARL346"/>
      <c r="ARM346"/>
      <c r="ARN346"/>
      <c r="ARO346"/>
      <c r="ARP346"/>
      <c r="ARQ346"/>
      <c r="ARR346"/>
      <c r="ARS346"/>
      <c r="ART346"/>
      <c r="ARU346"/>
      <c r="ARV346"/>
      <c r="ARW346"/>
      <c r="ARX346"/>
      <c r="ARY346"/>
      <c r="ARZ346"/>
      <c r="ASA346"/>
      <c r="ASB346"/>
      <c r="ASC346"/>
      <c r="ASD346"/>
      <c r="ASE346"/>
      <c r="ASF346"/>
      <c r="ASG346"/>
      <c r="ASH346"/>
      <c r="ASI346"/>
      <c r="ASJ346"/>
      <c r="ASK346"/>
      <c r="ASL346"/>
      <c r="ASM346"/>
      <c r="ASN346"/>
      <c r="ASO346"/>
      <c r="ASP346"/>
      <c r="ASQ346"/>
      <c r="ASR346"/>
      <c r="ASS346"/>
      <c r="AST346"/>
      <c r="ASU346"/>
      <c r="ASV346"/>
      <c r="ASW346"/>
      <c r="ASX346"/>
      <c r="ASY346"/>
      <c r="ASZ346"/>
      <c r="ATA346"/>
      <c r="ATB346"/>
      <c r="ATC346"/>
      <c r="ATD346"/>
      <c r="ATE346"/>
      <c r="ATF346"/>
      <c r="ATG346"/>
      <c r="ATH346"/>
      <c r="ATI346"/>
      <c r="ATJ346"/>
      <c r="ATK346"/>
      <c r="ATL346"/>
      <c r="ATM346"/>
      <c r="ATN346"/>
      <c r="ATO346"/>
      <c r="ATP346"/>
      <c r="ATQ346"/>
      <c r="ATR346"/>
      <c r="ATS346"/>
      <c r="ATT346"/>
      <c r="ATU346"/>
      <c r="ATV346"/>
      <c r="ATW346"/>
      <c r="ATX346"/>
      <c r="ATY346"/>
      <c r="ATZ346"/>
      <c r="AUA346"/>
      <c r="AUB346"/>
      <c r="AUC346"/>
      <c r="AUD346"/>
      <c r="AUE346"/>
      <c r="AUF346"/>
      <c r="AUG346"/>
      <c r="AUH346"/>
      <c r="AUI346"/>
      <c r="AUJ346"/>
      <c r="AUK346"/>
      <c r="AUL346"/>
      <c r="AUM346"/>
      <c r="AUN346"/>
      <c r="AUO346"/>
      <c r="AUP346"/>
      <c r="AUQ346"/>
      <c r="AUR346"/>
      <c r="AUS346"/>
      <c r="AUT346"/>
      <c r="AUU346"/>
      <c r="AUV346"/>
      <c r="AUW346"/>
      <c r="AUX346"/>
      <c r="AUY346"/>
      <c r="AUZ346"/>
      <c r="AVA346"/>
      <c r="AVB346"/>
      <c r="AVC346"/>
      <c r="AVD346"/>
      <c r="AVE346"/>
      <c r="AVF346"/>
      <c r="AVG346"/>
      <c r="AVH346"/>
      <c r="AVI346"/>
      <c r="AVJ346"/>
      <c r="AVK346"/>
      <c r="AVL346"/>
      <c r="AVM346"/>
      <c r="AVN346"/>
      <c r="AVO346"/>
      <c r="AVP346"/>
      <c r="AVQ346"/>
      <c r="AVR346"/>
      <c r="AVS346"/>
      <c r="AVT346"/>
      <c r="AVU346"/>
      <c r="AVV346"/>
      <c r="AVW346"/>
      <c r="AVX346"/>
      <c r="AVY346"/>
      <c r="AVZ346"/>
      <c r="AWA346"/>
      <c r="AWB346"/>
      <c r="AWC346"/>
      <c r="AWD346"/>
      <c r="AWE346"/>
      <c r="AWF346"/>
      <c r="AWG346"/>
      <c r="AWH346"/>
      <c r="AWI346"/>
      <c r="AWJ346"/>
      <c r="AWK346"/>
      <c r="AWL346"/>
      <c r="AWM346"/>
      <c r="AWN346"/>
      <c r="AWO346"/>
      <c r="AWP346"/>
      <c r="AWQ346"/>
      <c r="AWR346"/>
      <c r="AWS346"/>
      <c r="AWT346"/>
      <c r="AWU346"/>
      <c r="AWV346"/>
      <c r="AWW346"/>
      <c r="AWX346"/>
      <c r="AWY346"/>
      <c r="AWZ346"/>
      <c r="AXA346"/>
      <c r="AXB346"/>
      <c r="AXC346"/>
      <c r="AXD346"/>
      <c r="AXE346"/>
      <c r="AXF346"/>
      <c r="AXG346"/>
      <c r="AXH346"/>
      <c r="AXI346"/>
      <c r="AXJ346"/>
      <c r="AXK346"/>
      <c r="AXL346"/>
      <c r="AXM346"/>
      <c r="AXN346"/>
      <c r="AXO346"/>
      <c r="AXP346"/>
      <c r="AXQ346"/>
      <c r="AXR346"/>
      <c r="AXS346"/>
      <c r="AXT346"/>
      <c r="AXU346"/>
      <c r="AXV346"/>
      <c r="AXW346"/>
      <c r="AXX346"/>
      <c r="AXY346"/>
      <c r="AXZ346"/>
      <c r="AYA346"/>
      <c r="AYB346"/>
      <c r="AYC346"/>
      <c r="AYD346"/>
      <c r="AYE346"/>
      <c r="AYF346"/>
      <c r="AYG346"/>
      <c r="AYH346"/>
      <c r="AYI346"/>
      <c r="AYJ346"/>
      <c r="AYK346"/>
      <c r="AYL346"/>
      <c r="AYM346"/>
      <c r="AYN346"/>
      <c r="AYO346"/>
      <c r="AYP346"/>
      <c r="AYQ346"/>
      <c r="AYR346"/>
      <c r="AYS346"/>
      <c r="AYT346"/>
      <c r="AYU346"/>
      <c r="AYV346"/>
      <c r="AYW346"/>
      <c r="AYX346"/>
      <c r="AYY346"/>
      <c r="AYZ346"/>
      <c r="AZA346"/>
      <c r="AZB346"/>
      <c r="AZC346"/>
      <c r="AZD346"/>
      <c r="AZE346"/>
      <c r="AZF346"/>
      <c r="AZG346"/>
      <c r="AZH346"/>
      <c r="AZI346"/>
      <c r="AZJ346"/>
      <c r="AZK346"/>
      <c r="AZL346"/>
      <c r="AZM346"/>
      <c r="AZN346"/>
      <c r="AZO346"/>
      <c r="AZP346"/>
      <c r="AZQ346"/>
      <c r="AZR346"/>
      <c r="AZS346"/>
      <c r="AZT346"/>
      <c r="AZU346"/>
      <c r="AZV346"/>
      <c r="AZW346"/>
      <c r="AZX346"/>
      <c r="AZY346"/>
      <c r="AZZ346"/>
      <c r="BAA346"/>
      <c r="BAB346"/>
      <c r="BAC346"/>
      <c r="BAD346"/>
      <c r="BAE346"/>
      <c r="BAF346"/>
      <c r="BAG346"/>
      <c r="BAH346"/>
      <c r="BAI346"/>
      <c r="BAJ346"/>
      <c r="BAK346"/>
      <c r="BAL346"/>
      <c r="BAM346"/>
      <c r="BAN346"/>
      <c r="BAO346"/>
      <c r="BAP346"/>
      <c r="BAQ346"/>
      <c r="BAR346"/>
      <c r="BAS346"/>
      <c r="BAT346"/>
      <c r="BAU346"/>
      <c r="BAV346"/>
      <c r="BAW346"/>
      <c r="BAX346"/>
      <c r="BAY346"/>
      <c r="BAZ346"/>
      <c r="BBA346"/>
      <c r="BBB346"/>
      <c r="BBC346"/>
      <c r="BBD346"/>
      <c r="BBE346"/>
      <c r="BBF346"/>
      <c r="BBG346"/>
      <c r="BBH346"/>
      <c r="BBI346"/>
      <c r="BBJ346"/>
      <c r="BBK346"/>
      <c r="BBL346"/>
      <c r="BBM346"/>
      <c r="BBN346"/>
      <c r="BBO346"/>
      <c r="BBP346"/>
      <c r="BBQ346"/>
      <c r="BBR346"/>
      <c r="BBS346"/>
      <c r="BBT346"/>
      <c r="BBU346"/>
      <c r="BBV346"/>
      <c r="BBW346"/>
      <c r="BBX346"/>
      <c r="BBY346"/>
      <c r="BBZ346"/>
      <c r="BCA346"/>
      <c r="BCB346"/>
      <c r="BCC346"/>
      <c r="BCD346"/>
      <c r="BCE346"/>
      <c r="BCF346"/>
      <c r="BCG346"/>
      <c r="BCH346"/>
      <c r="BCI346"/>
      <c r="BCJ346"/>
      <c r="BCK346"/>
      <c r="BCL346"/>
      <c r="BCM346"/>
      <c r="BCN346"/>
      <c r="BCO346"/>
      <c r="BCP346"/>
      <c r="BCQ346"/>
      <c r="BCR346"/>
      <c r="BCS346"/>
      <c r="BCT346"/>
      <c r="BCU346"/>
      <c r="BCV346"/>
      <c r="BCW346"/>
      <c r="BCX346"/>
      <c r="BCY346"/>
      <c r="BCZ346"/>
      <c r="BDA346"/>
      <c r="BDB346"/>
      <c r="BDC346"/>
      <c r="BDD346"/>
      <c r="BDE346"/>
      <c r="BDF346"/>
      <c r="BDG346"/>
      <c r="BDH346"/>
      <c r="BDI346"/>
      <c r="BDJ346"/>
      <c r="BDK346"/>
      <c r="BDL346"/>
      <c r="BDM346"/>
      <c r="BDN346"/>
      <c r="BDO346"/>
      <c r="BDP346"/>
      <c r="BDQ346"/>
      <c r="BDR346"/>
      <c r="BDS346"/>
      <c r="BDT346"/>
      <c r="BDU346"/>
    </row>
    <row r="347" spans="2:1477" s="69" customFormat="1">
      <c r="B347" s="158" t="s">
        <v>7</v>
      </c>
      <c r="C347" s="158" t="s">
        <v>997</v>
      </c>
      <c r="D347" s="158" t="s">
        <v>1087</v>
      </c>
      <c r="E347" s="194">
        <v>44789</v>
      </c>
      <c r="F347" s="158" t="s">
        <v>1005</v>
      </c>
      <c r="G347" s="158" t="s">
        <v>1009</v>
      </c>
      <c r="H347" s="195">
        <v>1</v>
      </c>
      <c r="I347" s="132">
        <v>0</v>
      </c>
      <c r="J347" s="132">
        <v>199</v>
      </c>
      <c r="K347" s="132">
        <v>202</v>
      </c>
      <c r="L347" s="132">
        <v>84</v>
      </c>
      <c r="M347" s="192">
        <f t="shared" si="121"/>
        <v>0.40703517587939697</v>
      </c>
      <c r="N347" s="69">
        <f t="shared" si="122"/>
        <v>1</v>
      </c>
      <c r="O347" s="132">
        <v>118</v>
      </c>
      <c r="P347" s="132">
        <v>0</v>
      </c>
      <c r="Q347" s="132">
        <v>0</v>
      </c>
      <c r="R347" s="132">
        <v>3</v>
      </c>
      <c r="S347" s="132">
        <v>0</v>
      </c>
      <c r="T347" s="191">
        <v>767354</v>
      </c>
      <c r="U347" s="191">
        <v>50000</v>
      </c>
      <c r="V347" s="191">
        <v>717354</v>
      </c>
      <c r="W347" s="191">
        <v>767354</v>
      </c>
      <c r="X347" s="191">
        <v>705154</v>
      </c>
      <c r="Y347" s="191">
        <v>0</v>
      </c>
      <c r="Z347" s="191">
        <v>0</v>
      </c>
      <c r="AA347" s="191">
        <v>0</v>
      </c>
      <c r="AB347" s="191">
        <v>705154</v>
      </c>
      <c r="AC347" s="191">
        <v>705154</v>
      </c>
      <c r="AD347" s="192">
        <f t="shared" si="123"/>
        <v>0.9829930550328011</v>
      </c>
      <c r="AE347" s="132">
        <f t="shared" si="124"/>
        <v>1</v>
      </c>
      <c r="AF347" s="191">
        <v>0</v>
      </c>
      <c r="AG347" s="191">
        <v>0</v>
      </c>
      <c r="AH347" s="132">
        <v>0</v>
      </c>
      <c r="AI347" s="132">
        <v>3</v>
      </c>
      <c r="AJ347" s="132">
        <v>0</v>
      </c>
      <c r="AK347" s="132">
        <v>0</v>
      </c>
      <c r="AL347" s="80">
        <v>0</v>
      </c>
      <c r="AM347" s="80">
        <v>0</v>
      </c>
      <c r="AN347" s="132">
        <v>0</v>
      </c>
      <c r="AO347" s="132">
        <v>0</v>
      </c>
      <c r="AP347" s="80">
        <v>0</v>
      </c>
      <c r="AQ347" s="80">
        <v>0</v>
      </c>
      <c r="AR347" s="132">
        <v>0</v>
      </c>
      <c r="AS347" s="132">
        <v>0</v>
      </c>
      <c r="AT347" s="80">
        <v>0</v>
      </c>
      <c r="AU347" s="80">
        <v>0</v>
      </c>
      <c r="AV347" s="132">
        <v>0</v>
      </c>
      <c r="AW347" s="132">
        <v>0</v>
      </c>
      <c r="AX347" s="80">
        <v>0</v>
      </c>
      <c r="AY347" s="80">
        <v>0</v>
      </c>
      <c r="AZ347" s="132">
        <v>0</v>
      </c>
      <c r="BA347" s="132">
        <v>0</v>
      </c>
      <c r="BB347" s="80">
        <v>0</v>
      </c>
      <c r="BC347" s="80">
        <v>0</v>
      </c>
      <c r="BD347" s="132">
        <v>0</v>
      </c>
      <c r="BE347" s="132">
        <v>0</v>
      </c>
      <c r="BF347" s="80">
        <v>0</v>
      </c>
      <c r="BG347" s="80">
        <v>0</v>
      </c>
      <c r="BH347" s="132">
        <v>0</v>
      </c>
      <c r="BI347" s="132">
        <v>0</v>
      </c>
      <c r="BJ347" s="80">
        <v>0</v>
      </c>
      <c r="BK347" s="80">
        <v>0</v>
      </c>
      <c r="BL347" s="132">
        <v>0</v>
      </c>
      <c r="BM347" s="132">
        <v>0</v>
      </c>
      <c r="BN347" s="80">
        <v>0</v>
      </c>
      <c r="BO347" s="80">
        <v>0</v>
      </c>
      <c r="BP347" s="132">
        <v>0</v>
      </c>
      <c r="BQ347" s="132">
        <v>0</v>
      </c>
      <c r="BR347" s="80">
        <v>0</v>
      </c>
      <c r="BS347" s="80">
        <v>0</v>
      </c>
      <c r="BT347" s="132">
        <v>0</v>
      </c>
      <c r="BU347" s="132">
        <v>0</v>
      </c>
      <c r="BV347" s="80">
        <v>0</v>
      </c>
      <c r="BW347" s="80">
        <v>0</v>
      </c>
      <c r="BX347" s="132">
        <v>0</v>
      </c>
      <c r="BY347" s="132">
        <v>0</v>
      </c>
      <c r="BZ347" s="80">
        <v>0</v>
      </c>
      <c r="CA347" s="80">
        <v>0</v>
      </c>
      <c r="CB347" s="132">
        <v>0</v>
      </c>
      <c r="CC347" s="132">
        <v>0</v>
      </c>
      <c r="CD347" s="80">
        <v>0</v>
      </c>
      <c r="CE347" s="80">
        <v>0</v>
      </c>
      <c r="CF347" s="132">
        <v>0</v>
      </c>
      <c r="CG347" s="132">
        <v>0</v>
      </c>
      <c r="CH347" s="80">
        <v>0</v>
      </c>
      <c r="CI347" s="80">
        <v>0</v>
      </c>
      <c r="CJ347" s="132">
        <v>0</v>
      </c>
      <c r="CK347" s="132">
        <v>0</v>
      </c>
      <c r="CL347" s="80">
        <v>0</v>
      </c>
      <c r="CM347" s="80">
        <v>0</v>
      </c>
      <c r="CN347" s="158" t="s">
        <v>832</v>
      </c>
      <c r="CO347" s="158" t="s">
        <v>833</v>
      </c>
      <c r="CP347" s="158" t="s">
        <v>701</v>
      </c>
      <c r="CQ347" s="158" t="s">
        <v>701</v>
      </c>
      <c r="CR347" s="158" t="s">
        <v>701</v>
      </c>
      <c r="CS347" s="158" t="s">
        <v>701</v>
      </c>
      <c r="CT347" s="194">
        <v>45138</v>
      </c>
      <c r="CU347" s="158" t="s">
        <v>1005</v>
      </c>
      <c r="CV347" s="158" t="s">
        <v>1004</v>
      </c>
      <c r="CW347" s="194" t="s">
        <v>168</v>
      </c>
      <c r="CX347" s="194">
        <v>45057</v>
      </c>
      <c r="CY347" s="158" t="s">
        <v>1001</v>
      </c>
      <c r="CZ347" s="158" t="s">
        <v>1009</v>
      </c>
      <c r="DA347" s="158" t="s">
        <v>1085</v>
      </c>
      <c r="DB347" s="200">
        <v>1243902.6100000001</v>
      </c>
      <c r="DC347" s="158"/>
      <c r="DD347" s="6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  <c r="AMK347"/>
      <c r="AML347"/>
      <c r="AMM347"/>
      <c r="AMN347"/>
      <c r="AMO347"/>
      <c r="AMP347"/>
      <c r="AMQ347"/>
      <c r="AMR347"/>
      <c r="AMS347"/>
      <c r="AMT347"/>
      <c r="AMU347"/>
      <c r="AMV347"/>
      <c r="AMW347"/>
      <c r="AMX347"/>
      <c r="AMY347"/>
      <c r="AMZ347"/>
      <c r="ANA347"/>
      <c r="ANB347"/>
      <c r="ANC347"/>
      <c r="AND347"/>
      <c r="ANE347"/>
      <c r="ANF347"/>
      <c r="ANG347"/>
      <c r="ANH347"/>
      <c r="ANI347"/>
      <c r="ANJ347"/>
      <c r="ANK347"/>
      <c r="ANL347"/>
      <c r="ANM347"/>
      <c r="ANN347"/>
      <c r="ANO347"/>
      <c r="ANP347"/>
      <c r="ANQ347"/>
      <c r="ANR347"/>
      <c r="ANS347"/>
      <c r="ANT347"/>
      <c r="ANU347"/>
      <c r="ANV347"/>
      <c r="ANW347"/>
      <c r="ANX347"/>
      <c r="ANY347"/>
      <c r="ANZ347"/>
      <c r="AOA347"/>
      <c r="AOB347"/>
      <c r="AOC347"/>
      <c r="AOD347"/>
      <c r="AOE347"/>
      <c r="AOF347"/>
      <c r="AOG347"/>
      <c r="AOH347"/>
      <c r="AOI347"/>
      <c r="AOJ347"/>
      <c r="AOK347"/>
      <c r="AOL347"/>
      <c r="AOM347"/>
      <c r="AON347"/>
      <c r="AOO347"/>
      <c r="AOP347"/>
      <c r="AOQ347"/>
      <c r="AOR347"/>
      <c r="AOS347"/>
      <c r="AOT347"/>
      <c r="AOU347"/>
      <c r="AOV347"/>
      <c r="AOW347"/>
      <c r="AOX347"/>
      <c r="AOY347"/>
      <c r="AOZ347"/>
      <c r="APA347"/>
      <c r="APB347"/>
      <c r="APC347"/>
      <c r="APD347"/>
      <c r="APE347"/>
      <c r="APF347"/>
      <c r="APG347"/>
      <c r="APH347"/>
      <c r="API347"/>
      <c r="APJ347"/>
      <c r="APK347"/>
      <c r="APL347"/>
      <c r="APM347"/>
      <c r="APN347"/>
      <c r="APO347"/>
      <c r="APP347"/>
      <c r="APQ347"/>
      <c r="APR347"/>
      <c r="APS347"/>
      <c r="APT347"/>
      <c r="APU347"/>
      <c r="APV347"/>
      <c r="APW347"/>
      <c r="APX347"/>
      <c r="APY347"/>
      <c r="APZ347"/>
      <c r="AQA347"/>
      <c r="AQB347"/>
      <c r="AQC347"/>
      <c r="AQD347"/>
      <c r="AQE347"/>
      <c r="AQF347"/>
      <c r="AQG347"/>
      <c r="AQH347"/>
      <c r="AQI347"/>
      <c r="AQJ347"/>
      <c r="AQK347"/>
      <c r="AQL347"/>
      <c r="AQM347"/>
      <c r="AQN347"/>
      <c r="AQO347"/>
      <c r="AQP347"/>
      <c r="AQQ347"/>
      <c r="AQR347"/>
      <c r="AQS347"/>
      <c r="AQT347"/>
      <c r="AQU347"/>
      <c r="AQV347"/>
      <c r="AQW347"/>
      <c r="AQX347"/>
      <c r="AQY347"/>
      <c r="AQZ347"/>
      <c r="ARA347"/>
      <c r="ARB347"/>
      <c r="ARC347"/>
      <c r="ARD347"/>
      <c r="ARE347"/>
      <c r="ARF347"/>
      <c r="ARG347"/>
      <c r="ARH347"/>
      <c r="ARI347"/>
      <c r="ARJ347"/>
      <c r="ARK347"/>
      <c r="ARL347"/>
      <c r="ARM347"/>
      <c r="ARN347"/>
      <c r="ARO347"/>
      <c r="ARP347"/>
      <c r="ARQ347"/>
      <c r="ARR347"/>
      <c r="ARS347"/>
      <c r="ART347"/>
      <c r="ARU347"/>
      <c r="ARV347"/>
      <c r="ARW347"/>
      <c r="ARX347"/>
      <c r="ARY347"/>
      <c r="ARZ347"/>
      <c r="ASA347"/>
      <c r="ASB347"/>
      <c r="ASC347"/>
      <c r="ASD347"/>
      <c r="ASE347"/>
      <c r="ASF347"/>
      <c r="ASG347"/>
      <c r="ASH347"/>
      <c r="ASI347"/>
      <c r="ASJ347"/>
      <c r="ASK347"/>
      <c r="ASL347"/>
      <c r="ASM347"/>
      <c r="ASN347"/>
      <c r="ASO347"/>
      <c r="ASP347"/>
      <c r="ASQ347"/>
      <c r="ASR347"/>
      <c r="ASS347"/>
      <c r="AST347"/>
      <c r="ASU347"/>
      <c r="ASV347"/>
      <c r="ASW347"/>
      <c r="ASX347"/>
      <c r="ASY347"/>
      <c r="ASZ347"/>
      <c r="ATA347"/>
      <c r="ATB347"/>
      <c r="ATC347"/>
      <c r="ATD347"/>
      <c r="ATE347"/>
      <c r="ATF347"/>
      <c r="ATG347"/>
      <c r="ATH347"/>
      <c r="ATI347"/>
      <c r="ATJ347"/>
      <c r="ATK347"/>
      <c r="ATL347"/>
      <c r="ATM347"/>
      <c r="ATN347"/>
      <c r="ATO347"/>
      <c r="ATP347"/>
      <c r="ATQ347"/>
      <c r="ATR347"/>
      <c r="ATS347"/>
      <c r="ATT347"/>
      <c r="ATU347"/>
      <c r="ATV347"/>
      <c r="ATW347"/>
      <c r="ATX347"/>
      <c r="ATY347"/>
      <c r="ATZ347"/>
      <c r="AUA347"/>
      <c r="AUB347"/>
      <c r="AUC347"/>
      <c r="AUD347"/>
      <c r="AUE347"/>
      <c r="AUF347"/>
      <c r="AUG347"/>
      <c r="AUH347"/>
      <c r="AUI347"/>
      <c r="AUJ347"/>
      <c r="AUK347"/>
      <c r="AUL347"/>
      <c r="AUM347"/>
      <c r="AUN347"/>
      <c r="AUO347"/>
      <c r="AUP347"/>
      <c r="AUQ347"/>
      <c r="AUR347"/>
      <c r="AUS347"/>
      <c r="AUT347"/>
      <c r="AUU347"/>
      <c r="AUV347"/>
      <c r="AUW347"/>
      <c r="AUX347"/>
      <c r="AUY347"/>
      <c r="AUZ347"/>
      <c r="AVA347"/>
      <c r="AVB347"/>
      <c r="AVC347"/>
      <c r="AVD347"/>
      <c r="AVE347"/>
      <c r="AVF347"/>
      <c r="AVG347"/>
      <c r="AVH347"/>
      <c r="AVI347"/>
      <c r="AVJ347"/>
      <c r="AVK347"/>
      <c r="AVL347"/>
      <c r="AVM347"/>
      <c r="AVN347"/>
      <c r="AVO347"/>
      <c r="AVP347"/>
      <c r="AVQ347"/>
      <c r="AVR347"/>
      <c r="AVS347"/>
      <c r="AVT347"/>
      <c r="AVU347"/>
      <c r="AVV347"/>
      <c r="AVW347"/>
      <c r="AVX347"/>
      <c r="AVY347"/>
      <c r="AVZ347"/>
      <c r="AWA347"/>
      <c r="AWB347"/>
      <c r="AWC347"/>
      <c r="AWD347"/>
      <c r="AWE347"/>
      <c r="AWF347"/>
      <c r="AWG347"/>
      <c r="AWH347"/>
      <c r="AWI347"/>
      <c r="AWJ347"/>
      <c r="AWK347"/>
      <c r="AWL347"/>
      <c r="AWM347"/>
      <c r="AWN347"/>
      <c r="AWO347"/>
      <c r="AWP347"/>
      <c r="AWQ347"/>
      <c r="AWR347"/>
      <c r="AWS347"/>
      <c r="AWT347"/>
      <c r="AWU347"/>
      <c r="AWV347"/>
      <c r="AWW347"/>
      <c r="AWX347"/>
      <c r="AWY347"/>
      <c r="AWZ347"/>
      <c r="AXA347"/>
      <c r="AXB347"/>
      <c r="AXC347"/>
      <c r="AXD347"/>
      <c r="AXE347"/>
      <c r="AXF347"/>
      <c r="AXG347"/>
      <c r="AXH347"/>
      <c r="AXI347"/>
      <c r="AXJ347"/>
      <c r="AXK347"/>
      <c r="AXL347"/>
      <c r="AXM347"/>
      <c r="AXN347"/>
      <c r="AXO347"/>
      <c r="AXP347"/>
      <c r="AXQ347"/>
      <c r="AXR347"/>
      <c r="AXS347"/>
      <c r="AXT347"/>
      <c r="AXU347"/>
      <c r="AXV347"/>
      <c r="AXW347"/>
      <c r="AXX347"/>
      <c r="AXY347"/>
      <c r="AXZ347"/>
      <c r="AYA347"/>
      <c r="AYB347"/>
      <c r="AYC347"/>
      <c r="AYD347"/>
      <c r="AYE347"/>
      <c r="AYF347"/>
      <c r="AYG347"/>
      <c r="AYH347"/>
      <c r="AYI347"/>
      <c r="AYJ347"/>
      <c r="AYK347"/>
      <c r="AYL347"/>
      <c r="AYM347"/>
      <c r="AYN347"/>
      <c r="AYO347"/>
      <c r="AYP347"/>
      <c r="AYQ347"/>
      <c r="AYR347"/>
      <c r="AYS347"/>
      <c r="AYT347"/>
      <c r="AYU347"/>
      <c r="AYV347"/>
      <c r="AYW347"/>
      <c r="AYX347"/>
      <c r="AYY347"/>
      <c r="AYZ347"/>
      <c r="AZA347"/>
      <c r="AZB347"/>
      <c r="AZC347"/>
      <c r="AZD347"/>
      <c r="AZE347"/>
      <c r="AZF347"/>
      <c r="AZG347"/>
      <c r="AZH347"/>
      <c r="AZI347"/>
      <c r="AZJ347"/>
      <c r="AZK347"/>
      <c r="AZL347"/>
      <c r="AZM347"/>
      <c r="AZN347"/>
      <c r="AZO347"/>
      <c r="AZP347"/>
      <c r="AZQ347"/>
      <c r="AZR347"/>
      <c r="AZS347"/>
      <c r="AZT347"/>
      <c r="AZU347"/>
      <c r="AZV347"/>
      <c r="AZW347"/>
      <c r="AZX347"/>
      <c r="AZY347"/>
      <c r="AZZ347"/>
      <c r="BAA347"/>
      <c r="BAB347"/>
      <c r="BAC347"/>
      <c r="BAD347"/>
      <c r="BAE347"/>
      <c r="BAF347"/>
      <c r="BAG347"/>
      <c r="BAH347"/>
      <c r="BAI347"/>
      <c r="BAJ347"/>
      <c r="BAK347"/>
      <c r="BAL347"/>
      <c r="BAM347"/>
      <c r="BAN347"/>
      <c r="BAO347"/>
      <c r="BAP347"/>
      <c r="BAQ347"/>
      <c r="BAR347"/>
      <c r="BAS347"/>
      <c r="BAT347"/>
      <c r="BAU347"/>
      <c r="BAV347"/>
      <c r="BAW347"/>
      <c r="BAX347"/>
      <c r="BAY347"/>
      <c r="BAZ347"/>
      <c r="BBA347"/>
      <c r="BBB347"/>
      <c r="BBC347"/>
      <c r="BBD347"/>
      <c r="BBE347"/>
      <c r="BBF347"/>
      <c r="BBG347"/>
      <c r="BBH347"/>
      <c r="BBI347"/>
      <c r="BBJ347"/>
      <c r="BBK347"/>
      <c r="BBL347"/>
      <c r="BBM347"/>
      <c r="BBN347"/>
      <c r="BBO347"/>
      <c r="BBP347"/>
      <c r="BBQ347"/>
      <c r="BBR347"/>
      <c r="BBS347"/>
      <c r="BBT347"/>
      <c r="BBU347"/>
      <c r="BBV347"/>
      <c r="BBW347"/>
      <c r="BBX347"/>
      <c r="BBY347"/>
      <c r="BBZ347"/>
      <c r="BCA347"/>
      <c r="BCB347"/>
      <c r="BCC347"/>
      <c r="BCD347"/>
      <c r="BCE347"/>
      <c r="BCF347"/>
      <c r="BCG347"/>
      <c r="BCH347"/>
      <c r="BCI347"/>
      <c r="BCJ347"/>
      <c r="BCK347"/>
      <c r="BCL347"/>
      <c r="BCM347"/>
      <c r="BCN347"/>
      <c r="BCO347"/>
      <c r="BCP347"/>
      <c r="BCQ347"/>
      <c r="BCR347"/>
      <c r="BCS347"/>
      <c r="BCT347"/>
      <c r="BCU347"/>
      <c r="BCV347"/>
      <c r="BCW347"/>
      <c r="BCX347"/>
      <c r="BCY347"/>
      <c r="BCZ347"/>
      <c r="BDA347"/>
      <c r="BDB347"/>
      <c r="BDC347"/>
      <c r="BDD347"/>
      <c r="BDE347"/>
      <c r="BDF347"/>
      <c r="BDG347"/>
      <c r="BDH347"/>
      <c r="BDI347"/>
      <c r="BDJ347"/>
      <c r="BDK347"/>
      <c r="BDL347"/>
      <c r="BDM347"/>
      <c r="BDN347"/>
      <c r="BDO347"/>
      <c r="BDP347"/>
      <c r="BDQ347"/>
      <c r="BDR347"/>
      <c r="BDS347"/>
      <c r="BDT347"/>
      <c r="BDU347"/>
    </row>
    <row r="348" spans="2:1477" s="69" customFormat="1">
      <c r="B348" s="158" t="s">
        <v>7</v>
      </c>
      <c r="C348" s="158" t="s">
        <v>536</v>
      </c>
      <c r="D348" s="158" t="s">
        <v>537</v>
      </c>
      <c r="E348" s="194">
        <v>44726</v>
      </c>
      <c r="F348" s="158" t="s">
        <v>1001</v>
      </c>
      <c r="G348" s="158" t="s">
        <v>1010</v>
      </c>
      <c r="H348" s="195">
        <v>2</v>
      </c>
      <c r="I348" s="132">
        <v>1</v>
      </c>
      <c r="J348" s="132">
        <v>250</v>
      </c>
      <c r="K348" s="132">
        <v>302</v>
      </c>
      <c r="L348" s="132">
        <v>291</v>
      </c>
      <c r="M348" s="192">
        <f t="shared" si="121"/>
        <v>0.95599999999999996</v>
      </c>
      <c r="N348" s="69">
        <f t="shared" si="122"/>
        <v>1</v>
      </c>
      <c r="O348" s="132">
        <v>11</v>
      </c>
      <c r="P348" s="132">
        <v>0</v>
      </c>
      <c r="Q348" s="132">
        <v>0</v>
      </c>
      <c r="R348" s="132">
        <v>52</v>
      </c>
      <c r="S348" s="132">
        <v>0</v>
      </c>
      <c r="T348" s="191">
        <v>8768395</v>
      </c>
      <c r="U348" s="191">
        <v>92871</v>
      </c>
      <c r="V348" s="191">
        <v>8675524</v>
      </c>
      <c r="W348" s="191">
        <v>8771000</v>
      </c>
      <c r="X348" s="191">
        <v>8359690</v>
      </c>
      <c r="Y348" s="191">
        <v>0</v>
      </c>
      <c r="Z348" s="191">
        <v>0</v>
      </c>
      <c r="AA348" s="191">
        <v>0</v>
      </c>
      <c r="AB348" s="191">
        <v>8359690</v>
      </c>
      <c r="AC348" s="191">
        <v>8174501</v>
      </c>
      <c r="AD348" s="192">
        <f t="shared" si="123"/>
        <v>0.94224867569958881</v>
      </c>
      <c r="AE348" s="132">
        <f t="shared" si="124"/>
        <v>1</v>
      </c>
      <c r="AF348" s="191">
        <v>-182584</v>
      </c>
      <c r="AG348" s="191">
        <v>2605</v>
      </c>
      <c r="AH348" s="132">
        <v>33</v>
      </c>
      <c r="AI348" s="132">
        <v>19</v>
      </c>
      <c r="AJ348" s="132">
        <v>0</v>
      </c>
      <c r="AK348" s="132">
        <v>0</v>
      </c>
      <c r="AL348" s="80">
        <v>0</v>
      </c>
      <c r="AM348" s="80">
        <v>0</v>
      </c>
      <c r="AN348" s="132">
        <v>0</v>
      </c>
      <c r="AO348" s="132">
        <v>0</v>
      </c>
      <c r="AP348" s="80">
        <v>0</v>
      </c>
      <c r="AQ348" s="80">
        <v>0</v>
      </c>
      <c r="AR348" s="132">
        <v>0</v>
      </c>
      <c r="AS348" s="132">
        <v>0</v>
      </c>
      <c r="AT348" s="80">
        <v>0</v>
      </c>
      <c r="AU348" s="80">
        <v>0</v>
      </c>
      <c r="AV348" s="132">
        <v>0</v>
      </c>
      <c r="AW348" s="132">
        <v>0</v>
      </c>
      <c r="AX348" s="80">
        <v>0</v>
      </c>
      <c r="AY348" s="80">
        <v>0</v>
      </c>
      <c r="AZ348" s="132">
        <v>0</v>
      </c>
      <c r="BA348" s="132">
        <v>0</v>
      </c>
      <c r="BB348" s="80">
        <v>0</v>
      </c>
      <c r="BC348" s="80">
        <v>0</v>
      </c>
      <c r="BD348" s="132">
        <v>0</v>
      </c>
      <c r="BE348" s="132">
        <v>0</v>
      </c>
      <c r="BF348" s="80">
        <v>0</v>
      </c>
      <c r="BG348" s="80">
        <v>0</v>
      </c>
      <c r="BH348" s="132">
        <v>0</v>
      </c>
      <c r="BI348" s="132">
        <v>0</v>
      </c>
      <c r="BJ348" s="80">
        <v>0</v>
      </c>
      <c r="BK348" s="80">
        <v>0</v>
      </c>
      <c r="BL348" s="132">
        <v>0</v>
      </c>
      <c r="BM348" s="132">
        <v>0</v>
      </c>
      <c r="BN348" s="80">
        <v>0</v>
      </c>
      <c r="BO348" s="80">
        <v>0</v>
      </c>
      <c r="BP348" s="132">
        <v>0</v>
      </c>
      <c r="BQ348" s="132">
        <v>0</v>
      </c>
      <c r="BR348" s="80">
        <v>2605</v>
      </c>
      <c r="BS348" s="80">
        <v>0</v>
      </c>
      <c r="BT348" s="132">
        <v>0</v>
      </c>
      <c r="BU348" s="132">
        <v>0</v>
      </c>
      <c r="BV348" s="80">
        <v>0</v>
      </c>
      <c r="BW348" s="80">
        <v>0</v>
      </c>
      <c r="BX348" s="132">
        <v>0</v>
      </c>
      <c r="BY348" s="132">
        <v>0</v>
      </c>
      <c r="BZ348" s="80">
        <v>0</v>
      </c>
      <c r="CA348" s="80">
        <v>0</v>
      </c>
      <c r="CB348" s="132">
        <v>0</v>
      </c>
      <c r="CC348" s="132">
        <v>0</v>
      </c>
      <c r="CD348" s="80">
        <v>0</v>
      </c>
      <c r="CE348" s="80">
        <v>0</v>
      </c>
      <c r="CF348" s="132">
        <v>0</v>
      </c>
      <c r="CG348" s="132">
        <v>0</v>
      </c>
      <c r="CH348" s="80">
        <v>0</v>
      </c>
      <c r="CI348" s="80">
        <v>0</v>
      </c>
      <c r="CJ348" s="132">
        <v>0</v>
      </c>
      <c r="CK348" s="132">
        <v>0</v>
      </c>
      <c r="CL348" s="80">
        <v>2605</v>
      </c>
      <c r="CM348" s="80">
        <v>0</v>
      </c>
      <c r="CN348" s="158" t="s">
        <v>733</v>
      </c>
      <c r="CO348" s="158" t="s">
        <v>734</v>
      </c>
      <c r="CP348" s="158" t="s">
        <v>701</v>
      </c>
      <c r="CQ348" s="158" t="s">
        <v>701</v>
      </c>
      <c r="CR348" s="158" t="s">
        <v>701</v>
      </c>
      <c r="CS348" s="158" t="s">
        <v>701</v>
      </c>
      <c r="CT348" s="194">
        <v>45426</v>
      </c>
      <c r="CU348" s="158" t="s">
        <v>1001</v>
      </c>
      <c r="CV348" s="158" t="s">
        <v>1004</v>
      </c>
      <c r="CW348" s="194" t="s">
        <v>168</v>
      </c>
      <c r="CX348" s="194">
        <v>45232</v>
      </c>
      <c r="CY348" s="158" t="s">
        <v>1007</v>
      </c>
      <c r="CZ348" s="158" t="s">
        <v>1004</v>
      </c>
      <c r="DA348" s="158" t="s">
        <v>1085</v>
      </c>
      <c r="DB348" s="200">
        <v>9428515.3599999994</v>
      </c>
      <c r="DC348" s="158"/>
      <c r="DD348" s="67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  <c r="AMK348"/>
      <c r="AML348"/>
      <c r="AMM348"/>
      <c r="AMN348"/>
      <c r="AMO348"/>
      <c r="AMP348"/>
      <c r="AMQ348"/>
      <c r="AMR348"/>
      <c r="AMS348"/>
      <c r="AMT348"/>
      <c r="AMU348"/>
      <c r="AMV348"/>
      <c r="AMW348"/>
      <c r="AMX348"/>
      <c r="AMY348"/>
      <c r="AMZ348"/>
      <c r="ANA348"/>
      <c r="ANB348"/>
      <c r="ANC348"/>
      <c r="AND348"/>
      <c r="ANE348"/>
      <c r="ANF348"/>
      <c r="ANG348"/>
      <c r="ANH348"/>
      <c r="ANI348"/>
      <c r="ANJ348"/>
      <c r="ANK348"/>
      <c r="ANL348"/>
      <c r="ANM348"/>
      <c r="ANN348"/>
      <c r="ANO348"/>
      <c r="ANP348"/>
      <c r="ANQ348"/>
      <c r="ANR348"/>
      <c r="ANS348"/>
      <c r="ANT348"/>
      <c r="ANU348"/>
      <c r="ANV348"/>
      <c r="ANW348"/>
      <c r="ANX348"/>
      <c r="ANY348"/>
      <c r="ANZ348"/>
      <c r="AOA348"/>
      <c r="AOB348"/>
      <c r="AOC348"/>
      <c r="AOD348"/>
      <c r="AOE348"/>
      <c r="AOF348"/>
      <c r="AOG348"/>
      <c r="AOH348"/>
      <c r="AOI348"/>
      <c r="AOJ348"/>
      <c r="AOK348"/>
      <c r="AOL348"/>
      <c r="AOM348"/>
      <c r="AON348"/>
      <c r="AOO348"/>
      <c r="AOP348"/>
      <c r="AOQ348"/>
      <c r="AOR348"/>
      <c r="AOS348"/>
      <c r="AOT348"/>
      <c r="AOU348"/>
      <c r="AOV348"/>
      <c r="AOW348"/>
      <c r="AOX348"/>
      <c r="AOY348"/>
      <c r="AOZ348"/>
      <c r="APA348"/>
      <c r="APB348"/>
      <c r="APC348"/>
      <c r="APD348"/>
      <c r="APE348"/>
      <c r="APF348"/>
      <c r="APG348"/>
      <c r="APH348"/>
      <c r="API348"/>
      <c r="APJ348"/>
      <c r="APK348"/>
      <c r="APL348"/>
      <c r="APM348"/>
      <c r="APN348"/>
      <c r="APO348"/>
      <c r="APP348"/>
      <c r="APQ348"/>
      <c r="APR348"/>
      <c r="APS348"/>
      <c r="APT348"/>
      <c r="APU348"/>
      <c r="APV348"/>
      <c r="APW348"/>
      <c r="APX348"/>
      <c r="APY348"/>
      <c r="APZ348"/>
      <c r="AQA348"/>
      <c r="AQB348"/>
      <c r="AQC348"/>
      <c r="AQD348"/>
      <c r="AQE348"/>
      <c r="AQF348"/>
      <c r="AQG348"/>
      <c r="AQH348"/>
      <c r="AQI348"/>
      <c r="AQJ348"/>
      <c r="AQK348"/>
      <c r="AQL348"/>
      <c r="AQM348"/>
      <c r="AQN348"/>
      <c r="AQO348"/>
      <c r="AQP348"/>
      <c r="AQQ348"/>
      <c r="AQR348"/>
      <c r="AQS348"/>
      <c r="AQT348"/>
      <c r="AQU348"/>
      <c r="AQV348"/>
      <c r="AQW348"/>
      <c r="AQX348"/>
      <c r="AQY348"/>
      <c r="AQZ348"/>
      <c r="ARA348"/>
      <c r="ARB348"/>
      <c r="ARC348"/>
      <c r="ARD348"/>
      <c r="ARE348"/>
      <c r="ARF348"/>
      <c r="ARG348"/>
      <c r="ARH348"/>
      <c r="ARI348"/>
      <c r="ARJ348"/>
      <c r="ARK348"/>
      <c r="ARL348"/>
      <c r="ARM348"/>
      <c r="ARN348"/>
      <c r="ARO348"/>
      <c r="ARP348"/>
      <c r="ARQ348"/>
      <c r="ARR348"/>
      <c r="ARS348"/>
      <c r="ART348"/>
      <c r="ARU348"/>
      <c r="ARV348"/>
      <c r="ARW348"/>
      <c r="ARX348"/>
      <c r="ARY348"/>
      <c r="ARZ348"/>
      <c r="ASA348"/>
      <c r="ASB348"/>
      <c r="ASC348"/>
      <c r="ASD348"/>
      <c r="ASE348"/>
      <c r="ASF348"/>
      <c r="ASG348"/>
      <c r="ASH348"/>
      <c r="ASI348"/>
      <c r="ASJ348"/>
      <c r="ASK348"/>
      <c r="ASL348"/>
      <c r="ASM348"/>
      <c r="ASN348"/>
      <c r="ASO348"/>
      <c r="ASP348"/>
      <c r="ASQ348"/>
      <c r="ASR348"/>
      <c r="ASS348"/>
      <c r="AST348"/>
      <c r="ASU348"/>
      <c r="ASV348"/>
      <c r="ASW348"/>
      <c r="ASX348"/>
      <c r="ASY348"/>
      <c r="ASZ348"/>
      <c r="ATA348"/>
      <c r="ATB348"/>
      <c r="ATC348"/>
      <c r="ATD348"/>
      <c r="ATE348"/>
      <c r="ATF348"/>
      <c r="ATG348"/>
      <c r="ATH348"/>
      <c r="ATI348"/>
      <c r="ATJ348"/>
      <c r="ATK348"/>
      <c r="ATL348"/>
      <c r="ATM348"/>
      <c r="ATN348"/>
      <c r="ATO348"/>
      <c r="ATP348"/>
      <c r="ATQ348"/>
      <c r="ATR348"/>
      <c r="ATS348"/>
      <c r="ATT348"/>
      <c r="ATU348"/>
      <c r="ATV348"/>
      <c r="ATW348"/>
      <c r="ATX348"/>
      <c r="ATY348"/>
      <c r="ATZ348"/>
      <c r="AUA348"/>
      <c r="AUB348"/>
      <c r="AUC348"/>
      <c r="AUD348"/>
      <c r="AUE348"/>
      <c r="AUF348"/>
      <c r="AUG348"/>
      <c r="AUH348"/>
      <c r="AUI348"/>
      <c r="AUJ348"/>
      <c r="AUK348"/>
      <c r="AUL348"/>
      <c r="AUM348"/>
      <c r="AUN348"/>
      <c r="AUO348"/>
      <c r="AUP348"/>
      <c r="AUQ348"/>
      <c r="AUR348"/>
      <c r="AUS348"/>
      <c r="AUT348"/>
      <c r="AUU348"/>
      <c r="AUV348"/>
      <c r="AUW348"/>
      <c r="AUX348"/>
      <c r="AUY348"/>
      <c r="AUZ348"/>
      <c r="AVA348"/>
      <c r="AVB348"/>
      <c r="AVC348"/>
      <c r="AVD348"/>
      <c r="AVE348"/>
      <c r="AVF348"/>
      <c r="AVG348"/>
      <c r="AVH348"/>
      <c r="AVI348"/>
      <c r="AVJ348"/>
      <c r="AVK348"/>
      <c r="AVL348"/>
      <c r="AVM348"/>
      <c r="AVN348"/>
      <c r="AVO348"/>
      <c r="AVP348"/>
      <c r="AVQ348"/>
      <c r="AVR348"/>
      <c r="AVS348"/>
      <c r="AVT348"/>
      <c r="AVU348"/>
      <c r="AVV348"/>
      <c r="AVW348"/>
      <c r="AVX348"/>
      <c r="AVY348"/>
      <c r="AVZ348"/>
      <c r="AWA348"/>
      <c r="AWB348"/>
      <c r="AWC348"/>
      <c r="AWD348"/>
      <c r="AWE348"/>
      <c r="AWF348"/>
      <c r="AWG348"/>
      <c r="AWH348"/>
      <c r="AWI348"/>
      <c r="AWJ348"/>
      <c r="AWK348"/>
      <c r="AWL348"/>
      <c r="AWM348"/>
      <c r="AWN348"/>
      <c r="AWO348"/>
      <c r="AWP348"/>
      <c r="AWQ348"/>
      <c r="AWR348"/>
      <c r="AWS348"/>
      <c r="AWT348"/>
      <c r="AWU348"/>
      <c r="AWV348"/>
      <c r="AWW348"/>
      <c r="AWX348"/>
      <c r="AWY348"/>
      <c r="AWZ348"/>
      <c r="AXA348"/>
      <c r="AXB348"/>
      <c r="AXC348"/>
      <c r="AXD348"/>
      <c r="AXE348"/>
      <c r="AXF348"/>
      <c r="AXG348"/>
      <c r="AXH348"/>
      <c r="AXI348"/>
      <c r="AXJ348"/>
      <c r="AXK348"/>
      <c r="AXL348"/>
      <c r="AXM348"/>
      <c r="AXN348"/>
      <c r="AXO348"/>
      <c r="AXP348"/>
      <c r="AXQ348"/>
      <c r="AXR348"/>
      <c r="AXS348"/>
      <c r="AXT348"/>
      <c r="AXU348"/>
      <c r="AXV348"/>
      <c r="AXW348"/>
      <c r="AXX348"/>
      <c r="AXY348"/>
      <c r="AXZ348"/>
      <c r="AYA348"/>
      <c r="AYB348"/>
      <c r="AYC348"/>
      <c r="AYD348"/>
      <c r="AYE348"/>
      <c r="AYF348"/>
      <c r="AYG348"/>
      <c r="AYH348"/>
      <c r="AYI348"/>
      <c r="AYJ348"/>
      <c r="AYK348"/>
      <c r="AYL348"/>
      <c r="AYM348"/>
      <c r="AYN348"/>
      <c r="AYO348"/>
      <c r="AYP348"/>
      <c r="AYQ348"/>
      <c r="AYR348"/>
      <c r="AYS348"/>
      <c r="AYT348"/>
      <c r="AYU348"/>
      <c r="AYV348"/>
      <c r="AYW348"/>
      <c r="AYX348"/>
      <c r="AYY348"/>
      <c r="AYZ348"/>
      <c r="AZA348"/>
      <c r="AZB348"/>
      <c r="AZC348"/>
      <c r="AZD348"/>
      <c r="AZE348"/>
      <c r="AZF348"/>
      <c r="AZG348"/>
      <c r="AZH348"/>
      <c r="AZI348"/>
      <c r="AZJ348"/>
      <c r="AZK348"/>
      <c r="AZL348"/>
      <c r="AZM348"/>
      <c r="AZN348"/>
      <c r="AZO348"/>
      <c r="AZP348"/>
      <c r="AZQ348"/>
      <c r="AZR348"/>
      <c r="AZS348"/>
      <c r="AZT348"/>
      <c r="AZU348"/>
      <c r="AZV348"/>
      <c r="AZW348"/>
      <c r="AZX348"/>
      <c r="AZY348"/>
      <c r="AZZ348"/>
      <c r="BAA348"/>
      <c r="BAB348"/>
      <c r="BAC348"/>
      <c r="BAD348"/>
      <c r="BAE348"/>
      <c r="BAF348"/>
      <c r="BAG348"/>
      <c r="BAH348"/>
      <c r="BAI348"/>
      <c r="BAJ348"/>
      <c r="BAK348"/>
      <c r="BAL348"/>
      <c r="BAM348"/>
      <c r="BAN348"/>
      <c r="BAO348"/>
      <c r="BAP348"/>
      <c r="BAQ348"/>
      <c r="BAR348"/>
      <c r="BAS348"/>
      <c r="BAT348"/>
      <c r="BAU348"/>
      <c r="BAV348"/>
      <c r="BAW348"/>
      <c r="BAX348"/>
      <c r="BAY348"/>
      <c r="BAZ348"/>
      <c r="BBA348"/>
      <c r="BBB348"/>
      <c r="BBC348"/>
      <c r="BBD348"/>
      <c r="BBE348"/>
      <c r="BBF348"/>
      <c r="BBG348"/>
      <c r="BBH348"/>
      <c r="BBI348"/>
      <c r="BBJ348"/>
      <c r="BBK348"/>
      <c r="BBL348"/>
      <c r="BBM348"/>
      <c r="BBN348"/>
      <c r="BBO348"/>
      <c r="BBP348"/>
      <c r="BBQ348"/>
      <c r="BBR348"/>
      <c r="BBS348"/>
      <c r="BBT348"/>
      <c r="BBU348"/>
      <c r="BBV348"/>
      <c r="BBW348"/>
      <c r="BBX348"/>
      <c r="BBY348"/>
      <c r="BBZ348"/>
      <c r="BCA348"/>
      <c r="BCB348"/>
      <c r="BCC348"/>
      <c r="BCD348"/>
      <c r="BCE348"/>
      <c r="BCF348"/>
      <c r="BCG348"/>
      <c r="BCH348"/>
      <c r="BCI348"/>
      <c r="BCJ348"/>
      <c r="BCK348"/>
      <c r="BCL348"/>
      <c r="BCM348"/>
      <c r="BCN348"/>
      <c r="BCO348"/>
      <c r="BCP348"/>
      <c r="BCQ348"/>
      <c r="BCR348"/>
      <c r="BCS348"/>
      <c r="BCT348"/>
      <c r="BCU348"/>
      <c r="BCV348"/>
      <c r="BCW348"/>
      <c r="BCX348"/>
      <c r="BCY348"/>
      <c r="BCZ348"/>
      <c r="BDA348"/>
      <c r="BDB348"/>
      <c r="BDC348"/>
      <c r="BDD348"/>
      <c r="BDE348"/>
      <c r="BDF348"/>
      <c r="BDG348"/>
      <c r="BDH348"/>
      <c r="BDI348"/>
      <c r="BDJ348"/>
      <c r="BDK348"/>
      <c r="BDL348"/>
      <c r="BDM348"/>
      <c r="BDN348"/>
      <c r="BDO348"/>
      <c r="BDP348"/>
      <c r="BDQ348"/>
      <c r="BDR348"/>
      <c r="BDS348"/>
      <c r="BDT348"/>
      <c r="BDU348"/>
    </row>
    <row r="349" spans="2:1477" s="69" customFormat="1">
      <c r="B349" s="158" t="s">
        <v>7</v>
      </c>
      <c r="C349" s="158" t="s">
        <v>538</v>
      </c>
      <c r="D349" s="158" t="s">
        <v>539</v>
      </c>
      <c r="E349" s="194">
        <v>44999</v>
      </c>
      <c r="F349" s="158" t="s">
        <v>1003</v>
      </c>
      <c r="G349" s="158" t="s">
        <v>1009</v>
      </c>
      <c r="H349" s="195">
        <v>1</v>
      </c>
      <c r="I349" s="132">
        <v>3</v>
      </c>
      <c r="J349" s="132">
        <v>181</v>
      </c>
      <c r="K349" s="132">
        <v>233</v>
      </c>
      <c r="L349" s="132">
        <v>232</v>
      </c>
      <c r="M349" s="192">
        <f t="shared" si="121"/>
        <v>1</v>
      </c>
      <c r="N349" s="69">
        <f t="shared" si="122"/>
        <v>1</v>
      </c>
      <c r="O349" s="132">
        <v>1</v>
      </c>
      <c r="P349" s="132">
        <v>0</v>
      </c>
      <c r="Q349" s="132">
        <v>0</v>
      </c>
      <c r="R349" s="132">
        <v>51</v>
      </c>
      <c r="S349" s="132">
        <v>1</v>
      </c>
      <c r="T349" s="191">
        <v>5184770</v>
      </c>
      <c r="U349" s="191">
        <v>50000</v>
      </c>
      <c r="V349" s="191">
        <v>5134770</v>
      </c>
      <c r="W349" s="191">
        <v>5358078</v>
      </c>
      <c r="X349" s="191">
        <v>5154131</v>
      </c>
      <c r="Y349" s="191">
        <v>0</v>
      </c>
      <c r="Z349" s="191">
        <v>0</v>
      </c>
      <c r="AA349" s="191">
        <v>0</v>
      </c>
      <c r="AB349" s="191">
        <v>5154131</v>
      </c>
      <c r="AC349" s="191">
        <v>5152940</v>
      </c>
      <c r="AD349" s="192">
        <f t="shared" si="123"/>
        <v>1.0035386200355614</v>
      </c>
      <c r="AE349" s="132">
        <f t="shared" si="124"/>
        <v>1</v>
      </c>
      <c r="AF349" s="191">
        <v>-396</v>
      </c>
      <c r="AG349" s="191">
        <v>173308</v>
      </c>
      <c r="AH349" s="132">
        <v>16</v>
      </c>
      <c r="AI349" s="132">
        <v>35</v>
      </c>
      <c r="AJ349" s="132">
        <v>0</v>
      </c>
      <c r="AK349" s="132">
        <v>1</v>
      </c>
      <c r="AL349" s="80">
        <v>34193</v>
      </c>
      <c r="AM349" s="80">
        <v>0</v>
      </c>
      <c r="AN349" s="132">
        <v>0</v>
      </c>
      <c r="AO349" s="132">
        <v>0</v>
      </c>
      <c r="AP349" s="80">
        <v>167821</v>
      </c>
      <c r="AQ349" s="80">
        <v>0</v>
      </c>
      <c r="AR349" s="132">
        <v>0</v>
      </c>
      <c r="AS349" s="132">
        <v>0</v>
      </c>
      <c r="AT349" s="80">
        <v>0</v>
      </c>
      <c r="AU349" s="80">
        <v>0</v>
      </c>
      <c r="AV349" s="132">
        <v>0</v>
      </c>
      <c r="AW349" s="132">
        <v>0</v>
      </c>
      <c r="AX349" s="80">
        <v>0</v>
      </c>
      <c r="AY349" s="80">
        <v>0</v>
      </c>
      <c r="AZ349" s="132">
        <v>0</v>
      </c>
      <c r="BA349" s="132">
        <v>0</v>
      </c>
      <c r="BB349" s="80">
        <v>0</v>
      </c>
      <c r="BC349" s="80">
        <v>0</v>
      </c>
      <c r="BD349" s="132">
        <v>0</v>
      </c>
      <c r="BE349" s="132">
        <v>0</v>
      </c>
      <c r="BF349" s="80">
        <v>1322</v>
      </c>
      <c r="BG349" s="80">
        <v>0</v>
      </c>
      <c r="BH349" s="132">
        <v>0</v>
      </c>
      <c r="BI349" s="132">
        <v>0</v>
      </c>
      <c r="BJ349" s="80">
        <v>0</v>
      </c>
      <c r="BK349" s="80">
        <v>0</v>
      </c>
      <c r="BL349" s="132">
        <v>0</v>
      </c>
      <c r="BM349" s="132">
        <v>0</v>
      </c>
      <c r="BN349" s="80">
        <v>0</v>
      </c>
      <c r="BO349" s="80">
        <v>0</v>
      </c>
      <c r="BP349" s="132">
        <v>0</v>
      </c>
      <c r="BQ349" s="132">
        <v>0</v>
      </c>
      <c r="BR349" s="80">
        <v>794</v>
      </c>
      <c r="BS349" s="80">
        <v>0</v>
      </c>
      <c r="BT349" s="132">
        <v>0</v>
      </c>
      <c r="BU349" s="132">
        <v>0</v>
      </c>
      <c r="BV349" s="80">
        <v>0</v>
      </c>
      <c r="BW349" s="80">
        <v>0</v>
      </c>
      <c r="BX349" s="132">
        <v>0</v>
      </c>
      <c r="BY349" s="132">
        <v>0</v>
      </c>
      <c r="BZ349" s="80">
        <v>0</v>
      </c>
      <c r="CA349" s="80">
        <v>0</v>
      </c>
      <c r="CB349" s="132">
        <v>0</v>
      </c>
      <c r="CC349" s="132">
        <v>0</v>
      </c>
      <c r="CD349" s="80">
        <v>0</v>
      </c>
      <c r="CE349" s="80">
        <v>0</v>
      </c>
      <c r="CF349" s="132">
        <v>0</v>
      </c>
      <c r="CG349" s="132">
        <v>0</v>
      </c>
      <c r="CH349" s="80">
        <v>0</v>
      </c>
      <c r="CI349" s="80">
        <v>0</v>
      </c>
      <c r="CJ349" s="132">
        <v>0</v>
      </c>
      <c r="CK349" s="132">
        <v>1</v>
      </c>
      <c r="CL349" s="80">
        <v>204130</v>
      </c>
      <c r="CM349" s="80">
        <v>0</v>
      </c>
      <c r="CN349" s="158" t="s">
        <v>704</v>
      </c>
      <c r="CO349" s="158" t="s">
        <v>705</v>
      </c>
      <c r="CP349" s="158" t="s">
        <v>701</v>
      </c>
      <c r="CQ349" s="158" t="s">
        <v>701</v>
      </c>
      <c r="CR349" s="158" t="s">
        <v>701</v>
      </c>
      <c r="CS349" s="158" t="s">
        <v>701</v>
      </c>
      <c r="CT349" s="194">
        <v>45372</v>
      </c>
      <c r="CU349" s="158" t="s">
        <v>1003</v>
      </c>
      <c r="CV349" s="158" t="s">
        <v>1004</v>
      </c>
      <c r="CW349" s="194" t="s">
        <v>168</v>
      </c>
      <c r="CX349" s="194">
        <v>45307</v>
      </c>
      <c r="CY349" s="158" t="s">
        <v>1003</v>
      </c>
      <c r="CZ349" s="158" t="s">
        <v>1004</v>
      </c>
      <c r="DA349" s="158" t="s">
        <v>1085</v>
      </c>
      <c r="DB349" s="200">
        <v>4352337.5999999996</v>
      </c>
      <c r="DC349" s="158"/>
      <c r="DD349" s="67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  <c r="AMK349"/>
      <c r="AML349"/>
      <c r="AMM349"/>
      <c r="AMN349"/>
      <c r="AMO349"/>
      <c r="AMP349"/>
      <c r="AMQ349"/>
      <c r="AMR349"/>
      <c r="AMS349"/>
      <c r="AMT349"/>
      <c r="AMU349"/>
      <c r="AMV349"/>
      <c r="AMW349"/>
      <c r="AMX349"/>
      <c r="AMY349"/>
      <c r="AMZ349"/>
      <c r="ANA349"/>
      <c r="ANB349"/>
      <c r="ANC349"/>
      <c r="AND349"/>
      <c r="ANE349"/>
      <c r="ANF349"/>
      <c r="ANG349"/>
      <c r="ANH349"/>
      <c r="ANI349"/>
      <c r="ANJ349"/>
      <c r="ANK349"/>
      <c r="ANL349"/>
      <c r="ANM349"/>
      <c r="ANN349"/>
      <c r="ANO349"/>
      <c r="ANP349"/>
      <c r="ANQ349"/>
      <c r="ANR349"/>
      <c r="ANS349"/>
      <c r="ANT349"/>
      <c r="ANU349"/>
      <c r="ANV349"/>
      <c r="ANW349"/>
      <c r="ANX349"/>
      <c r="ANY349"/>
      <c r="ANZ349"/>
      <c r="AOA349"/>
      <c r="AOB349"/>
      <c r="AOC349"/>
      <c r="AOD349"/>
      <c r="AOE349"/>
      <c r="AOF349"/>
      <c r="AOG349"/>
      <c r="AOH349"/>
      <c r="AOI349"/>
      <c r="AOJ349"/>
      <c r="AOK349"/>
      <c r="AOL349"/>
      <c r="AOM349"/>
      <c r="AON349"/>
      <c r="AOO349"/>
      <c r="AOP349"/>
      <c r="AOQ349"/>
      <c r="AOR349"/>
      <c r="AOS349"/>
      <c r="AOT349"/>
      <c r="AOU349"/>
      <c r="AOV349"/>
      <c r="AOW349"/>
      <c r="AOX349"/>
      <c r="AOY349"/>
      <c r="AOZ349"/>
      <c r="APA349"/>
      <c r="APB349"/>
      <c r="APC349"/>
      <c r="APD349"/>
      <c r="APE349"/>
      <c r="APF349"/>
      <c r="APG349"/>
      <c r="APH349"/>
      <c r="API349"/>
      <c r="APJ349"/>
      <c r="APK349"/>
      <c r="APL349"/>
      <c r="APM349"/>
      <c r="APN349"/>
      <c r="APO349"/>
      <c r="APP349"/>
      <c r="APQ349"/>
      <c r="APR349"/>
      <c r="APS349"/>
      <c r="APT349"/>
      <c r="APU349"/>
      <c r="APV349"/>
      <c r="APW349"/>
      <c r="APX349"/>
      <c r="APY349"/>
      <c r="APZ349"/>
      <c r="AQA349"/>
      <c r="AQB349"/>
      <c r="AQC349"/>
      <c r="AQD349"/>
      <c r="AQE349"/>
      <c r="AQF349"/>
      <c r="AQG349"/>
      <c r="AQH349"/>
      <c r="AQI349"/>
      <c r="AQJ349"/>
      <c r="AQK349"/>
      <c r="AQL349"/>
      <c r="AQM349"/>
      <c r="AQN349"/>
      <c r="AQO349"/>
      <c r="AQP349"/>
      <c r="AQQ349"/>
      <c r="AQR349"/>
      <c r="AQS349"/>
      <c r="AQT349"/>
      <c r="AQU349"/>
      <c r="AQV349"/>
      <c r="AQW349"/>
      <c r="AQX349"/>
      <c r="AQY349"/>
      <c r="AQZ349"/>
      <c r="ARA349"/>
      <c r="ARB349"/>
      <c r="ARC349"/>
      <c r="ARD349"/>
      <c r="ARE349"/>
      <c r="ARF349"/>
      <c r="ARG349"/>
      <c r="ARH349"/>
      <c r="ARI349"/>
      <c r="ARJ349"/>
      <c r="ARK349"/>
      <c r="ARL349"/>
      <c r="ARM349"/>
      <c r="ARN349"/>
      <c r="ARO349"/>
      <c r="ARP349"/>
      <c r="ARQ349"/>
      <c r="ARR349"/>
      <c r="ARS349"/>
      <c r="ART349"/>
      <c r="ARU349"/>
      <c r="ARV349"/>
      <c r="ARW349"/>
      <c r="ARX349"/>
      <c r="ARY349"/>
      <c r="ARZ349"/>
      <c r="ASA349"/>
      <c r="ASB349"/>
      <c r="ASC349"/>
      <c r="ASD349"/>
      <c r="ASE349"/>
      <c r="ASF349"/>
      <c r="ASG349"/>
      <c r="ASH349"/>
      <c r="ASI349"/>
      <c r="ASJ349"/>
      <c r="ASK349"/>
      <c r="ASL349"/>
      <c r="ASM349"/>
      <c r="ASN349"/>
      <c r="ASO349"/>
      <c r="ASP349"/>
      <c r="ASQ349"/>
      <c r="ASR349"/>
      <c r="ASS349"/>
      <c r="AST349"/>
      <c r="ASU349"/>
      <c r="ASV349"/>
      <c r="ASW349"/>
      <c r="ASX349"/>
      <c r="ASY349"/>
      <c r="ASZ349"/>
      <c r="ATA349"/>
      <c r="ATB349"/>
      <c r="ATC349"/>
      <c r="ATD349"/>
      <c r="ATE349"/>
      <c r="ATF349"/>
      <c r="ATG349"/>
      <c r="ATH349"/>
      <c r="ATI349"/>
      <c r="ATJ349"/>
      <c r="ATK349"/>
      <c r="ATL349"/>
      <c r="ATM349"/>
      <c r="ATN349"/>
      <c r="ATO349"/>
      <c r="ATP349"/>
      <c r="ATQ349"/>
      <c r="ATR349"/>
      <c r="ATS349"/>
      <c r="ATT349"/>
      <c r="ATU349"/>
      <c r="ATV349"/>
      <c r="ATW349"/>
      <c r="ATX349"/>
      <c r="ATY349"/>
      <c r="ATZ349"/>
      <c r="AUA349"/>
      <c r="AUB349"/>
      <c r="AUC349"/>
      <c r="AUD349"/>
      <c r="AUE349"/>
      <c r="AUF349"/>
      <c r="AUG349"/>
      <c r="AUH349"/>
      <c r="AUI349"/>
      <c r="AUJ349"/>
      <c r="AUK349"/>
      <c r="AUL349"/>
      <c r="AUM349"/>
      <c r="AUN349"/>
      <c r="AUO349"/>
      <c r="AUP349"/>
      <c r="AUQ349"/>
      <c r="AUR349"/>
      <c r="AUS349"/>
      <c r="AUT349"/>
      <c r="AUU349"/>
      <c r="AUV349"/>
      <c r="AUW349"/>
      <c r="AUX349"/>
      <c r="AUY349"/>
      <c r="AUZ349"/>
      <c r="AVA349"/>
      <c r="AVB349"/>
      <c r="AVC349"/>
      <c r="AVD349"/>
      <c r="AVE349"/>
      <c r="AVF349"/>
      <c r="AVG349"/>
      <c r="AVH349"/>
      <c r="AVI349"/>
      <c r="AVJ349"/>
      <c r="AVK349"/>
      <c r="AVL349"/>
      <c r="AVM349"/>
      <c r="AVN349"/>
      <c r="AVO349"/>
      <c r="AVP349"/>
      <c r="AVQ349"/>
      <c r="AVR349"/>
      <c r="AVS349"/>
      <c r="AVT349"/>
      <c r="AVU349"/>
      <c r="AVV349"/>
      <c r="AVW349"/>
      <c r="AVX349"/>
      <c r="AVY349"/>
      <c r="AVZ349"/>
      <c r="AWA349"/>
      <c r="AWB349"/>
      <c r="AWC349"/>
      <c r="AWD349"/>
      <c r="AWE349"/>
      <c r="AWF349"/>
      <c r="AWG349"/>
      <c r="AWH349"/>
      <c r="AWI349"/>
      <c r="AWJ349"/>
      <c r="AWK349"/>
      <c r="AWL349"/>
      <c r="AWM349"/>
      <c r="AWN349"/>
      <c r="AWO349"/>
      <c r="AWP349"/>
      <c r="AWQ349"/>
      <c r="AWR349"/>
      <c r="AWS349"/>
      <c r="AWT349"/>
      <c r="AWU349"/>
      <c r="AWV349"/>
      <c r="AWW349"/>
      <c r="AWX349"/>
      <c r="AWY349"/>
      <c r="AWZ349"/>
      <c r="AXA349"/>
      <c r="AXB349"/>
      <c r="AXC349"/>
      <c r="AXD349"/>
      <c r="AXE349"/>
      <c r="AXF349"/>
      <c r="AXG349"/>
      <c r="AXH349"/>
      <c r="AXI349"/>
      <c r="AXJ349"/>
      <c r="AXK349"/>
      <c r="AXL349"/>
      <c r="AXM349"/>
      <c r="AXN349"/>
      <c r="AXO349"/>
      <c r="AXP349"/>
      <c r="AXQ349"/>
      <c r="AXR349"/>
      <c r="AXS349"/>
      <c r="AXT349"/>
      <c r="AXU349"/>
      <c r="AXV349"/>
      <c r="AXW349"/>
      <c r="AXX349"/>
      <c r="AXY349"/>
      <c r="AXZ349"/>
      <c r="AYA349"/>
      <c r="AYB349"/>
      <c r="AYC349"/>
      <c r="AYD349"/>
      <c r="AYE349"/>
      <c r="AYF349"/>
      <c r="AYG349"/>
      <c r="AYH349"/>
      <c r="AYI349"/>
      <c r="AYJ349"/>
      <c r="AYK349"/>
      <c r="AYL349"/>
      <c r="AYM349"/>
      <c r="AYN349"/>
      <c r="AYO349"/>
      <c r="AYP349"/>
      <c r="AYQ349"/>
      <c r="AYR349"/>
      <c r="AYS349"/>
      <c r="AYT349"/>
      <c r="AYU349"/>
      <c r="AYV349"/>
      <c r="AYW349"/>
      <c r="AYX349"/>
      <c r="AYY349"/>
      <c r="AYZ349"/>
      <c r="AZA349"/>
      <c r="AZB349"/>
      <c r="AZC349"/>
      <c r="AZD349"/>
      <c r="AZE349"/>
      <c r="AZF349"/>
      <c r="AZG349"/>
      <c r="AZH349"/>
      <c r="AZI349"/>
      <c r="AZJ349"/>
      <c r="AZK349"/>
      <c r="AZL349"/>
      <c r="AZM349"/>
      <c r="AZN349"/>
      <c r="AZO349"/>
      <c r="AZP349"/>
      <c r="AZQ349"/>
      <c r="AZR349"/>
      <c r="AZS349"/>
      <c r="AZT349"/>
      <c r="AZU349"/>
      <c r="AZV349"/>
      <c r="AZW349"/>
      <c r="AZX349"/>
      <c r="AZY349"/>
      <c r="AZZ349"/>
      <c r="BAA349"/>
      <c r="BAB349"/>
      <c r="BAC349"/>
      <c r="BAD349"/>
      <c r="BAE349"/>
      <c r="BAF349"/>
      <c r="BAG349"/>
      <c r="BAH349"/>
      <c r="BAI349"/>
      <c r="BAJ349"/>
      <c r="BAK349"/>
      <c r="BAL349"/>
      <c r="BAM349"/>
      <c r="BAN349"/>
      <c r="BAO349"/>
      <c r="BAP349"/>
      <c r="BAQ349"/>
      <c r="BAR349"/>
      <c r="BAS349"/>
      <c r="BAT349"/>
      <c r="BAU349"/>
      <c r="BAV349"/>
      <c r="BAW349"/>
      <c r="BAX349"/>
      <c r="BAY349"/>
      <c r="BAZ349"/>
      <c r="BBA349"/>
      <c r="BBB349"/>
      <c r="BBC349"/>
      <c r="BBD349"/>
      <c r="BBE349"/>
      <c r="BBF349"/>
      <c r="BBG349"/>
      <c r="BBH349"/>
      <c r="BBI349"/>
      <c r="BBJ349"/>
      <c r="BBK349"/>
      <c r="BBL349"/>
      <c r="BBM349"/>
      <c r="BBN349"/>
      <c r="BBO349"/>
      <c r="BBP349"/>
      <c r="BBQ349"/>
      <c r="BBR349"/>
      <c r="BBS349"/>
      <c r="BBT349"/>
      <c r="BBU349"/>
      <c r="BBV349"/>
      <c r="BBW349"/>
      <c r="BBX349"/>
      <c r="BBY349"/>
      <c r="BBZ349"/>
      <c r="BCA349"/>
      <c r="BCB349"/>
      <c r="BCC349"/>
      <c r="BCD349"/>
      <c r="BCE349"/>
      <c r="BCF349"/>
      <c r="BCG349"/>
      <c r="BCH349"/>
      <c r="BCI349"/>
      <c r="BCJ349"/>
      <c r="BCK349"/>
      <c r="BCL349"/>
      <c r="BCM349"/>
      <c r="BCN349"/>
      <c r="BCO349"/>
      <c r="BCP349"/>
      <c r="BCQ349"/>
      <c r="BCR349"/>
      <c r="BCS349"/>
      <c r="BCT349"/>
      <c r="BCU349"/>
      <c r="BCV349"/>
      <c r="BCW349"/>
      <c r="BCX349"/>
      <c r="BCY349"/>
      <c r="BCZ349"/>
      <c r="BDA349"/>
      <c r="BDB349"/>
      <c r="BDC349"/>
      <c r="BDD349"/>
      <c r="BDE349"/>
      <c r="BDF349"/>
      <c r="BDG349"/>
      <c r="BDH349"/>
      <c r="BDI349"/>
      <c r="BDJ349"/>
      <c r="BDK349"/>
      <c r="BDL349"/>
      <c r="BDM349"/>
      <c r="BDN349"/>
      <c r="BDO349"/>
      <c r="BDP349"/>
      <c r="BDQ349"/>
      <c r="BDR349"/>
      <c r="BDS349"/>
      <c r="BDT349"/>
      <c r="BDU349"/>
    </row>
    <row r="350" spans="2:1477" s="69" customFormat="1">
      <c r="B350" s="158" t="s">
        <v>7</v>
      </c>
      <c r="C350" s="158" t="s">
        <v>540</v>
      </c>
      <c r="D350" s="158" t="s">
        <v>541</v>
      </c>
      <c r="E350" s="194">
        <v>44971</v>
      </c>
      <c r="F350" s="158" t="s">
        <v>1003</v>
      </c>
      <c r="G350" s="158" t="s">
        <v>1009</v>
      </c>
      <c r="H350" s="195">
        <v>1</v>
      </c>
      <c r="I350" s="132">
        <v>1</v>
      </c>
      <c r="J350" s="132">
        <v>94</v>
      </c>
      <c r="K350" s="132">
        <v>108</v>
      </c>
      <c r="L350" s="132">
        <v>107</v>
      </c>
      <c r="M350" s="192">
        <f t="shared" si="121"/>
        <v>0.98936170212765961</v>
      </c>
      <c r="N350" s="69">
        <f t="shared" si="122"/>
        <v>1</v>
      </c>
      <c r="O350" s="132">
        <v>1</v>
      </c>
      <c r="P350" s="132">
        <v>0</v>
      </c>
      <c r="Q350" s="132">
        <v>0</v>
      </c>
      <c r="R350" s="132">
        <v>14</v>
      </c>
      <c r="S350" s="132">
        <v>0</v>
      </c>
      <c r="T350" s="191">
        <v>855737</v>
      </c>
      <c r="U350" s="191">
        <v>38426</v>
      </c>
      <c r="V350" s="191">
        <v>817311</v>
      </c>
      <c r="W350" s="191">
        <v>857248</v>
      </c>
      <c r="X350" s="191">
        <v>864748</v>
      </c>
      <c r="Y350" s="191">
        <v>0</v>
      </c>
      <c r="Z350" s="191">
        <v>0</v>
      </c>
      <c r="AA350" s="191">
        <v>0</v>
      </c>
      <c r="AB350" s="191">
        <v>864748</v>
      </c>
      <c r="AC350" s="191">
        <v>863238</v>
      </c>
      <c r="AD350" s="192">
        <f t="shared" si="123"/>
        <v>1.0561928078785188</v>
      </c>
      <c r="AE350" s="132">
        <f t="shared" si="124"/>
        <v>1</v>
      </c>
      <c r="AF350" s="191">
        <v>0</v>
      </c>
      <c r="AG350" s="191">
        <v>1510</v>
      </c>
      <c r="AH350" s="132">
        <v>12</v>
      </c>
      <c r="AI350" s="132">
        <v>2</v>
      </c>
      <c r="AJ350" s="132">
        <v>0</v>
      </c>
      <c r="AK350" s="132">
        <v>0</v>
      </c>
      <c r="AL350" s="80">
        <v>2884</v>
      </c>
      <c r="AM350" s="80">
        <v>0</v>
      </c>
      <c r="AN350" s="132">
        <v>0</v>
      </c>
      <c r="AO350" s="132">
        <v>0</v>
      </c>
      <c r="AP350" s="80">
        <v>30181</v>
      </c>
      <c r="AQ350" s="80">
        <v>0</v>
      </c>
      <c r="AR350" s="132">
        <v>0</v>
      </c>
      <c r="AS350" s="132">
        <v>0</v>
      </c>
      <c r="AT350" s="80">
        <v>0</v>
      </c>
      <c r="AU350" s="80">
        <v>0</v>
      </c>
      <c r="AV350" s="132">
        <v>0</v>
      </c>
      <c r="AW350" s="132">
        <v>0</v>
      </c>
      <c r="AX350" s="80">
        <v>0</v>
      </c>
      <c r="AY350" s="80">
        <v>0</v>
      </c>
      <c r="AZ350" s="132">
        <v>0</v>
      </c>
      <c r="BA350" s="132">
        <v>0</v>
      </c>
      <c r="BB350" s="80">
        <v>0</v>
      </c>
      <c r="BC350" s="80">
        <v>0</v>
      </c>
      <c r="BD350" s="132">
        <v>0</v>
      </c>
      <c r="BE350" s="132">
        <v>0</v>
      </c>
      <c r="BF350" s="80">
        <v>0</v>
      </c>
      <c r="BG350" s="80">
        <v>0</v>
      </c>
      <c r="BH350" s="132">
        <v>0</v>
      </c>
      <c r="BI350" s="132">
        <v>0</v>
      </c>
      <c r="BJ350" s="80">
        <v>3075</v>
      </c>
      <c r="BK350" s="80">
        <v>0</v>
      </c>
      <c r="BL350" s="132">
        <v>0</v>
      </c>
      <c r="BM350" s="132">
        <v>0</v>
      </c>
      <c r="BN350" s="80">
        <v>0</v>
      </c>
      <c r="BO350" s="80">
        <v>0</v>
      </c>
      <c r="BP350" s="132">
        <v>0</v>
      </c>
      <c r="BQ350" s="132">
        <v>0</v>
      </c>
      <c r="BR350" s="80">
        <v>1510</v>
      </c>
      <c r="BS350" s="80">
        <v>0</v>
      </c>
      <c r="BT350" s="132">
        <v>0</v>
      </c>
      <c r="BU350" s="132">
        <v>0</v>
      </c>
      <c r="BV350" s="80">
        <v>0</v>
      </c>
      <c r="BW350" s="80">
        <v>0</v>
      </c>
      <c r="BX350" s="132">
        <v>0</v>
      </c>
      <c r="BY350" s="132">
        <v>0</v>
      </c>
      <c r="BZ350" s="80">
        <v>0</v>
      </c>
      <c r="CA350" s="80">
        <v>0</v>
      </c>
      <c r="CB350" s="132">
        <v>0</v>
      </c>
      <c r="CC350" s="132">
        <v>0</v>
      </c>
      <c r="CD350" s="80">
        <v>0</v>
      </c>
      <c r="CE350" s="80">
        <v>0</v>
      </c>
      <c r="CF350" s="132">
        <v>0</v>
      </c>
      <c r="CG350" s="132">
        <v>0</v>
      </c>
      <c r="CH350" s="80">
        <v>0</v>
      </c>
      <c r="CI350" s="80">
        <v>0</v>
      </c>
      <c r="CJ350" s="132">
        <v>0</v>
      </c>
      <c r="CK350" s="132">
        <v>0</v>
      </c>
      <c r="CL350" s="80">
        <v>37651</v>
      </c>
      <c r="CM350" s="80">
        <v>0</v>
      </c>
      <c r="CN350" s="158" t="s">
        <v>897</v>
      </c>
      <c r="CO350" s="158" t="s">
        <v>898</v>
      </c>
      <c r="CP350" s="158" t="s">
        <v>701</v>
      </c>
      <c r="CQ350" s="158" t="s">
        <v>701</v>
      </c>
      <c r="CR350" s="158" t="s">
        <v>701</v>
      </c>
      <c r="CS350" s="158" t="s">
        <v>701</v>
      </c>
      <c r="CT350" s="194">
        <v>45261</v>
      </c>
      <c r="CU350" s="158" t="s">
        <v>1007</v>
      </c>
      <c r="CV350" s="158" t="s">
        <v>1004</v>
      </c>
      <c r="CW350" s="194" t="s">
        <v>168</v>
      </c>
      <c r="CX350" s="194">
        <v>45194</v>
      </c>
      <c r="CY350" s="158" t="s">
        <v>1005</v>
      </c>
      <c r="CZ350" s="158" t="s">
        <v>1004</v>
      </c>
      <c r="DA350" s="158" t="s">
        <v>1085</v>
      </c>
      <c r="DB350" s="200">
        <v>859411.5</v>
      </c>
      <c r="DC350" s="158"/>
      <c r="DD350" s="67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  <c r="AMK350"/>
      <c r="AML350"/>
      <c r="AMM350"/>
      <c r="AMN350"/>
      <c r="AMO350"/>
      <c r="AMP350"/>
      <c r="AMQ350"/>
      <c r="AMR350"/>
      <c r="AMS350"/>
      <c r="AMT350"/>
      <c r="AMU350"/>
      <c r="AMV350"/>
      <c r="AMW350"/>
      <c r="AMX350"/>
      <c r="AMY350"/>
      <c r="AMZ350"/>
      <c r="ANA350"/>
      <c r="ANB350"/>
      <c r="ANC350"/>
      <c r="AND350"/>
      <c r="ANE350"/>
      <c r="ANF350"/>
      <c r="ANG350"/>
      <c r="ANH350"/>
      <c r="ANI350"/>
      <c r="ANJ350"/>
      <c r="ANK350"/>
      <c r="ANL350"/>
      <c r="ANM350"/>
      <c r="ANN350"/>
      <c r="ANO350"/>
      <c r="ANP350"/>
      <c r="ANQ350"/>
      <c r="ANR350"/>
      <c r="ANS350"/>
      <c r="ANT350"/>
      <c r="ANU350"/>
      <c r="ANV350"/>
      <c r="ANW350"/>
      <c r="ANX350"/>
      <c r="ANY350"/>
      <c r="ANZ350"/>
      <c r="AOA350"/>
      <c r="AOB350"/>
      <c r="AOC350"/>
      <c r="AOD350"/>
      <c r="AOE350"/>
      <c r="AOF350"/>
      <c r="AOG350"/>
      <c r="AOH350"/>
      <c r="AOI350"/>
      <c r="AOJ350"/>
      <c r="AOK350"/>
      <c r="AOL350"/>
      <c r="AOM350"/>
      <c r="AON350"/>
      <c r="AOO350"/>
      <c r="AOP350"/>
      <c r="AOQ350"/>
      <c r="AOR350"/>
      <c r="AOS350"/>
      <c r="AOT350"/>
      <c r="AOU350"/>
      <c r="AOV350"/>
      <c r="AOW350"/>
      <c r="AOX350"/>
      <c r="AOY350"/>
      <c r="AOZ350"/>
      <c r="APA350"/>
      <c r="APB350"/>
      <c r="APC350"/>
      <c r="APD350"/>
      <c r="APE350"/>
      <c r="APF350"/>
      <c r="APG350"/>
      <c r="APH350"/>
      <c r="API350"/>
      <c r="APJ350"/>
      <c r="APK350"/>
      <c r="APL350"/>
      <c r="APM350"/>
      <c r="APN350"/>
      <c r="APO350"/>
      <c r="APP350"/>
      <c r="APQ350"/>
      <c r="APR350"/>
      <c r="APS350"/>
      <c r="APT350"/>
      <c r="APU350"/>
      <c r="APV350"/>
      <c r="APW350"/>
      <c r="APX350"/>
      <c r="APY350"/>
      <c r="APZ350"/>
      <c r="AQA350"/>
      <c r="AQB350"/>
      <c r="AQC350"/>
      <c r="AQD350"/>
      <c r="AQE350"/>
      <c r="AQF350"/>
      <c r="AQG350"/>
      <c r="AQH350"/>
      <c r="AQI350"/>
      <c r="AQJ350"/>
      <c r="AQK350"/>
      <c r="AQL350"/>
      <c r="AQM350"/>
      <c r="AQN350"/>
      <c r="AQO350"/>
      <c r="AQP350"/>
      <c r="AQQ350"/>
      <c r="AQR350"/>
      <c r="AQS350"/>
      <c r="AQT350"/>
      <c r="AQU350"/>
      <c r="AQV350"/>
      <c r="AQW350"/>
      <c r="AQX350"/>
      <c r="AQY350"/>
      <c r="AQZ350"/>
      <c r="ARA350"/>
      <c r="ARB350"/>
      <c r="ARC350"/>
      <c r="ARD350"/>
      <c r="ARE350"/>
      <c r="ARF350"/>
      <c r="ARG350"/>
      <c r="ARH350"/>
      <c r="ARI350"/>
      <c r="ARJ350"/>
      <c r="ARK350"/>
      <c r="ARL350"/>
      <c r="ARM350"/>
      <c r="ARN350"/>
      <c r="ARO350"/>
      <c r="ARP350"/>
      <c r="ARQ350"/>
      <c r="ARR350"/>
      <c r="ARS350"/>
      <c r="ART350"/>
      <c r="ARU350"/>
      <c r="ARV350"/>
      <c r="ARW350"/>
      <c r="ARX350"/>
      <c r="ARY350"/>
      <c r="ARZ350"/>
      <c r="ASA350"/>
      <c r="ASB350"/>
      <c r="ASC350"/>
      <c r="ASD350"/>
      <c r="ASE350"/>
      <c r="ASF350"/>
      <c r="ASG350"/>
      <c r="ASH350"/>
      <c r="ASI350"/>
      <c r="ASJ350"/>
      <c r="ASK350"/>
      <c r="ASL350"/>
      <c r="ASM350"/>
      <c r="ASN350"/>
      <c r="ASO350"/>
      <c r="ASP350"/>
      <c r="ASQ350"/>
      <c r="ASR350"/>
      <c r="ASS350"/>
      <c r="AST350"/>
      <c r="ASU350"/>
      <c r="ASV350"/>
      <c r="ASW350"/>
      <c r="ASX350"/>
      <c r="ASY350"/>
      <c r="ASZ350"/>
      <c r="ATA350"/>
      <c r="ATB350"/>
      <c r="ATC350"/>
      <c r="ATD350"/>
      <c r="ATE350"/>
      <c r="ATF350"/>
      <c r="ATG350"/>
      <c r="ATH350"/>
      <c r="ATI350"/>
      <c r="ATJ350"/>
      <c r="ATK350"/>
      <c r="ATL350"/>
      <c r="ATM350"/>
      <c r="ATN350"/>
      <c r="ATO350"/>
      <c r="ATP350"/>
      <c r="ATQ350"/>
      <c r="ATR350"/>
      <c r="ATS350"/>
      <c r="ATT350"/>
      <c r="ATU350"/>
      <c r="ATV350"/>
      <c r="ATW350"/>
      <c r="ATX350"/>
      <c r="ATY350"/>
      <c r="ATZ350"/>
      <c r="AUA350"/>
      <c r="AUB350"/>
      <c r="AUC350"/>
      <c r="AUD350"/>
      <c r="AUE350"/>
      <c r="AUF350"/>
      <c r="AUG350"/>
      <c r="AUH350"/>
      <c r="AUI350"/>
      <c r="AUJ350"/>
      <c r="AUK350"/>
      <c r="AUL350"/>
      <c r="AUM350"/>
      <c r="AUN350"/>
      <c r="AUO350"/>
      <c r="AUP350"/>
      <c r="AUQ350"/>
      <c r="AUR350"/>
      <c r="AUS350"/>
      <c r="AUT350"/>
      <c r="AUU350"/>
      <c r="AUV350"/>
      <c r="AUW350"/>
      <c r="AUX350"/>
      <c r="AUY350"/>
      <c r="AUZ350"/>
      <c r="AVA350"/>
      <c r="AVB350"/>
      <c r="AVC350"/>
      <c r="AVD350"/>
      <c r="AVE350"/>
      <c r="AVF350"/>
      <c r="AVG350"/>
      <c r="AVH350"/>
      <c r="AVI350"/>
      <c r="AVJ350"/>
      <c r="AVK350"/>
      <c r="AVL350"/>
      <c r="AVM350"/>
      <c r="AVN350"/>
      <c r="AVO350"/>
      <c r="AVP350"/>
      <c r="AVQ350"/>
      <c r="AVR350"/>
      <c r="AVS350"/>
      <c r="AVT350"/>
      <c r="AVU350"/>
      <c r="AVV350"/>
      <c r="AVW350"/>
      <c r="AVX350"/>
      <c r="AVY350"/>
      <c r="AVZ350"/>
      <c r="AWA350"/>
      <c r="AWB350"/>
      <c r="AWC350"/>
      <c r="AWD350"/>
      <c r="AWE350"/>
      <c r="AWF350"/>
      <c r="AWG350"/>
      <c r="AWH350"/>
      <c r="AWI350"/>
      <c r="AWJ350"/>
      <c r="AWK350"/>
      <c r="AWL350"/>
      <c r="AWM350"/>
      <c r="AWN350"/>
      <c r="AWO350"/>
      <c r="AWP350"/>
      <c r="AWQ350"/>
      <c r="AWR350"/>
      <c r="AWS350"/>
      <c r="AWT350"/>
      <c r="AWU350"/>
      <c r="AWV350"/>
      <c r="AWW350"/>
      <c r="AWX350"/>
      <c r="AWY350"/>
      <c r="AWZ350"/>
      <c r="AXA350"/>
      <c r="AXB350"/>
      <c r="AXC350"/>
      <c r="AXD350"/>
      <c r="AXE350"/>
      <c r="AXF350"/>
      <c r="AXG350"/>
      <c r="AXH350"/>
      <c r="AXI350"/>
      <c r="AXJ350"/>
      <c r="AXK350"/>
      <c r="AXL350"/>
      <c r="AXM350"/>
      <c r="AXN350"/>
      <c r="AXO350"/>
      <c r="AXP350"/>
      <c r="AXQ350"/>
      <c r="AXR350"/>
      <c r="AXS350"/>
      <c r="AXT350"/>
      <c r="AXU350"/>
      <c r="AXV350"/>
      <c r="AXW350"/>
      <c r="AXX350"/>
      <c r="AXY350"/>
      <c r="AXZ350"/>
      <c r="AYA350"/>
      <c r="AYB350"/>
      <c r="AYC350"/>
      <c r="AYD350"/>
      <c r="AYE350"/>
      <c r="AYF350"/>
      <c r="AYG350"/>
      <c r="AYH350"/>
      <c r="AYI350"/>
      <c r="AYJ350"/>
      <c r="AYK350"/>
      <c r="AYL350"/>
      <c r="AYM350"/>
      <c r="AYN350"/>
      <c r="AYO350"/>
      <c r="AYP350"/>
      <c r="AYQ350"/>
      <c r="AYR350"/>
      <c r="AYS350"/>
      <c r="AYT350"/>
      <c r="AYU350"/>
      <c r="AYV350"/>
      <c r="AYW350"/>
      <c r="AYX350"/>
      <c r="AYY350"/>
      <c r="AYZ350"/>
      <c r="AZA350"/>
      <c r="AZB350"/>
      <c r="AZC350"/>
      <c r="AZD350"/>
      <c r="AZE350"/>
      <c r="AZF350"/>
      <c r="AZG350"/>
      <c r="AZH350"/>
      <c r="AZI350"/>
      <c r="AZJ350"/>
      <c r="AZK350"/>
      <c r="AZL350"/>
      <c r="AZM350"/>
      <c r="AZN350"/>
      <c r="AZO350"/>
      <c r="AZP350"/>
      <c r="AZQ350"/>
      <c r="AZR350"/>
      <c r="AZS350"/>
      <c r="AZT350"/>
      <c r="AZU350"/>
      <c r="AZV350"/>
      <c r="AZW350"/>
      <c r="AZX350"/>
      <c r="AZY350"/>
      <c r="AZZ350"/>
      <c r="BAA350"/>
      <c r="BAB350"/>
      <c r="BAC350"/>
      <c r="BAD350"/>
      <c r="BAE350"/>
      <c r="BAF350"/>
      <c r="BAG350"/>
      <c r="BAH350"/>
      <c r="BAI350"/>
      <c r="BAJ350"/>
      <c r="BAK350"/>
      <c r="BAL350"/>
      <c r="BAM350"/>
      <c r="BAN350"/>
      <c r="BAO350"/>
      <c r="BAP350"/>
      <c r="BAQ350"/>
      <c r="BAR350"/>
      <c r="BAS350"/>
      <c r="BAT350"/>
      <c r="BAU350"/>
      <c r="BAV350"/>
      <c r="BAW350"/>
      <c r="BAX350"/>
      <c r="BAY350"/>
      <c r="BAZ350"/>
      <c r="BBA350"/>
      <c r="BBB350"/>
      <c r="BBC350"/>
      <c r="BBD350"/>
      <c r="BBE350"/>
      <c r="BBF350"/>
      <c r="BBG350"/>
      <c r="BBH350"/>
      <c r="BBI350"/>
      <c r="BBJ350"/>
      <c r="BBK350"/>
      <c r="BBL350"/>
      <c r="BBM350"/>
      <c r="BBN350"/>
      <c r="BBO350"/>
      <c r="BBP350"/>
      <c r="BBQ350"/>
      <c r="BBR350"/>
      <c r="BBS350"/>
      <c r="BBT350"/>
      <c r="BBU350"/>
      <c r="BBV350"/>
      <c r="BBW350"/>
      <c r="BBX350"/>
      <c r="BBY350"/>
      <c r="BBZ350"/>
      <c r="BCA350"/>
      <c r="BCB350"/>
      <c r="BCC350"/>
      <c r="BCD350"/>
      <c r="BCE350"/>
      <c r="BCF350"/>
      <c r="BCG350"/>
      <c r="BCH350"/>
      <c r="BCI350"/>
      <c r="BCJ350"/>
      <c r="BCK350"/>
      <c r="BCL350"/>
      <c r="BCM350"/>
      <c r="BCN350"/>
      <c r="BCO350"/>
      <c r="BCP350"/>
      <c r="BCQ350"/>
      <c r="BCR350"/>
      <c r="BCS350"/>
      <c r="BCT350"/>
      <c r="BCU350"/>
      <c r="BCV350"/>
      <c r="BCW350"/>
      <c r="BCX350"/>
      <c r="BCY350"/>
      <c r="BCZ350"/>
      <c r="BDA350"/>
      <c r="BDB350"/>
      <c r="BDC350"/>
      <c r="BDD350"/>
      <c r="BDE350"/>
      <c r="BDF350"/>
      <c r="BDG350"/>
      <c r="BDH350"/>
      <c r="BDI350"/>
      <c r="BDJ350"/>
      <c r="BDK350"/>
      <c r="BDL350"/>
      <c r="BDM350"/>
      <c r="BDN350"/>
      <c r="BDO350"/>
      <c r="BDP350"/>
      <c r="BDQ350"/>
      <c r="BDR350"/>
      <c r="BDS350"/>
      <c r="BDT350"/>
      <c r="BDU350"/>
    </row>
    <row r="351" spans="2:1477" s="69" customFormat="1">
      <c r="B351" s="158" t="s">
        <v>7</v>
      </c>
      <c r="C351" s="158" t="s">
        <v>998</v>
      </c>
      <c r="D351" s="158" t="s">
        <v>1088</v>
      </c>
      <c r="E351" s="194">
        <v>45055</v>
      </c>
      <c r="F351" s="158" t="s">
        <v>1001</v>
      </c>
      <c r="G351" s="158" t="s">
        <v>1009</v>
      </c>
      <c r="H351" s="195">
        <v>1</v>
      </c>
      <c r="I351" s="132">
        <v>0</v>
      </c>
      <c r="J351" s="132">
        <v>86</v>
      </c>
      <c r="K351" s="132">
        <v>90</v>
      </c>
      <c r="L351" s="132">
        <v>27</v>
      </c>
      <c r="M351" s="192">
        <f t="shared" si="121"/>
        <v>0.26744186046511625</v>
      </c>
      <c r="N351" s="69">
        <f t="shared" si="122"/>
        <v>1</v>
      </c>
      <c r="O351" s="132">
        <v>63</v>
      </c>
      <c r="P351" s="132">
        <v>0</v>
      </c>
      <c r="Q351" s="132">
        <v>0</v>
      </c>
      <c r="R351" s="132">
        <v>4</v>
      </c>
      <c r="S351" s="132">
        <v>0</v>
      </c>
      <c r="T351" s="191">
        <v>491221</v>
      </c>
      <c r="U351" s="191">
        <v>32753</v>
      </c>
      <c r="V351" s="191">
        <v>458468</v>
      </c>
      <c r="W351" s="191">
        <v>491221</v>
      </c>
      <c r="X351" s="191">
        <v>344856</v>
      </c>
      <c r="Y351" s="191">
        <v>0</v>
      </c>
      <c r="Z351" s="191">
        <v>0</v>
      </c>
      <c r="AA351" s="191">
        <v>0</v>
      </c>
      <c r="AB351" s="191">
        <v>344856</v>
      </c>
      <c r="AC351" s="191">
        <v>344856</v>
      </c>
      <c r="AD351" s="192">
        <f t="shared" si="123"/>
        <v>0.75219208319882735</v>
      </c>
      <c r="AE351" s="132">
        <f t="shared" si="124"/>
        <v>1</v>
      </c>
      <c r="AF351" s="191">
        <v>0</v>
      </c>
      <c r="AG351" s="191">
        <v>0</v>
      </c>
      <c r="AH351" s="132">
        <v>0</v>
      </c>
      <c r="AI351" s="132">
        <v>4</v>
      </c>
      <c r="AJ351" s="132">
        <v>0</v>
      </c>
      <c r="AK351" s="132">
        <v>0</v>
      </c>
      <c r="AL351" s="80">
        <v>0</v>
      </c>
      <c r="AM351" s="80">
        <v>0</v>
      </c>
      <c r="AN351" s="132">
        <v>0</v>
      </c>
      <c r="AO351" s="132">
        <v>0</v>
      </c>
      <c r="AP351" s="80">
        <v>0</v>
      </c>
      <c r="AQ351" s="80">
        <v>0</v>
      </c>
      <c r="AR351" s="132">
        <v>0</v>
      </c>
      <c r="AS351" s="132">
        <v>0</v>
      </c>
      <c r="AT351" s="80">
        <v>0</v>
      </c>
      <c r="AU351" s="80">
        <v>0</v>
      </c>
      <c r="AV351" s="132">
        <v>0</v>
      </c>
      <c r="AW351" s="132">
        <v>0</v>
      </c>
      <c r="AX351" s="80">
        <v>0</v>
      </c>
      <c r="AY351" s="80">
        <v>0</v>
      </c>
      <c r="AZ351" s="132">
        <v>0</v>
      </c>
      <c r="BA351" s="132">
        <v>0</v>
      </c>
      <c r="BB351" s="80">
        <v>0</v>
      </c>
      <c r="BC351" s="80">
        <v>0</v>
      </c>
      <c r="BD351" s="132">
        <v>0</v>
      </c>
      <c r="BE351" s="132">
        <v>0</v>
      </c>
      <c r="BF351" s="80">
        <v>0</v>
      </c>
      <c r="BG351" s="80">
        <v>0</v>
      </c>
      <c r="BH351" s="132">
        <v>0</v>
      </c>
      <c r="BI351" s="132">
        <v>0</v>
      </c>
      <c r="BJ351" s="80">
        <v>0</v>
      </c>
      <c r="BK351" s="80">
        <v>0</v>
      </c>
      <c r="BL351" s="132">
        <v>0</v>
      </c>
      <c r="BM351" s="132">
        <v>0</v>
      </c>
      <c r="BN351" s="80">
        <v>0</v>
      </c>
      <c r="BO351" s="80">
        <v>0</v>
      </c>
      <c r="BP351" s="132">
        <v>0</v>
      </c>
      <c r="BQ351" s="132">
        <v>0</v>
      </c>
      <c r="BR351" s="80">
        <v>0</v>
      </c>
      <c r="BS351" s="80">
        <v>0</v>
      </c>
      <c r="BT351" s="132">
        <v>0</v>
      </c>
      <c r="BU351" s="132">
        <v>0</v>
      </c>
      <c r="BV351" s="80">
        <v>0</v>
      </c>
      <c r="BW351" s="80">
        <v>0</v>
      </c>
      <c r="BX351" s="132">
        <v>0</v>
      </c>
      <c r="BY351" s="132">
        <v>0</v>
      </c>
      <c r="BZ351" s="80">
        <v>0</v>
      </c>
      <c r="CA351" s="80">
        <v>0</v>
      </c>
      <c r="CB351" s="132">
        <v>0</v>
      </c>
      <c r="CC351" s="132">
        <v>0</v>
      </c>
      <c r="CD351" s="80">
        <v>0</v>
      </c>
      <c r="CE351" s="80">
        <v>0</v>
      </c>
      <c r="CF351" s="132">
        <v>0</v>
      </c>
      <c r="CG351" s="132">
        <v>0</v>
      </c>
      <c r="CH351" s="80">
        <v>0</v>
      </c>
      <c r="CI351" s="80">
        <v>0</v>
      </c>
      <c r="CJ351" s="132">
        <v>0</v>
      </c>
      <c r="CK351" s="132">
        <v>0</v>
      </c>
      <c r="CL351" s="80">
        <v>0</v>
      </c>
      <c r="CM351" s="80">
        <v>0</v>
      </c>
      <c r="CN351" s="158" t="s">
        <v>999</v>
      </c>
      <c r="CO351" s="158" t="s">
        <v>1000</v>
      </c>
      <c r="CP351" s="158" t="s">
        <v>701</v>
      </c>
      <c r="CQ351" s="158" t="s">
        <v>701</v>
      </c>
      <c r="CR351" s="158" t="s">
        <v>701</v>
      </c>
      <c r="CS351" s="158" t="s">
        <v>701</v>
      </c>
      <c r="CT351" s="194">
        <v>45257</v>
      </c>
      <c r="CU351" s="158" t="s">
        <v>1007</v>
      </c>
      <c r="CV351" s="158" t="s">
        <v>1004</v>
      </c>
      <c r="CW351" s="194" t="s">
        <v>168</v>
      </c>
      <c r="CX351" s="194">
        <v>45184</v>
      </c>
      <c r="CY351" s="158" t="s">
        <v>1005</v>
      </c>
      <c r="CZ351" s="158" t="s">
        <v>1004</v>
      </c>
      <c r="DA351" s="158" t="s">
        <v>1085</v>
      </c>
      <c r="DB351" s="200">
        <v>690819.2</v>
      </c>
      <c r="DC351" s="158"/>
      <c r="DD351" s="67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  <c r="AMK351"/>
      <c r="AML351"/>
      <c r="AMM351"/>
      <c r="AMN351"/>
      <c r="AMO351"/>
      <c r="AMP351"/>
      <c r="AMQ351"/>
      <c r="AMR351"/>
      <c r="AMS351"/>
      <c r="AMT351"/>
      <c r="AMU351"/>
      <c r="AMV351"/>
      <c r="AMW351"/>
      <c r="AMX351"/>
      <c r="AMY351"/>
      <c r="AMZ351"/>
      <c r="ANA351"/>
      <c r="ANB351"/>
      <c r="ANC351"/>
      <c r="AND351"/>
      <c r="ANE351"/>
      <c r="ANF351"/>
      <c r="ANG351"/>
      <c r="ANH351"/>
      <c r="ANI351"/>
      <c r="ANJ351"/>
      <c r="ANK351"/>
      <c r="ANL351"/>
      <c r="ANM351"/>
      <c r="ANN351"/>
      <c r="ANO351"/>
      <c r="ANP351"/>
      <c r="ANQ351"/>
      <c r="ANR351"/>
      <c r="ANS351"/>
      <c r="ANT351"/>
      <c r="ANU351"/>
      <c r="ANV351"/>
      <c r="ANW351"/>
      <c r="ANX351"/>
      <c r="ANY351"/>
      <c r="ANZ351"/>
      <c r="AOA351"/>
      <c r="AOB351"/>
      <c r="AOC351"/>
      <c r="AOD351"/>
      <c r="AOE351"/>
      <c r="AOF351"/>
      <c r="AOG351"/>
      <c r="AOH351"/>
      <c r="AOI351"/>
      <c r="AOJ351"/>
      <c r="AOK351"/>
      <c r="AOL351"/>
      <c r="AOM351"/>
      <c r="AON351"/>
      <c r="AOO351"/>
      <c r="AOP351"/>
      <c r="AOQ351"/>
      <c r="AOR351"/>
      <c r="AOS351"/>
      <c r="AOT351"/>
      <c r="AOU351"/>
      <c r="AOV351"/>
      <c r="AOW351"/>
      <c r="AOX351"/>
      <c r="AOY351"/>
      <c r="AOZ351"/>
      <c r="APA351"/>
      <c r="APB351"/>
      <c r="APC351"/>
      <c r="APD351"/>
      <c r="APE351"/>
      <c r="APF351"/>
      <c r="APG351"/>
      <c r="APH351"/>
      <c r="API351"/>
      <c r="APJ351"/>
      <c r="APK351"/>
      <c r="APL351"/>
      <c r="APM351"/>
      <c r="APN351"/>
      <c r="APO351"/>
      <c r="APP351"/>
      <c r="APQ351"/>
      <c r="APR351"/>
      <c r="APS351"/>
      <c r="APT351"/>
      <c r="APU351"/>
      <c r="APV351"/>
      <c r="APW351"/>
      <c r="APX351"/>
      <c r="APY351"/>
      <c r="APZ351"/>
      <c r="AQA351"/>
      <c r="AQB351"/>
      <c r="AQC351"/>
      <c r="AQD351"/>
      <c r="AQE351"/>
      <c r="AQF351"/>
      <c r="AQG351"/>
      <c r="AQH351"/>
      <c r="AQI351"/>
      <c r="AQJ351"/>
      <c r="AQK351"/>
      <c r="AQL351"/>
      <c r="AQM351"/>
      <c r="AQN351"/>
      <c r="AQO351"/>
      <c r="AQP351"/>
      <c r="AQQ351"/>
      <c r="AQR351"/>
      <c r="AQS351"/>
      <c r="AQT351"/>
      <c r="AQU351"/>
      <c r="AQV351"/>
      <c r="AQW351"/>
      <c r="AQX351"/>
      <c r="AQY351"/>
      <c r="AQZ351"/>
      <c r="ARA351"/>
      <c r="ARB351"/>
      <c r="ARC351"/>
      <c r="ARD351"/>
      <c r="ARE351"/>
      <c r="ARF351"/>
      <c r="ARG351"/>
      <c r="ARH351"/>
      <c r="ARI351"/>
      <c r="ARJ351"/>
      <c r="ARK351"/>
      <c r="ARL351"/>
      <c r="ARM351"/>
      <c r="ARN351"/>
      <c r="ARO351"/>
      <c r="ARP351"/>
      <c r="ARQ351"/>
      <c r="ARR351"/>
      <c r="ARS351"/>
      <c r="ART351"/>
      <c r="ARU351"/>
      <c r="ARV351"/>
      <c r="ARW351"/>
      <c r="ARX351"/>
      <c r="ARY351"/>
      <c r="ARZ351"/>
      <c r="ASA351"/>
      <c r="ASB351"/>
      <c r="ASC351"/>
      <c r="ASD351"/>
      <c r="ASE351"/>
      <c r="ASF351"/>
      <c r="ASG351"/>
      <c r="ASH351"/>
      <c r="ASI351"/>
      <c r="ASJ351"/>
      <c r="ASK351"/>
      <c r="ASL351"/>
      <c r="ASM351"/>
      <c r="ASN351"/>
      <c r="ASO351"/>
      <c r="ASP351"/>
      <c r="ASQ351"/>
      <c r="ASR351"/>
      <c r="ASS351"/>
      <c r="AST351"/>
      <c r="ASU351"/>
      <c r="ASV351"/>
      <c r="ASW351"/>
      <c r="ASX351"/>
      <c r="ASY351"/>
      <c r="ASZ351"/>
      <c r="ATA351"/>
      <c r="ATB351"/>
      <c r="ATC351"/>
      <c r="ATD351"/>
      <c r="ATE351"/>
      <c r="ATF351"/>
      <c r="ATG351"/>
      <c r="ATH351"/>
      <c r="ATI351"/>
      <c r="ATJ351"/>
      <c r="ATK351"/>
      <c r="ATL351"/>
      <c r="ATM351"/>
      <c r="ATN351"/>
      <c r="ATO351"/>
      <c r="ATP351"/>
      <c r="ATQ351"/>
      <c r="ATR351"/>
      <c r="ATS351"/>
      <c r="ATT351"/>
      <c r="ATU351"/>
      <c r="ATV351"/>
      <c r="ATW351"/>
      <c r="ATX351"/>
      <c r="ATY351"/>
      <c r="ATZ351"/>
      <c r="AUA351"/>
      <c r="AUB351"/>
      <c r="AUC351"/>
      <c r="AUD351"/>
      <c r="AUE351"/>
      <c r="AUF351"/>
      <c r="AUG351"/>
      <c r="AUH351"/>
      <c r="AUI351"/>
      <c r="AUJ351"/>
      <c r="AUK351"/>
      <c r="AUL351"/>
      <c r="AUM351"/>
      <c r="AUN351"/>
      <c r="AUO351"/>
      <c r="AUP351"/>
      <c r="AUQ351"/>
      <c r="AUR351"/>
      <c r="AUS351"/>
      <c r="AUT351"/>
      <c r="AUU351"/>
      <c r="AUV351"/>
      <c r="AUW351"/>
      <c r="AUX351"/>
      <c r="AUY351"/>
      <c r="AUZ351"/>
      <c r="AVA351"/>
      <c r="AVB351"/>
      <c r="AVC351"/>
      <c r="AVD351"/>
      <c r="AVE351"/>
      <c r="AVF351"/>
      <c r="AVG351"/>
      <c r="AVH351"/>
      <c r="AVI351"/>
      <c r="AVJ351"/>
      <c r="AVK351"/>
      <c r="AVL351"/>
      <c r="AVM351"/>
      <c r="AVN351"/>
      <c r="AVO351"/>
      <c r="AVP351"/>
      <c r="AVQ351"/>
      <c r="AVR351"/>
      <c r="AVS351"/>
      <c r="AVT351"/>
      <c r="AVU351"/>
      <c r="AVV351"/>
      <c r="AVW351"/>
      <c r="AVX351"/>
      <c r="AVY351"/>
      <c r="AVZ351"/>
      <c r="AWA351"/>
      <c r="AWB351"/>
      <c r="AWC351"/>
      <c r="AWD351"/>
      <c r="AWE351"/>
      <c r="AWF351"/>
      <c r="AWG351"/>
      <c r="AWH351"/>
      <c r="AWI351"/>
      <c r="AWJ351"/>
      <c r="AWK351"/>
      <c r="AWL351"/>
      <c r="AWM351"/>
      <c r="AWN351"/>
      <c r="AWO351"/>
      <c r="AWP351"/>
      <c r="AWQ351"/>
      <c r="AWR351"/>
      <c r="AWS351"/>
      <c r="AWT351"/>
      <c r="AWU351"/>
      <c r="AWV351"/>
      <c r="AWW351"/>
      <c r="AWX351"/>
      <c r="AWY351"/>
      <c r="AWZ351"/>
      <c r="AXA351"/>
      <c r="AXB351"/>
      <c r="AXC351"/>
      <c r="AXD351"/>
      <c r="AXE351"/>
      <c r="AXF351"/>
      <c r="AXG351"/>
      <c r="AXH351"/>
      <c r="AXI351"/>
      <c r="AXJ351"/>
      <c r="AXK351"/>
      <c r="AXL351"/>
      <c r="AXM351"/>
      <c r="AXN351"/>
      <c r="AXO351"/>
      <c r="AXP351"/>
      <c r="AXQ351"/>
      <c r="AXR351"/>
      <c r="AXS351"/>
      <c r="AXT351"/>
      <c r="AXU351"/>
      <c r="AXV351"/>
      <c r="AXW351"/>
      <c r="AXX351"/>
      <c r="AXY351"/>
      <c r="AXZ351"/>
      <c r="AYA351"/>
      <c r="AYB351"/>
      <c r="AYC351"/>
      <c r="AYD351"/>
      <c r="AYE351"/>
      <c r="AYF351"/>
      <c r="AYG351"/>
      <c r="AYH351"/>
      <c r="AYI351"/>
      <c r="AYJ351"/>
      <c r="AYK351"/>
      <c r="AYL351"/>
      <c r="AYM351"/>
      <c r="AYN351"/>
      <c r="AYO351"/>
      <c r="AYP351"/>
      <c r="AYQ351"/>
      <c r="AYR351"/>
      <c r="AYS351"/>
      <c r="AYT351"/>
      <c r="AYU351"/>
      <c r="AYV351"/>
      <c r="AYW351"/>
      <c r="AYX351"/>
      <c r="AYY351"/>
      <c r="AYZ351"/>
      <c r="AZA351"/>
      <c r="AZB351"/>
      <c r="AZC351"/>
      <c r="AZD351"/>
      <c r="AZE351"/>
      <c r="AZF351"/>
      <c r="AZG351"/>
      <c r="AZH351"/>
      <c r="AZI351"/>
      <c r="AZJ351"/>
      <c r="AZK351"/>
      <c r="AZL351"/>
      <c r="AZM351"/>
      <c r="AZN351"/>
      <c r="AZO351"/>
      <c r="AZP351"/>
      <c r="AZQ351"/>
      <c r="AZR351"/>
      <c r="AZS351"/>
      <c r="AZT351"/>
      <c r="AZU351"/>
      <c r="AZV351"/>
      <c r="AZW351"/>
      <c r="AZX351"/>
      <c r="AZY351"/>
      <c r="AZZ351"/>
      <c r="BAA351"/>
      <c r="BAB351"/>
      <c r="BAC351"/>
      <c r="BAD351"/>
      <c r="BAE351"/>
      <c r="BAF351"/>
      <c r="BAG351"/>
      <c r="BAH351"/>
      <c r="BAI351"/>
      <c r="BAJ351"/>
      <c r="BAK351"/>
      <c r="BAL351"/>
      <c r="BAM351"/>
      <c r="BAN351"/>
      <c r="BAO351"/>
      <c r="BAP351"/>
      <c r="BAQ351"/>
      <c r="BAR351"/>
      <c r="BAS351"/>
      <c r="BAT351"/>
      <c r="BAU351"/>
      <c r="BAV351"/>
      <c r="BAW351"/>
      <c r="BAX351"/>
      <c r="BAY351"/>
      <c r="BAZ351"/>
      <c r="BBA351"/>
      <c r="BBB351"/>
      <c r="BBC351"/>
      <c r="BBD351"/>
      <c r="BBE351"/>
      <c r="BBF351"/>
      <c r="BBG351"/>
      <c r="BBH351"/>
      <c r="BBI351"/>
      <c r="BBJ351"/>
      <c r="BBK351"/>
      <c r="BBL351"/>
      <c r="BBM351"/>
      <c r="BBN351"/>
      <c r="BBO351"/>
      <c r="BBP351"/>
      <c r="BBQ351"/>
      <c r="BBR351"/>
      <c r="BBS351"/>
      <c r="BBT351"/>
      <c r="BBU351"/>
      <c r="BBV351"/>
      <c r="BBW351"/>
      <c r="BBX351"/>
      <c r="BBY351"/>
      <c r="BBZ351"/>
      <c r="BCA351"/>
      <c r="BCB351"/>
      <c r="BCC351"/>
      <c r="BCD351"/>
      <c r="BCE351"/>
      <c r="BCF351"/>
      <c r="BCG351"/>
      <c r="BCH351"/>
      <c r="BCI351"/>
      <c r="BCJ351"/>
      <c r="BCK351"/>
      <c r="BCL351"/>
      <c r="BCM351"/>
      <c r="BCN351"/>
      <c r="BCO351"/>
      <c r="BCP351"/>
      <c r="BCQ351"/>
      <c r="BCR351"/>
      <c r="BCS351"/>
      <c r="BCT351"/>
      <c r="BCU351"/>
      <c r="BCV351"/>
      <c r="BCW351"/>
      <c r="BCX351"/>
      <c r="BCY351"/>
      <c r="BCZ351"/>
      <c r="BDA351"/>
      <c r="BDB351"/>
      <c r="BDC351"/>
      <c r="BDD351"/>
      <c r="BDE351"/>
      <c r="BDF351"/>
      <c r="BDG351"/>
      <c r="BDH351"/>
      <c r="BDI351"/>
      <c r="BDJ351"/>
      <c r="BDK351"/>
      <c r="BDL351"/>
      <c r="BDM351"/>
      <c r="BDN351"/>
      <c r="BDO351"/>
      <c r="BDP351"/>
      <c r="BDQ351"/>
      <c r="BDR351"/>
      <c r="BDS351"/>
      <c r="BDT351"/>
      <c r="BDU351"/>
    </row>
    <row r="352" spans="2:1477" s="5" customFormat="1" ht="12.75" thickBot="1">
      <c r="B352" s="75"/>
      <c r="C352" s="75"/>
      <c r="D352" s="75"/>
      <c r="E352" s="68"/>
      <c r="F352" s="75"/>
      <c r="G352" s="75"/>
      <c r="H352" s="187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7"/>
      <c r="U352" s="77"/>
      <c r="V352" s="77"/>
      <c r="W352" s="77"/>
      <c r="X352" s="77"/>
      <c r="Y352" s="190"/>
      <c r="Z352" s="190"/>
      <c r="AA352" s="190"/>
      <c r="AB352" s="190"/>
      <c r="AC352" s="190"/>
      <c r="AD352" s="76"/>
      <c r="AE352" s="76"/>
      <c r="AF352" s="190"/>
      <c r="AG352" s="190"/>
      <c r="AH352" s="76"/>
      <c r="AI352" s="76"/>
      <c r="AJ352" s="78"/>
      <c r="AK352" s="78"/>
      <c r="AL352" s="80"/>
      <c r="AM352" s="80"/>
      <c r="AN352" s="78"/>
      <c r="AO352" s="78"/>
      <c r="AP352" s="80"/>
      <c r="AQ352" s="80"/>
      <c r="AR352" s="78"/>
      <c r="AS352" s="78"/>
      <c r="AT352" s="80"/>
      <c r="AU352" s="80"/>
      <c r="AV352" s="78"/>
      <c r="AW352" s="78"/>
      <c r="AX352" s="80"/>
      <c r="AY352" s="80"/>
      <c r="AZ352" s="78"/>
      <c r="BA352" s="78"/>
      <c r="BB352" s="80"/>
      <c r="BC352" s="80"/>
      <c r="BD352" s="78"/>
      <c r="BE352" s="78"/>
      <c r="BF352" s="80"/>
      <c r="BG352" s="80"/>
      <c r="BH352" s="78"/>
      <c r="BI352" s="78"/>
      <c r="BJ352" s="80"/>
      <c r="BK352" s="80"/>
      <c r="BL352" s="78"/>
      <c r="BM352" s="78"/>
      <c r="BN352" s="80"/>
      <c r="BO352" s="80"/>
      <c r="BP352" s="78"/>
      <c r="BQ352" s="78"/>
      <c r="BR352" s="80"/>
      <c r="BS352" s="80"/>
      <c r="BT352" s="78"/>
      <c r="BU352" s="78"/>
      <c r="BV352" s="80"/>
      <c r="BW352" s="80"/>
      <c r="BX352" s="78"/>
      <c r="BY352" s="78"/>
      <c r="BZ352" s="80"/>
      <c r="CA352" s="80"/>
      <c r="CB352" s="78"/>
      <c r="CC352" s="78"/>
      <c r="CD352" s="80"/>
      <c r="CE352" s="80"/>
      <c r="CF352" s="78"/>
      <c r="CG352" s="78"/>
      <c r="CH352" s="80"/>
      <c r="CI352" s="80"/>
      <c r="CJ352" s="78"/>
      <c r="CK352" s="78"/>
      <c r="CL352" s="80"/>
      <c r="CM352" s="80"/>
      <c r="CN352" s="79"/>
      <c r="CO352" s="79"/>
      <c r="CP352" s="79"/>
      <c r="CQ352" s="79"/>
      <c r="CR352" s="79"/>
      <c r="CS352" s="79"/>
      <c r="CT352" s="68"/>
      <c r="CU352" s="75"/>
      <c r="CV352" s="75"/>
      <c r="CW352" s="68"/>
      <c r="CX352" s="68"/>
      <c r="CY352" s="75"/>
      <c r="CZ352" s="75"/>
      <c r="DA352" s="75"/>
      <c r="DB352" s="77"/>
      <c r="DC352" s="76"/>
      <c r="DD352" s="211"/>
    </row>
    <row r="353" spans="2:108" s="6" customFormat="1" ht="24" customHeight="1" thickTop="1" thickBot="1">
      <c r="B353" s="275" t="s">
        <v>1103</v>
      </c>
      <c r="C353" s="276"/>
      <c r="D353" s="277"/>
      <c r="E353" s="7"/>
      <c r="F353" s="8"/>
      <c r="G353" s="159">
        <f>IF(C330="","",ROWS(B330:B352)-1)</f>
        <v>22</v>
      </c>
      <c r="H353" s="9">
        <f>SUM(H330:H352)</f>
        <v>34</v>
      </c>
      <c r="I353" s="9">
        <f>SUM(I330:I352)</f>
        <v>117</v>
      </c>
      <c r="J353" s="16">
        <f>SUM(J330:J352)</f>
        <v>8726</v>
      </c>
      <c r="K353" s="9">
        <f>SUM(K330:K352)</f>
        <v>11264</v>
      </c>
      <c r="L353" s="9">
        <f>SUM(L330:L352)</f>
        <v>10508</v>
      </c>
      <c r="M353" s="238">
        <f>IF(C330="",0,N353/G353)</f>
        <v>1</v>
      </c>
      <c r="N353" s="9">
        <f t="shared" ref="N353:AC353" si="125">SUM(N330:N352)</f>
        <v>22</v>
      </c>
      <c r="O353" s="9">
        <f t="shared" si="125"/>
        <v>756</v>
      </c>
      <c r="P353" s="10">
        <f t="shared" si="125"/>
        <v>0</v>
      </c>
      <c r="Q353" s="10">
        <f t="shared" si="125"/>
        <v>0</v>
      </c>
      <c r="R353" s="9">
        <f t="shared" si="125"/>
        <v>2362</v>
      </c>
      <c r="S353" s="9">
        <f t="shared" si="125"/>
        <v>176</v>
      </c>
      <c r="T353" s="11">
        <f t="shared" si="125"/>
        <v>446501853</v>
      </c>
      <c r="U353" s="11">
        <f t="shared" si="125"/>
        <v>1802080</v>
      </c>
      <c r="V353" s="11">
        <f t="shared" si="125"/>
        <v>444699774</v>
      </c>
      <c r="W353" s="11">
        <f t="shared" si="125"/>
        <v>458533838</v>
      </c>
      <c r="X353" s="11">
        <f t="shared" si="125"/>
        <v>452213862</v>
      </c>
      <c r="Y353" s="11">
        <f t="shared" si="125"/>
        <v>0</v>
      </c>
      <c r="Z353" s="11">
        <f t="shared" si="125"/>
        <v>11138823</v>
      </c>
      <c r="AA353" s="11">
        <f t="shared" si="125"/>
        <v>11138823</v>
      </c>
      <c r="AB353" s="11">
        <f t="shared" si="125"/>
        <v>463352685</v>
      </c>
      <c r="AC353" s="11">
        <f t="shared" si="125"/>
        <v>449798293</v>
      </c>
      <c r="AD353" s="142">
        <f>IF(G353="",0,AE353/G353)</f>
        <v>1</v>
      </c>
      <c r="AE353" s="241">
        <f t="shared" ref="AE353:CM353" si="126">SUM(AE330:AE352)</f>
        <v>22</v>
      </c>
      <c r="AF353" s="11">
        <f t="shared" si="126"/>
        <v>-11436999</v>
      </c>
      <c r="AG353" s="11">
        <f t="shared" si="126"/>
        <v>12031982</v>
      </c>
      <c r="AH353" s="10">
        <f t="shared" si="126"/>
        <v>1468</v>
      </c>
      <c r="AI353" s="10">
        <f t="shared" si="126"/>
        <v>870</v>
      </c>
      <c r="AJ353" s="12">
        <f t="shared" si="126"/>
        <v>0</v>
      </c>
      <c r="AK353" s="12">
        <f t="shared" si="126"/>
        <v>60</v>
      </c>
      <c r="AL353" s="11">
        <f t="shared" si="126"/>
        <v>1796169</v>
      </c>
      <c r="AM353" s="11">
        <f t="shared" si="126"/>
        <v>0</v>
      </c>
      <c r="AN353" s="12">
        <f t="shared" si="126"/>
        <v>54</v>
      </c>
      <c r="AO353" s="12">
        <f t="shared" si="126"/>
        <v>18</v>
      </c>
      <c r="AP353" s="11">
        <f t="shared" si="126"/>
        <v>6538249</v>
      </c>
      <c r="AQ353" s="11">
        <f t="shared" si="126"/>
        <v>0</v>
      </c>
      <c r="AR353" s="12">
        <f t="shared" si="126"/>
        <v>0</v>
      </c>
      <c r="AS353" s="12">
        <f t="shared" si="126"/>
        <v>0</v>
      </c>
      <c r="AT353" s="11">
        <f t="shared" si="126"/>
        <v>13454</v>
      </c>
      <c r="AU353" s="11">
        <f t="shared" si="126"/>
        <v>0</v>
      </c>
      <c r="AV353" s="12">
        <f t="shared" si="126"/>
        <v>0</v>
      </c>
      <c r="AW353" s="12">
        <f t="shared" si="126"/>
        <v>0</v>
      </c>
      <c r="AX353" s="11">
        <f t="shared" si="126"/>
        <v>13842</v>
      </c>
      <c r="AY353" s="11">
        <f t="shared" si="126"/>
        <v>0</v>
      </c>
      <c r="AZ353" s="12">
        <f t="shared" si="126"/>
        <v>0</v>
      </c>
      <c r="BA353" s="12">
        <f t="shared" si="126"/>
        <v>0</v>
      </c>
      <c r="BB353" s="11">
        <f t="shared" si="126"/>
        <v>0</v>
      </c>
      <c r="BC353" s="11">
        <f t="shared" si="126"/>
        <v>0</v>
      </c>
      <c r="BD353" s="12">
        <f t="shared" si="126"/>
        <v>28</v>
      </c>
      <c r="BE353" s="12">
        <f t="shared" si="126"/>
        <v>40</v>
      </c>
      <c r="BF353" s="11">
        <f t="shared" si="126"/>
        <v>1773365</v>
      </c>
      <c r="BG353" s="11">
        <f t="shared" si="126"/>
        <v>0</v>
      </c>
      <c r="BH353" s="12">
        <f t="shared" si="126"/>
        <v>0</v>
      </c>
      <c r="BI353" s="12">
        <f t="shared" si="126"/>
        <v>22</v>
      </c>
      <c r="BJ353" s="11">
        <f t="shared" si="126"/>
        <v>1705595</v>
      </c>
      <c r="BK353" s="11">
        <f t="shared" si="126"/>
        <v>0</v>
      </c>
      <c r="BL353" s="12">
        <f t="shared" si="126"/>
        <v>0</v>
      </c>
      <c r="BM353" s="12">
        <f t="shared" si="126"/>
        <v>0</v>
      </c>
      <c r="BN353" s="11">
        <f t="shared" si="126"/>
        <v>0</v>
      </c>
      <c r="BO353" s="11">
        <f t="shared" si="126"/>
        <v>0</v>
      </c>
      <c r="BP353" s="12">
        <f t="shared" si="126"/>
        <v>130</v>
      </c>
      <c r="BQ353" s="12">
        <f t="shared" si="126"/>
        <v>79</v>
      </c>
      <c r="BR353" s="11">
        <f t="shared" si="126"/>
        <v>1563563</v>
      </c>
      <c r="BS353" s="11">
        <f t="shared" si="126"/>
        <v>0</v>
      </c>
      <c r="BT353" s="12">
        <f t="shared" si="126"/>
        <v>0</v>
      </c>
      <c r="BU353" s="12">
        <f t="shared" si="126"/>
        <v>0</v>
      </c>
      <c r="BV353" s="11">
        <f t="shared" si="126"/>
        <v>0</v>
      </c>
      <c r="BW353" s="11">
        <f t="shared" si="126"/>
        <v>0</v>
      </c>
      <c r="BX353" s="12">
        <f t="shared" si="126"/>
        <v>0</v>
      </c>
      <c r="BY353" s="12">
        <f t="shared" si="126"/>
        <v>1</v>
      </c>
      <c r="BZ353" s="11">
        <f t="shared" si="126"/>
        <v>15477</v>
      </c>
      <c r="CA353" s="11">
        <f t="shared" si="126"/>
        <v>0</v>
      </c>
      <c r="CB353" s="12">
        <f t="shared" si="126"/>
        <v>0</v>
      </c>
      <c r="CC353" s="12">
        <f t="shared" si="126"/>
        <v>0</v>
      </c>
      <c r="CD353" s="11">
        <f t="shared" si="126"/>
        <v>0</v>
      </c>
      <c r="CE353" s="11">
        <f t="shared" si="126"/>
        <v>0</v>
      </c>
      <c r="CF353" s="12">
        <f t="shared" si="126"/>
        <v>0</v>
      </c>
      <c r="CG353" s="12">
        <f t="shared" si="126"/>
        <v>-44</v>
      </c>
      <c r="CH353" s="11">
        <f t="shared" si="126"/>
        <v>-575255</v>
      </c>
      <c r="CI353" s="11">
        <f t="shared" si="126"/>
        <v>0</v>
      </c>
      <c r="CJ353" s="12">
        <f t="shared" si="126"/>
        <v>212</v>
      </c>
      <c r="CK353" s="12">
        <f t="shared" si="126"/>
        <v>176</v>
      </c>
      <c r="CL353" s="11">
        <f t="shared" si="126"/>
        <v>12844460</v>
      </c>
      <c r="CM353" s="11">
        <f t="shared" si="126"/>
        <v>0</v>
      </c>
      <c r="CN353" s="13"/>
      <c r="CO353" s="13"/>
      <c r="CP353" s="13"/>
      <c r="CQ353" s="13"/>
      <c r="CR353" s="13"/>
      <c r="CS353" s="13"/>
      <c r="CT353" s="14"/>
      <c r="CU353" s="8"/>
      <c r="CV353" s="8"/>
      <c r="CW353" s="9"/>
      <c r="CX353" s="14"/>
      <c r="CY353" s="8"/>
      <c r="CZ353" s="8"/>
      <c r="DA353" s="8"/>
      <c r="DB353" s="11"/>
      <c r="DC353" s="13"/>
      <c r="DD353" s="15"/>
    </row>
    <row r="354" spans="2:108" s="6" customFormat="1" ht="24" customHeight="1" thickTop="1" thickBot="1">
      <c r="B354" s="275" t="s">
        <v>39</v>
      </c>
      <c r="C354" s="276"/>
      <c r="D354" s="277"/>
      <c r="E354" s="7"/>
      <c r="F354" s="8"/>
      <c r="G354" s="9">
        <f t="shared" ref="G354:L354" si="127">SUM(G329,G353)</f>
        <v>22</v>
      </c>
      <c r="H354" s="9">
        <f t="shared" si="127"/>
        <v>34</v>
      </c>
      <c r="I354" s="9">
        <f t="shared" si="127"/>
        <v>117</v>
      </c>
      <c r="J354" s="9">
        <f t="shared" si="127"/>
        <v>8726</v>
      </c>
      <c r="K354" s="9">
        <f t="shared" si="127"/>
        <v>11264</v>
      </c>
      <c r="L354" s="9">
        <f t="shared" si="127"/>
        <v>10508</v>
      </c>
      <c r="M354" s="239">
        <f>IF(G354=0,0,N354/G354)</f>
        <v>1</v>
      </c>
      <c r="N354" s="9">
        <f t="shared" ref="N354:AC354" si="128">SUM(N329,N353)</f>
        <v>22</v>
      </c>
      <c r="O354" s="9">
        <f t="shared" si="128"/>
        <v>756</v>
      </c>
      <c r="P354" s="10">
        <f t="shared" si="128"/>
        <v>0</v>
      </c>
      <c r="Q354" s="10">
        <f t="shared" si="128"/>
        <v>0</v>
      </c>
      <c r="R354" s="9">
        <f t="shared" si="128"/>
        <v>2362</v>
      </c>
      <c r="S354" s="9">
        <f t="shared" si="128"/>
        <v>176</v>
      </c>
      <c r="T354" s="11">
        <f t="shared" si="128"/>
        <v>446501853</v>
      </c>
      <c r="U354" s="11">
        <f t="shared" si="128"/>
        <v>1802080</v>
      </c>
      <c r="V354" s="11">
        <f t="shared" si="128"/>
        <v>444699774</v>
      </c>
      <c r="W354" s="11">
        <f t="shared" si="128"/>
        <v>458533838</v>
      </c>
      <c r="X354" s="11">
        <f t="shared" si="128"/>
        <v>452213862</v>
      </c>
      <c r="Y354" s="11">
        <f t="shared" si="128"/>
        <v>0</v>
      </c>
      <c r="Z354" s="11">
        <f t="shared" si="128"/>
        <v>11138823</v>
      </c>
      <c r="AA354" s="11">
        <f t="shared" si="128"/>
        <v>11138823</v>
      </c>
      <c r="AB354" s="11">
        <f t="shared" si="128"/>
        <v>463352685</v>
      </c>
      <c r="AC354" s="11">
        <f t="shared" si="128"/>
        <v>449798293</v>
      </c>
      <c r="AD354" s="142">
        <f>IF(G354=0,0,AE354/G354)</f>
        <v>1</v>
      </c>
      <c r="AE354" s="241">
        <f t="shared" ref="AE354:CM354" si="129">SUM(AE329,AE353)</f>
        <v>22</v>
      </c>
      <c r="AF354" s="11">
        <f t="shared" si="129"/>
        <v>-11436999</v>
      </c>
      <c r="AG354" s="11">
        <f t="shared" si="129"/>
        <v>12031982</v>
      </c>
      <c r="AH354" s="10">
        <f t="shared" si="129"/>
        <v>1468</v>
      </c>
      <c r="AI354" s="10">
        <f t="shared" si="129"/>
        <v>870</v>
      </c>
      <c r="AJ354" s="12">
        <f t="shared" si="129"/>
        <v>0</v>
      </c>
      <c r="AK354" s="12">
        <f t="shared" si="129"/>
        <v>60</v>
      </c>
      <c r="AL354" s="11">
        <f t="shared" si="129"/>
        <v>1796169</v>
      </c>
      <c r="AM354" s="11">
        <f t="shared" si="129"/>
        <v>0</v>
      </c>
      <c r="AN354" s="12">
        <f t="shared" si="129"/>
        <v>54</v>
      </c>
      <c r="AO354" s="12">
        <f t="shared" si="129"/>
        <v>18</v>
      </c>
      <c r="AP354" s="11">
        <f t="shared" si="129"/>
        <v>6538249</v>
      </c>
      <c r="AQ354" s="11">
        <f t="shared" si="129"/>
        <v>0</v>
      </c>
      <c r="AR354" s="12">
        <f t="shared" si="129"/>
        <v>0</v>
      </c>
      <c r="AS354" s="12">
        <f t="shared" si="129"/>
        <v>0</v>
      </c>
      <c r="AT354" s="11">
        <f t="shared" si="129"/>
        <v>13454</v>
      </c>
      <c r="AU354" s="11">
        <f t="shared" si="129"/>
        <v>0</v>
      </c>
      <c r="AV354" s="12">
        <f t="shared" si="129"/>
        <v>0</v>
      </c>
      <c r="AW354" s="12">
        <f t="shared" si="129"/>
        <v>0</v>
      </c>
      <c r="AX354" s="11">
        <f t="shared" si="129"/>
        <v>13842</v>
      </c>
      <c r="AY354" s="11">
        <f t="shared" si="129"/>
        <v>0</v>
      </c>
      <c r="AZ354" s="12">
        <f t="shared" si="129"/>
        <v>0</v>
      </c>
      <c r="BA354" s="12">
        <f t="shared" si="129"/>
        <v>0</v>
      </c>
      <c r="BB354" s="11">
        <f t="shared" si="129"/>
        <v>0</v>
      </c>
      <c r="BC354" s="11">
        <f t="shared" si="129"/>
        <v>0</v>
      </c>
      <c r="BD354" s="12">
        <f t="shared" si="129"/>
        <v>28</v>
      </c>
      <c r="BE354" s="12">
        <f t="shared" si="129"/>
        <v>40</v>
      </c>
      <c r="BF354" s="11">
        <f t="shared" si="129"/>
        <v>1773365</v>
      </c>
      <c r="BG354" s="11">
        <f t="shared" si="129"/>
        <v>0</v>
      </c>
      <c r="BH354" s="12">
        <f t="shared" si="129"/>
        <v>0</v>
      </c>
      <c r="BI354" s="12">
        <f t="shared" si="129"/>
        <v>22</v>
      </c>
      <c r="BJ354" s="11">
        <f t="shared" si="129"/>
        <v>1705595</v>
      </c>
      <c r="BK354" s="11">
        <f t="shared" si="129"/>
        <v>0</v>
      </c>
      <c r="BL354" s="12">
        <f t="shared" si="129"/>
        <v>0</v>
      </c>
      <c r="BM354" s="12">
        <f t="shared" si="129"/>
        <v>0</v>
      </c>
      <c r="BN354" s="11">
        <f t="shared" si="129"/>
        <v>0</v>
      </c>
      <c r="BO354" s="11">
        <f t="shared" si="129"/>
        <v>0</v>
      </c>
      <c r="BP354" s="12">
        <f t="shared" si="129"/>
        <v>130</v>
      </c>
      <c r="BQ354" s="12">
        <f t="shared" si="129"/>
        <v>79</v>
      </c>
      <c r="BR354" s="11">
        <f t="shared" si="129"/>
        <v>1563563</v>
      </c>
      <c r="BS354" s="11">
        <f t="shared" si="129"/>
        <v>0</v>
      </c>
      <c r="BT354" s="12">
        <f t="shared" si="129"/>
        <v>0</v>
      </c>
      <c r="BU354" s="12">
        <f t="shared" si="129"/>
        <v>0</v>
      </c>
      <c r="BV354" s="11">
        <f t="shared" si="129"/>
        <v>0</v>
      </c>
      <c r="BW354" s="11">
        <f t="shared" si="129"/>
        <v>0</v>
      </c>
      <c r="BX354" s="12">
        <f t="shared" si="129"/>
        <v>0</v>
      </c>
      <c r="BY354" s="12">
        <f t="shared" si="129"/>
        <v>1</v>
      </c>
      <c r="BZ354" s="11">
        <f t="shared" si="129"/>
        <v>15477</v>
      </c>
      <c r="CA354" s="11">
        <f t="shared" si="129"/>
        <v>0</v>
      </c>
      <c r="CB354" s="12">
        <f t="shared" si="129"/>
        <v>0</v>
      </c>
      <c r="CC354" s="12">
        <f t="shared" si="129"/>
        <v>0</v>
      </c>
      <c r="CD354" s="11">
        <f t="shared" si="129"/>
        <v>0</v>
      </c>
      <c r="CE354" s="11">
        <f t="shared" si="129"/>
        <v>0</v>
      </c>
      <c r="CF354" s="12">
        <f t="shared" si="129"/>
        <v>0</v>
      </c>
      <c r="CG354" s="12">
        <f t="shared" si="129"/>
        <v>-44</v>
      </c>
      <c r="CH354" s="11">
        <f t="shared" si="129"/>
        <v>-575255</v>
      </c>
      <c r="CI354" s="11">
        <f t="shared" si="129"/>
        <v>0</v>
      </c>
      <c r="CJ354" s="12">
        <f t="shared" si="129"/>
        <v>212</v>
      </c>
      <c r="CK354" s="12">
        <f t="shared" si="129"/>
        <v>176</v>
      </c>
      <c r="CL354" s="11">
        <f t="shared" si="129"/>
        <v>12844460</v>
      </c>
      <c r="CM354" s="11">
        <f t="shared" si="129"/>
        <v>0</v>
      </c>
      <c r="CN354" s="13"/>
      <c r="CO354" s="13"/>
      <c r="CP354" s="13"/>
      <c r="CQ354" s="13"/>
      <c r="CR354" s="13"/>
      <c r="CS354" s="13"/>
      <c r="CT354" s="14"/>
      <c r="CU354" s="8"/>
      <c r="CV354" s="8"/>
      <c r="CW354" s="9"/>
      <c r="CX354" s="14"/>
      <c r="CY354" s="8"/>
      <c r="CZ354" s="8"/>
      <c r="DA354" s="8"/>
      <c r="DB354" s="11"/>
      <c r="DC354" s="13"/>
      <c r="DD354" s="15"/>
    </row>
    <row r="355" spans="2:108" s="6" customFormat="1" ht="6.75" customHeight="1" thickTop="1" thickBot="1">
      <c r="B355" s="17"/>
      <c r="C355" s="18"/>
      <c r="D355" s="19"/>
      <c r="E355" s="20"/>
      <c r="F355" s="21"/>
      <c r="G355" s="21"/>
      <c r="H355" s="22"/>
      <c r="I355" s="22"/>
      <c r="J355" s="22"/>
      <c r="K355" s="22"/>
      <c r="L355" s="22"/>
      <c r="M355" s="22"/>
      <c r="N355" s="22"/>
      <c r="O355" s="22"/>
      <c r="P355" s="23"/>
      <c r="Q355" s="23"/>
      <c r="R355" s="22"/>
      <c r="S355" s="22"/>
      <c r="T355" s="24"/>
      <c r="U355" s="24"/>
      <c r="V355" s="70"/>
      <c r="W355" s="24"/>
      <c r="X355" s="24"/>
      <c r="Y355" s="24"/>
      <c r="Z355" s="24"/>
      <c r="AA355" s="24"/>
      <c r="AB355" s="24"/>
      <c r="AC355" s="24"/>
      <c r="AD355" s="148"/>
      <c r="AE355" s="22"/>
      <c r="AF355" s="24"/>
      <c r="AG355" s="24"/>
      <c r="AH355" s="23"/>
      <c r="AI355" s="23"/>
      <c r="AJ355" s="25"/>
      <c r="AK355" s="25"/>
      <c r="AL355" s="24"/>
      <c r="AM355" s="24"/>
      <c r="AN355" s="25"/>
      <c r="AO355" s="25"/>
      <c r="AP355" s="24"/>
      <c r="AQ355" s="24"/>
      <c r="AR355" s="25"/>
      <c r="AS355" s="25"/>
      <c r="AT355" s="24"/>
      <c r="AU355" s="24"/>
      <c r="AV355" s="25"/>
      <c r="AW355" s="25"/>
      <c r="AX355" s="24"/>
      <c r="AY355" s="24"/>
      <c r="AZ355" s="25"/>
      <c r="BA355" s="25"/>
      <c r="BB355" s="24"/>
      <c r="BC355" s="24"/>
      <c r="BD355" s="25"/>
      <c r="BE355" s="25"/>
      <c r="BF355" s="24"/>
      <c r="BG355" s="24"/>
      <c r="BH355" s="25"/>
      <c r="BI355" s="25"/>
      <c r="BJ355" s="24"/>
      <c r="BK355" s="24"/>
      <c r="BL355" s="25"/>
      <c r="BM355" s="25"/>
      <c r="BN355" s="24"/>
      <c r="BO355" s="24"/>
      <c r="BP355" s="25"/>
      <c r="BQ355" s="25"/>
      <c r="BR355" s="24"/>
      <c r="BS355" s="24"/>
      <c r="BT355" s="25"/>
      <c r="BU355" s="25"/>
      <c r="BV355" s="24"/>
      <c r="BW355" s="24"/>
      <c r="BX355" s="25"/>
      <c r="BY355" s="25"/>
      <c r="BZ355" s="24"/>
      <c r="CA355" s="24"/>
      <c r="CB355" s="25"/>
      <c r="CC355" s="25"/>
      <c r="CD355" s="24"/>
      <c r="CE355" s="24"/>
      <c r="CF355" s="25"/>
      <c r="CG355" s="25"/>
      <c r="CH355" s="24"/>
      <c r="CI355" s="24"/>
      <c r="CJ355" s="25"/>
      <c r="CK355" s="25"/>
      <c r="CL355" s="24"/>
      <c r="CM355" s="24"/>
      <c r="CN355" s="26"/>
      <c r="CO355" s="26"/>
      <c r="CP355" s="26"/>
      <c r="CQ355" s="26"/>
      <c r="CR355" s="26"/>
      <c r="CS355" s="26"/>
      <c r="CT355" s="27"/>
      <c r="CU355" s="21"/>
      <c r="CV355" s="21"/>
      <c r="CW355" s="22"/>
      <c r="CX355" s="27"/>
      <c r="CY355" s="21"/>
      <c r="CZ355" s="21"/>
      <c r="DA355" s="21"/>
      <c r="DB355" s="24"/>
      <c r="DC355" s="26"/>
      <c r="DD355" s="13"/>
    </row>
    <row r="356" spans="2:108" s="6" customFormat="1" ht="24" customHeight="1" thickTop="1" thickBot="1">
      <c r="B356" s="275" t="s">
        <v>40</v>
      </c>
      <c r="C356" s="276"/>
      <c r="D356" s="277"/>
      <c r="E356" s="7"/>
      <c r="F356" s="8"/>
      <c r="G356" s="231">
        <f>SUM(G31,G100,G159,G201,G239,G277,G304,G329,)</f>
        <v>186</v>
      </c>
      <c r="H356" s="16">
        <f>SUM(H31,H100,H159,H201,H239,H277,H304,H329,)</f>
        <v>446</v>
      </c>
      <c r="I356" s="9">
        <f>SUM(I31,I100,I159,I201,I239,I277,I304,I329,)</f>
        <v>628</v>
      </c>
      <c r="J356" s="9">
        <f>SUM(J31,J100,J158,J201,J238,J277,J303,J329,)</f>
        <v>49483</v>
      </c>
      <c r="K356" s="9">
        <f>SUM(K31,K100,K159,K201,K239,K277,K304,K329,)</f>
        <v>105924</v>
      </c>
      <c r="L356" s="9">
        <f>SUM(L31,L100,L158,L201,L238,L277,L303,L329,)</f>
        <v>78581</v>
      </c>
      <c r="M356" s="239">
        <f>IF(G356=0,0,N356/G356)</f>
        <v>0.74731182795698925</v>
      </c>
      <c r="N356" s="9">
        <f>SUM(N31,N100,N159,N201,N239,N277,N304,N329,)</f>
        <v>139</v>
      </c>
      <c r="O356" s="9">
        <f t="shared" ref="O356:AC356" si="130">SUM(O31,O100,O159,O201,O239,O277,O304,O329,)</f>
        <v>-1675</v>
      </c>
      <c r="P356" s="10">
        <f t="shared" si="130"/>
        <v>4086</v>
      </c>
      <c r="Q356" s="10">
        <f t="shared" si="130"/>
        <v>0</v>
      </c>
      <c r="R356" s="9">
        <f t="shared" si="130"/>
        <v>31123</v>
      </c>
      <c r="S356" s="9">
        <f t="shared" si="130"/>
        <v>7184</v>
      </c>
      <c r="T356" s="11">
        <f t="shared" si="130"/>
        <v>1556711330</v>
      </c>
      <c r="U356" s="11">
        <f t="shared" si="130"/>
        <v>15084460</v>
      </c>
      <c r="V356" s="11">
        <f t="shared" si="130"/>
        <v>1541626875</v>
      </c>
      <c r="W356" s="11">
        <f t="shared" si="130"/>
        <v>1623631571</v>
      </c>
      <c r="X356" s="11">
        <f t="shared" si="130"/>
        <v>1639132089</v>
      </c>
      <c r="Y356" s="11">
        <f t="shared" si="130"/>
        <v>-9577572</v>
      </c>
      <c r="Z356" s="11">
        <f t="shared" si="130"/>
        <v>6243626</v>
      </c>
      <c r="AA356" s="11">
        <f t="shared" si="130"/>
        <v>-3333946</v>
      </c>
      <c r="AB356" s="11">
        <f t="shared" si="130"/>
        <v>1630534921</v>
      </c>
      <c r="AC356" s="11">
        <f t="shared" si="130"/>
        <v>1649666885</v>
      </c>
      <c r="AD356" s="142">
        <f>IF(G356=0,0,AE356/G356)</f>
        <v>0.87096774193548387</v>
      </c>
      <c r="AE356" s="241">
        <f>SUM(AE31,AE100,AE159,AE201,AE239,AE277,AE304,AE329,)</f>
        <v>162</v>
      </c>
      <c r="AF356" s="11">
        <f t="shared" ref="AF356:AK356" si="131">SUM(AF31,AF100,AF159,AF201,AF239,AF277,AF304,AF329,)</f>
        <v>29166888</v>
      </c>
      <c r="AG356" s="11">
        <f t="shared" si="131"/>
        <v>66377392</v>
      </c>
      <c r="AH356" s="232">
        <f t="shared" si="131"/>
        <v>20291</v>
      </c>
      <c r="AI356" s="232">
        <f t="shared" si="131"/>
        <v>8506</v>
      </c>
      <c r="AJ356" s="12">
        <f t="shared" si="131"/>
        <v>1077</v>
      </c>
      <c r="AK356" s="12">
        <f t="shared" si="131"/>
        <v>2552</v>
      </c>
      <c r="AL356" s="11">
        <f>SUM(AL31,AL100,AL158,AL201,AL238,AL277,AL303,AL329,)</f>
        <v>16145475</v>
      </c>
      <c r="AM356" s="11">
        <f t="shared" ref="AM356:BR356" si="132">SUM(AM31,AM100,AM159,AM201,AM239,AM277,AM304,AM329,)</f>
        <v>970598</v>
      </c>
      <c r="AN356" s="12">
        <f t="shared" si="132"/>
        <v>758</v>
      </c>
      <c r="AO356" s="12">
        <f t="shared" si="132"/>
        <v>1668</v>
      </c>
      <c r="AP356" s="11">
        <f t="shared" si="132"/>
        <v>24101781</v>
      </c>
      <c r="AQ356" s="11">
        <f t="shared" si="132"/>
        <v>2545505</v>
      </c>
      <c r="AR356" s="12">
        <f t="shared" si="132"/>
        <v>0</v>
      </c>
      <c r="AS356" s="12">
        <f t="shared" si="132"/>
        <v>0</v>
      </c>
      <c r="AT356" s="11">
        <f t="shared" si="132"/>
        <v>5096</v>
      </c>
      <c r="AU356" s="11">
        <f t="shared" si="132"/>
        <v>0</v>
      </c>
      <c r="AV356" s="12">
        <f t="shared" si="132"/>
        <v>0</v>
      </c>
      <c r="AW356" s="12">
        <f t="shared" si="132"/>
        <v>0</v>
      </c>
      <c r="AX356" s="11">
        <f t="shared" si="132"/>
        <v>-103477</v>
      </c>
      <c r="AY356" s="11">
        <f t="shared" si="132"/>
        <v>0</v>
      </c>
      <c r="AZ356" s="12">
        <f t="shared" si="132"/>
        <v>0</v>
      </c>
      <c r="BA356" s="12">
        <f t="shared" si="132"/>
        <v>0</v>
      </c>
      <c r="BB356" s="11">
        <f t="shared" si="132"/>
        <v>40838</v>
      </c>
      <c r="BC356" s="11">
        <f t="shared" si="132"/>
        <v>0</v>
      </c>
      <c r="BD356" s="12">
        <f t="shared" si="132"/>
        <v>554</v>
      </c>
      <c r="BE356" s="12">
        <f t="shared" si="132"/>
        <v>951</v>
      </c>
      <c r="BF356" s="11">
        <f t="shared" si="132"/>
        <v>7534799</v>
      </c>
      <c r="BG356" s="11">
        <f t="shared" si="132"/>
        <v>4960721</v>
      </c>
      <c r="BH356" s="12">
        <f t="shared" si="132"/>
        <v>22</v>
      </c>
      <c r="BI356" s="12">
        <f t="shared" si="132"/>
        <v>114</v>
      </c>
      <c r="BJ356" s="11">
        <f t="shared" si="132"/>
        <v>1727845</v>
      </c>
      <c r="BK356" s="11">
        <f t="shared" si="132"/>
        <v>142150</v>
      </c>
      <c r="BL356" s="12">
        <f t="shared" si="132"/>
        <v>22</v>
      </c>
      <c r="BM356" s="12">
        <f t="shared" si="132"/>
        <v>0</v>
      </c>
      <c r="BN356" s="11">
        <f t="shared" si="132"/>
        <v>0</v>
      </c>
      <c r="BO356" s="11">
        <f t="shared" si="132"/>
        <v>0</v>
      </c>
      <c r="BP356" s="12">
        <f t="shared" si="132"/>
        <v>3098</v>
      </c>
      <c r="BQ356" s="12">
        <f t="shared" si="132"/>
        <v>1286</v>
      </c>
      <c r="BR356" s="11">
        <f t="shared" si="132"/>
        <v>2695706</v>
      </c>
      <c r="BS356" s="11">
        <f t="shared" ref="BS356:CM356" si="133">SUM(BS31,BS100,BS159,BS201,BS239,BS277,BS304,BS329,)</f>
        <v>161038</v>
      </c>
      <c r="BT356" s="12">
        <f t="shared" si="133"/>
        <v>0</v>
      </c>
      <c r="BU356" s="12">
        <f t="shared" si="133"/>
        <v>46</v>
      </c>
      <c r="BV356" s="11">
        <f t="shared" si="133"/>
        <v>6658461</v>
      </c>
      <c r="BW356" s="11">
        <f t="shared" si="133"/>
        <v>128274</v>
      </c>
      <c r="BX356" s="12">
        <f t="shared" si="133"/>
        <v>155</v>
      </c>
      <c r="BY356" s="12">
        <f t="shared" si="133"/>
        <v>407</v>
      </c>
      <c r="BZ356" s="11">
        <f t="shared" si="133"/>
        <v>1704976</v>
      </c>
      <c r="CA356" s="11">
        <f t="shared" si="133"/>
        <v>1720349</v>
      </c>
      <c r="CB356" s="12">
        <f t="shared" si="133"/>
        <v>919</v>
      </c>
      <c r="CC356" s="12">
        <f t="shared" si="133"/>
        <v>93</v>
      </c>
      <c r="CD356" s="11">
        <f t="shared" si="133"/>
        <v>232392</v>
      </c>
      <c r="CE356" s="11">
        <f t="shared" si="133"/>
        <v>0</v>
      </c>
      <c r="CF356" s="12">
        <f t="shared" si="133"/>
        <v>25</v>
      </c>
      <c r="CG356" s="12">
        <f t="shared" si="133"/>
        <v>-38</v>
      </c>
      <c r="CH356" s="11">
        <f t="shared" si="133"/>
        <v>-871952</v>
      </c>
      <c r="CI356" s="11">
        <f t="shared" si="133"/>
        <v>0</v>
      </c>
      <c r="CJ356" s="12">
        <f t="shared" si="133"/>
        <v>6630</v>
      </c>
      <c r="CK356" s="12">
        <f t="shared" si="133"/>
        <v>7079</v>
      </c>
      <c r="CL356" s="11">
        <f t="shared" si="133"/>
        <v>68360666</v>
      </c>
      <c r="CM356" s="11">
        <f t="shared" si="133"/>
        <v>10628634</v>
      </c>
      <c r="CN356" s="13"/>
      <c r="CO356" s="13"/>
      <c r="CP356" s="13"/>
      <c r="CQ356" s="13"/>
      <c r="CR356" s="13"/>
      <c r="CS356" s="13"/>
      <c r="CT356" s="14"/>
      <c r="CU356" s="8"/>
      <c r="CV356" s="8"/>
      <c r="CW356" s="9"/>
      <c r="CX356" s="14"/>
      <c r="CY356" s="8"/>
      <c r="CZ356" s="8"/>
      <c r="DA356" s="8"/>
      <c r="DB356" s="11"/>
      <c r="DC356" s="13"/>
      <c r="DD356" s="15"/>
    </row>
    <row r="357" spans="2:108" s="6" customFormat="1" ht="6.75" customHeight="1" thickTop="1" thickBot="1">
      <c r="B357" s="17"/>
      <c r="C357" s="18"/>
      <c r="D357" s="19"/>
      <c r="E357" s="20"/>
      <c r="F357" s="21"/>
      <c r="G357" s="21"/>
      <c r="H357" s="22"/>
      <c r="I357" s="22"/>
      <c r="J357" s="22"/>
      <c r="K357" s="22"/>
      <c r="L357" s="22"/>
      <c r="M357" s="22"/>
      <c r="N357" s="22"/>
      <c r="O357" s="22"/>
      <c r="P357" s="23"/>
      <c r="Q357" s="23"/>
      <c r="R357" s="22"/>
      <c r="S357" s="22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148"/>
      <c r="AE357" s="22"/>
      <c r="AF357" s="24"/>
      <c r="AG357" s="24"/>
      <c r="AH357" s="23"/>
      <c r="AI357" s="23"/>
      <c r="AJ357" s="25"/>
      <c r="AK357" s="25"/>
      <c r="AL357" s="24"/>
      <c r="AM357" s="24"/>
      <c r="AN357" s="25"/>
      <c r="AO357" s="25"/>
      <c r="AP357" s="24"/>
      <c r="AQ357" s="24"/>
      <c r="AR357" s="25"/>
      <c r="AS357" s="25"/>
      <c r="AT357" s="24"/>
      <c r="AU357" s="24"/>
      <c r="AV357" s="25"/>
      <c r="AW357" s="25"/>
      <c r="AX357" s="24"/>
      <c r="AY357" s="24"/>
      <c r="AZ357" s="25"/>
      <c r="BA357" s="25"/>
      <c r="BB357" s="24"/>
      <c r="BC357" s="24"/>
      <c r="BD357" s="25"/>
      <c r="BE357" s="25"/>
      <c r="BF357" s="24"/>
      <c r="BG357" s="24"/>
      <c r="BH357" s="25"/>
      <c r="BI357" s="25"/>
      <c r="BJ357" s="24"/>
      <c r="BK357" s="24"/>
      <c r="BL357" s="25"/>
      <c r="BM357" s="25"/>
      <c r="BN357" s="24"/>
      <c r="BO357" s="24"/>
      <c r="BP357" s="25"/>
      <c r="BQ357" s="25"/>
      <c r="BR357" s="24"/>
      <c r="BS357" s="24"/>
      <c r="BT357" s="25"/>
      <c r="BU357" s="25"/>
      <c r="BV357" s="24"/>
      <c r="BW357" s="24"/>
      <c r="BX357" s="25"/>
      <c r="BY357" s="25"/>
      <c r="BZ357" s="24"/>
      <c r="CA357" s="24"/>
      <c r="CB357" s="25"/>
      <c r="CC357" s="25"/>
      <c r="CD357" s="24"/>
      <c r="CE357" s="24"/>
      <c r="CF357" s="25"/>
      <c r="CG357" s="25"/>
      <c r="CH357" s="24"/>
      <c r="CI357" s="24"/>
      <c r="CJ357" s="25"/>
      <c r="CK357" s="25"/>
      <c r="CL357" s="24"/>
      <c r="CM357" s="24"/>
      <c r="CN357" s="26"/>
      <c r="CO357" s="26"/>
      <c r="CP357" s="26"/>
      <c r="CQ357" s="26"/>
      <c r="CR357" s="26"/>
      <c r="CS357" s="26"/>
      <c r="CT357" s="27"/>
      <c r="CU357" s="21"/>
      <c r="CV357" s="21"/>
      <c r="CW357" s="22"/>
      <c r="CX357" s="27"/>
      <c r="CY357" s="21"/>
      <c r="CZ357" s="21"/>
      <c r="DA357" s="21"/>
      <c r="DB357" s="24"/>
      <c r="DC357" s="26"/>
      <c r="DD357" s="13"/>
    </row>
    <row r="358" spans="2:108" s="6" customFormat="1" ht="24" customHeight="1" thickTop="1" thickBot="1">
      <c r="B358" s="275" t="s">
        <v>41</v>
      </c>
      <c r="C358" s="276"/>
      <c r="D358" s="277"/>
      <c r="E358" s="7"/>
      <c r="F358" s="8"/>
      <c r="G358" s="9">
        <f t="shared" ref="G358:L358" si="134">SUM(G353,G326,G287,G259,G216,G177,G111,G50)</f>
        <v>123</v>
      </c>
      <c r="H358" s="9">
        <f t="shared" si="134"/>
        <v>195</v>
      </c>
      <c r="I358" s="9">
        <f t="shared" si="134"/>
        <v>316</v>
      </c>
      <c r="J358" s="9">
        <f t="shared" si="134"/>
        <v>33080</v>
      </c>
      <c r="K358" s="9">
        <f t="shared" si="134"/>
        <v>46400</v>
      </c>
      <c r="L358" s="9">
        <f t="shared" si="134"/>
        <v>44681</v>
      </c>
      <c r="M358" s="239">
        <f>IF(G358=0,0,N358/G358)</f>
        <v>0.93495934959349591</v>
      </c>
      <c r="N358" s="9">
        <f t="shared" ref="N358:AC358" si="135">SUM(N353,N326,N287,N259,N216,N177,N111,N50)</f>
        <v>115</v>
      </c>
      <c r="O358" s="9">
        <f t="shared" si="135"/>
        <v>1719</v>
      </c>
      <c r="P358" s="10">
        <f t="shared" si="135"/>
        <v>304</v>
      </c>
      <c r="Q358" s="10">
        <f t="shared" si="135"/>
        <v>0</v>
      </c>
      <c r="R358" s="9">
        <f t="shared" si="135"/>
        <v>10893</v>
      </c>
      <c r="S358" s="9">
        <f t="shared" si="135"/>
        <v>2427</v>
      </c>
      <c r="T358" s="11">
        <f t="shared" si="135"/>
        <v>970354308</v>
      </c>
      <c r="U358" s="11">
        <f t="shared" si="135"/>
        <v>7185406</v>
      </c>
      <c r="V358" s="11">
        <f t="shared" si="135"/>
        <v>963168906</v>
      </c>
      <c r="W358" s="11">
        <f t="shared" si="135"/>
        <v>1003105589</v>
      </c>
      <c r="X358" s="11">
        <f t="shared" si="135"/>
        <v>993021809</v>
      </c>
      <c r="Y358" s="11">
        <f t="shared" si="135"/>
        <v>-361988</v>
      </c>
      <c r="Z358" s="11">
        <f t="shared" si="135"/>
        <v>11856323</v>
      </c>
      <c r="AA358" s="11">
        <f t="shared" si="135"/>
        <v>11494335</v>
      </c>
      <c r="AB358" s="11">
        <f t="shared" si="135"/>
        <v>1004516145</v>
      </c>
      <c r="AC358" s="11">
        <f t="shared" si="135"/>
        <v>992287650</v>
      </c>
      <c r="AD358" s="142">
        <f>IF(G358=0,0,AE358/G358)</f>
        <v>0.91056910569105687</v>
      </c>
      <c r="AE358" s="241">
        <f t="shared" ref="AE358:BJ358" si="136">SUM(AE353,AE326,AE287,AE259,AE216,AE177,AE111,AE50)</f>
        <v>112</v>
      </c>
      <c r="AF358" s="11">
        <f t="shared" si="136"/>
        <v>-5050851</v>
      </c>
      <c r="AG358" s="11">
        <f t="shared" si="136"/>
        <v>32751273</v>
      </c>
      <c r="AH358" s="10">
        <f t="shared" si="136"/>
        <v>6744</v>
      </c>
      <c r="AI358" s="10">
        <f t="shared" si="136"/>
        <v>4161</v>
      </c>
      <c r="AJ358" s="12">
        <f t="shared" si="136"/>
        <v>84</v>
      </c>
      <c r="AK358" s="12">
        <f t="shared" si="136"/>
        <v>771</v>
      </c>
      <c r="AL358" s="11">
        <f t="shared" si="136"/>
        <v>8762760</v>
      </c>
      <c r="AM358" s="11">
        <f t="shared" si="136"/>
        <v>83453</v>
      </c>
      <c r="AN358" s="12">
        <f t="shared" si="136"/>
        <v>193</v>
      </c>
      <c r="AO358" s="12">
        <f t="shared" si="136"/>
        <v>666</v>
      </c>
      <c r="AP358" s="11">
        <f t="shared" si="136"/>
        <v>17602515</v>
      </c>
      <c r="AQ358" s="11">
        <f t="shared" si="136"/>
        <v>448635</v>
      </c>
      <c r="AR358" s="12">
        <f t="shared" si="136"/>
        <v>0</v>
      </c>
      <c r="AS358" s="12">
        <f t="shared" si="136"/>
        <v>62</v>
      </c>
      <c r="AT358" s="11">
        <f t="shared" si="136"/>
        <v>13454</v>
      </c>
      <c r="AU358" s="11">
        <f t="shared" si="136"/>
        <v>0</v>
      </c>
      <c r="AV358" s="12">
        <f t="shared" si="136"/>
        <v>0</v>
      </c>
      <c r="AW358" s="12">
        <f t="shared" si="136"/>
        <v>0</v>
      </c>
      <c r="AX358" s="11">
        <f t="shared" si="136"/>
        <v>13842</v>
      </c>
      <c r="AY358" s="11">
        <f t="shared" si="136"/>
        <v>0</v>
      </c>
      <c r="AZ358" s="12">
        <f t="shared" si="136"/>
        <v>0</v>
      </c>
      <c r="BA358" s="12">
        <f t="shared" si="136"/>
        <v>0</v>
      </c>
      <c r="BB358" s="11">
        <f t="shared" si="136"/>
        <v>108900</v>
      </c>
      <c r="BC358" s="11">
        <f t="shared" si="136"/>
        <v>0</v>
      </c>
      <c r="BD358" s="12">
        <f t="shared" si="136"/>
        <v>97</v>
      </c>
      <c r="BE358" s="12">
        <f t="shared" si="136"/>
        <v>192</v>
      </c>
      <c r="BF358" s="11">
        <f t="shared" si="136"/>
        <v>4664408</v>
      </c>
      <c r="BG358" s="11">
        <f t="shared" si="136"/>
        <v>95349</v>
      </c>
      <c r="BH358" s="12">
        <f t="shared" si="136"/>
        <v>95</v>
      </c>
      <c r="BI358" s="12">
        <f t="shared" si="136"/>
        <v>101</v>
      </c>
      <c r="BJ358" s="11">
        <f t="shared" si="136"/>
        <v>1996928</v>
      </c>
      <c r="BK358" s="11">
        <f t="shared" ref="BK358:CM358" si="137">SUM(BK353,BK326,BK287,BK259,BK216,BK177,BK111,BK50)</f>
        <v>137291</v>
      </c>
      <c r="BL358" s="12">
        <f t="shared" si="137"/>
        <v>0</v>
      </c>
      <c r="BM358" s="12">
        <f t="shared" si="137"/>
        <v>0</v>
      </c>
      <c r="BN358" s="11">
        <f t="shared" si="137"/>
        <v>0</v>
      </c>
      <c r="BO358" s="11">
        <f t="shared" si="137"/>
        <v>0</v>
      </c>
      <c r="BP358" s="12">
        <f t="shared" si="137"/>
        <v>858</v>
      </c>
      <c r="BQ358" s="12">
        <f t="shared" si="137"/>
        <v>487</v>
      </c>
      <c r="BR358" s="11">
        <f t="shared" si="137"/>
        <v>3097524</v>
      </c>
      <c r="BS358" s="11">
        <f t="shared" si="137"/>
        <v>158320</v>
      </c>
      <c r="BT358" s="12">
        <f t="shared" si="137"/>
        <v>0</v>
      </c>
      <c r="BU358" s="12">
        <f t="shared" si="137"/>
        <v>0</v>
      </c>
      <c r="BV358" s="11">
        <f t="shared" si="137"/>
        <v>94987</v>
      </c>
      <c r="BW358" s="11">
        <f t="shared" si="137"/>
        <v>0</v>
      </c>
      <c r="BX358" s="12">
        <f t="shared" si="137"/>
        <v>0</v>
      </c>
      <c r="BY358" s="12">
        <f t="shared" si="137"/>
        <v>1</v>
      </c>
      <c r="BZ358" s="11">
        <f t="shared" si="137"/>
        <v>15477</v>
      </c>
      <c r="CA358" s="11">
        <f t="shared" si="137"/>
        <v>0</v>
      </c>
      <c r="CB358" s="12">
        <f t="shared" si="137"/>
        <v>21</v>
      </c>
      <c r="CC358" s="12">
        <f t="shared" si="137"/>
        <v>79</v>
      </c>
      <c r="CD358" s="11">
        <f t="shared" si="137"/>
        <v>0</v>
      </c>
      <c r="CE358" s="11">
        <f t="shared" si="137"/>
        <v>0</v>
      </c>
      <c r="CF358" s="12">
        <f t="shared" si="137"/>
        <v>0</v>
      </c>
      <c r="CG358" s="12">
        <f t="shared" si="137"/>
        <v>-82</v>
      </c>
      <c r="CH358" s="11">
        <f t="shared" si="137"/>
        <v>-1290538</v>
      </c>
      <c r="CI358" s="11">
        <f t="shared" si="137"/>
        <v>0</v>
      </c>
      <c r="CJ358" s="12">
        <f t="shared" si="137"/>
        <v>1348</v>
      </c>
      <c r="CK358" s="12">
        <f t="shared" si="137"/>
        <v>2277</v>
      </c>
      <c r="CL358" s="11">
        <f t="shared" si="137"/>
        <v>35080258</v>
      </c>
      <c r="CM358" s="11">
        <f t="shared" si="137"/>
        <v>923047</v>
      </c>
      <c r="CN358" s="13"/>
      <c r="CO358" s="13"/>
      <c r="CP358" s="13"/>
      <c r="CQ358" s="13"/>
      <c r="CR358" s="13"/>
      <c r="CS358" s="13"/>
      <c r="CT358" s="14"/>
      <c r="CU358" s="8"/>
      <c r="CV358" s="8"/>
      <c r="CW358" s="9"/>
      <c r="CX358" s="14"/>
      <c r="CY358" s="8"/>
      <c r="CZ358" s="8"/>
      <c r="DA358" s="8"/>
      <c r="DB358" s="11"/>
      <c r="DC358" s="13"/>
      <c r="DD358" s="15"/>
    </row>
    <row r="359" spans="2:108" s="6" customFormat="1" ht="6.75" customHeight="1" thickTop="1" thickBot="1">
      <c r="B359" s="17"/>
      <c r="C359" s="18"/>
      <c r="D359" s="19"/>
      <c r="E359" s="20"/>
      <c r="F359" s="21"/>
      <c r="G359" s="21"/>
      <c r="H359" s="22"/>
      <c r="I359" s="22"/>
      <c r="J359" s="22"/>
      <c r="K359" s="22"/>
      <c r="L359" s="22"/>
      <c r="M359" s="22"/>
      <c r="N359" s="22"/>
      <c r="O359" s="22"/>
      <c r="P359" s="23"/>
      <c r="Q359" s="23"/>
      <c r="R359" s="22"/>
      <c r="S359" s="22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148"/>
      <c r="AE359" s="22"/>
      <c r="AF359" s="24"/>
      <c r="AG359" s="24"/>
      <c r="AH359" s="23"/>
      <c r="AI359" s="23"/>
      <c r="AJ359" s="25"/>
      <c r="AK359" s="25"/>
      <c r="AL359" s="24"/>
      <c r="AM359" s="24"/>
      <c r="AN359" s="25"/>
      <c r="AO359" s="25"/>
      <c r="AP359" s="24"/>
      <c r="AQ359" s="24"/>
      <c r="AR359" s="25"/>
      <c r="AS359" s="25"/>
      <c r="AT359" s="24"/>
      <c r="AU359" s="24"/>
      <c r="AV359" s="25"/>
      <c r="AW359" s="25"/>
      <c r="AX359" s="24"/>
      <c r="AY359" s="24"/>
      <c r="AZ359" s="25"/>
      <c r="BA359" s="25"/>
      <c r="BB359" s="24"/>
      <c r="BC359" s="24"/>
      <c r="BD359" s="25"/>
      <c r="BE359" s="25"/>
      <c r="BF359" s="24"/>
      <c r="BG359" s="24"/>
      <c r="BH359" s="25"/>
      <c r="BI359" s="25"/>
      <c r="BJ359" s="24"/>
      <c r="BK359" s="24"/>
      <c r="BL359" s="25"/>
      <c r="BM359" s="25"/>
      <c r="BN359" s="24"/>
      <c r="BO359" s="24"/>
      <c r="BP359" s="25"/>
      <c r="BQ359" s="25"/>
      <c r="BR359" s="24"/>
      <c r="BS359" s="24"/>
      <c r="BT359" s="25"/>
      <c r="BU359" s="25"/>
      <c r="BV359" s="24"/>
      <c r="BW359" s="24"/>
      <c r="BX359" s="25"/>
      <c r="BY359" s="25"/>
      <c r="BZ359" s="24"/>
      <c r="CA359" s="24"/>
      <c r="CB359" s="25"/>
      <c r="CC359" s="25"/>
      <c r="CD359" s="24"/>
      <c r="CE359" s="24"/>
      <c r="CF359" s="25"/>
      <c r="CG359" s="25"/>
      <c r="CH359" s="24"/>
      <c r="CI359" s="24"/>
      <c r="CJ359" s="25"/>
      <c r="CK359" s="25"/>
      <c r="CL359" s="24"/>
      <c r="CM359" s="24"/>
      <c r="CN359" s="26"/>
      <c r="CO359" s="26"/>
      <c r="CP359" s="26"/>
      <c r="CQ359" s="26"/>
      <c r="CR359" s="26"/>
      <c r="CS359" s="26"/>
      <c r="CT359" s="27"/>
      <c r="CU359" s="21"/>
      <c r="CV359" s="21"/>
      <c r="CW359" s="22"/>
      <c r="CX359" s="27"/>
      <c r="CY359" s="21"/>
      <c r="CZ359" s="21"/>
      <c r="DA359" s="21"/>
      <c r="DB359" s="24"/>
      <c r="DC359" s="26"/>
      <c r="DD359" s="13"/>
    </row>
    <row r="360" spans="2:108" s="6" customFormat="1" ht="24" customHeight="1" thickTop="1" thickBot="1">
      <c r="B360" s="275" t="s">
        <v>42</v>
      </c>
      <c r="C360" s="276"/>
      <c r="D360" s="277"/>
      <c r="E360" s="7"/>
      <c r="F360" s="8"/>
      <c r="G360" s="9">
        <f t="shared" ref="G360:BR360" si="138">SUM(G356,G358)</f>
        <v>309</v>
      </c>
      <c r="H360" s="9">
        <f t="shared" si="138"/>
        <v>641</v>
      </c>
      <c r="I360" s="9">
        <f t="shared" si="138"/>
        <v>944</v>
      </c>
      <c r="J360" s="9">
        <f t="shared" si="138"/>
        <v>82563</v>
      </c>
      <c r="K360" s="9">
        <f t="shared" si="138"/>
        <v>152324</v>
      </c>
      <c r="L360" s="9">
        <f>SUM(L356,L358)</f>
        <v>123262</v>
      </c>
      <c r="M360" s="239">
        <f>IF(G360=0,0,N360/G360)</f>
        <v>0.82200647249190939</v>
      </c>
      <c r="N360" s="9">
        <f>SUM(N356,N358)</f>
        <v>254</v>
      </c>
      <c r="O360" s="9">
        <f t="shared" si="138"/>
        <v>44</v>
      </c>
      <c r="P360" s="10">
        <f t="shared" si="138"/>
        <v>4390</v>
      </c>
      <c r="Q360" s="10">
        <f t="shared" si="138"/>
        <v>0</v>
      </c>
      <c r="R360" s="9">
        <f t="shared" si="138"/>
        <v>42016</v>
      </c>
      <c r="S360" s="9">
        <f t="shared" si="138"/>
        <v>9611</v>
      </c>
      <c r="T360" s="11">
        <f t="shared" si="138"/>
        <v>2527065638</v>
      </c>
      <c r="U360" s="11">
        <f t="shared" si="138"/>
        <v>22269866</v>
      </c>
      <c r="V360" s="11">
        <f t="shared" si="138"/>
        <v>2504795781</v>
      </c>
      <c r="W360" s="11">
        <f t="shared" si="138"/>
        <v>2626737160</v>
      </c>
      <c r="X360" s="11">
        <f t="shared" si="138"/>
        <v>2632153898</v>
      </c>
      <c r="Y360" s="11">
        <f t="shared" si="138"/>
        <v>-9939560</v>
      </c>
      <c r="Z360" s="11">
        <f t="shared" si="138"/>
        <v>18099949</v>
      </c>
      <c r="AA360" s="11">
        <f t="shared" si="138"/>
        <v>8160389</v>
      </c>
      <c r="AB360" s="11">
        <f t="shared" si="138"/>
        <v>2635051066</v>
      </c>
      <c r="AC360" s="11">
        <f>SUM(AC356,AC358)</f>
        <v>2641954535</v>
      </c>
      <c r="AD360" s="142">
        <f>IF(G360=0,0,AE360/G360)</f>
        <v>0.88673139158576053</v>
      </c>
      <c r="AE360" s="241">
        <f>SUM(AE356,AE358)</f>
        <v>274</v>
      </c>
      <c r="AF360" s="11">
        <f t="shared" si="138"/>
        <v>24116037</v>
      </c>
      <c r="AG360" s="11">
        <f t="shared" si="138"/>
        <v>99128665</v>
      </c>
      <c r="AH360" s="10">
        <f t="shared" si="138"/>
        <v>27035</v>
      </c>
      <c r="AI360" s="10">
        <f t="shared" si="138"/>
        <v>12667</v>
      </c>
      <c r="AJ360" s="12">
        <f t="shared" si="138"/>
        <v>1161</v>
      </c>
      <c r="AK360" s="12">
        <f t="shared" si="138"/>
        <v>3323</v>
      </c>
      <c r="AL360" s="11">
        <f t="shared" si="138"/>
        <v>24908235</v>
      </c>
      <c r="AM360" s="11">
        <f t="shared" si="138"/>
        <v>1054051</v>
      </c>
      <c r="AN360" s="12">
        <f t="shared" si="138"/>
        <v>951</v>
      </c>
      <c r="AO360" s="12">
        <f t="shared" si="138"/>
        <v>2334</v>
      </c>
      <c r="AP360" s="11">
        <f t="shared" si="138"/>
        <v>41704296</v>
      </c>
      <c r="AQ360" s="11">
        <f t="shared" si="138"/>
        <v>2994140</v>
      </c>
      <c r="AR360" s="12">
        <f t="shared" si="138"/>
        <v>0</v>
      </c>
      <c r="AS360" s="12">
        <f t="shared" si="138"/>
        <v>62</v>
      </c>
      <c r="AT360" s="11">
        <f t="shared" si="138"/>
        <v>18550</v>
      </c>
      <c r="AU360" s="11">
        <f t="shared" si="138"/>
        <v>0</v>
      </c>
      <c r="AV360" s="12">
        <f t="shared" si="138"/>
        <v>0</v>
      </c>
      <c r="AW360" s="12">
        <f t="shared" si="138"/>
        <v>0</v>
      </c>
      <c r="AX360" s="11">
        <f t="shared" si="138"/>
        <v>-89635</v>
      </c>
      <c r="AY360" s="11">
        <f t="shared" si="138"/>
        <v>0</v>
      </c>
      <c r="AZ360" s="12">
        <f t="shared" si="138"/>
        <v>0</v>
      </c>
      <c r="BA360" s="12">
        <f t="shared" si="138"/>
        <v>0</v>
      </c>
      <c r="BB360" s="11">
        <f t="shared" si="138"/>
        <v>149738</v>
      </c>
      <c r="BC360" s="11">
        <f t="shared" si="138"/>
        <v>0</v>
      </c>
      <c r="BD360" s="12">
        <f t="shared" si="138"/>
        <v>651</v>
      </c>
      <c r="BE360" s="12">
        <f t="shared" si="138"/>
        <v>1143</v>
      </c>
      <c r="BF360" s="11">
        <f t="shared" si="138"/>
        <v>12199207</v>
      </c>
      <c r="BG360" s="11">
        <f t="shared" si="138"/>
        <v>5056070</v>
      </c>
      <c r="BH360" s="12">
        <f t="shared" si="138"/>
        <v>117</v>
      </c>
      <c r="BI360" s="12">
        <f t="shared" si="138"/>
        <v>215</v>
      </c>
      <c r="BJ360" s="11">
        <f t="shared" si="138"/>
        <v>3724773</v>
      </c>
      <c r="BK360" s="11">
        <f t="shared" si="138"/>
        <v>279441</v>
      </c>
      <c r="BL360" s="12">
        <f t="shared" si="138"/>
        <v>22</v>
      </c>
      <c r="BM360" s="12">
        <f t="shared" si="138"/>
        <v>0</v>
      </c>
      <c r="BN360" s="11">
        <f t="shared" si="138"/>
        <v>0</v>
      </c>
      <c r="BO360" s="11">
        <f t="shared" si="138"/>
        <v>0</v>
      </c>
      <c r="BP360" s="12">
        <f t="shared" si="138"/>
        <v>3956</v>
      </c>
      <c r="BQ360" s="12">
        <f t="shared" si="138"/>
        <v>1773</v>
      </c>
      <c r="BR360" s="11">
        <f t="shared" si="138"/>
        <v>5793230</v>
      </c>
      <c r="BS360" s="11">
        <f t="shared" ref="BS360:CM360" si="139">SUM(BS356,BS358)</f>
        <v>319358</v>
      </c>
      <c r="BT360" s="12">
        <f t="shared" si="139"/>
        <v>0</v>
      </c>
      <c r="BU360" s="12">
        <f t="shared" si="139"/>
        <v>46</v>
      </c>
      <c r="BV360" s="11">
        <f t="shared" si="139"/>
        <v>6753448</v>
      </c>
      <c r="BW360" s="11">
        <f t="shared" si="139"/>
        <v>128274</v>
      </c>
      <c r="BX360" s="12">
        <f t="shared" si="139"/>
        <v>155</v>
      </c>
      <c r="BY360" s="12">
        <f t="shared" si="139"/>
        <v>408</v>
      </c>
      <c r="BZ360" s="11">
        <f t="shared" si="139"/>
        <v>1720453</v>
      </c>
      <c r="CA360" s="11">
        <f t="shared" si="139"/>
        <v>1720349</v>
      </c>
      <c r="CB360" s="12">
        <f t="shared" si="139"/>
        <v>940</v>
      </c>
      <c r="CC360" s="12">
        <f t="shared" si="139"/>
        <v>172</v>
      </c>
      <c r="CD360" s="11">
        <f t="shared" si="139"/>
        <v>232392</v>
      </c>
      <c r="CE360" s="11">
        <f t="shared" si="139"/>
        <v>0</v>
      </c>
      <c r="CF360" s="12">
        <f t="shared" si="139"/>
        <v>25</v>
      </c>
      <c r="CG360" s="12">
        <f t="shared" si="139"/>
        <v>-120</v>
      </c>
      <c r="CH360" s="11">
        <f t="shared" si="139"/>
        <v>-2162490</v>
      </c>
      <c r="CI360" s="11">
        <f t="shared" si="139"/>
        <v>0</v>
      </c>
      <c r="CJ360" s="12">
        <f t="shared" si="139"/>
        <v>7978</v>
      </c>
      <c r="CK360" s="12">
        <f t="shared" si="139"/>
        <v>9356</v>
      </c>
      <c r="CL360" s="11">
        <f t="shared" si="139"/>
        <v>103440924</v>
      </c>
      <c r="CM360" s="11">
        <f t="shared" si="139"/>
        <v>11551681</v>
      </c>
      <c r="CN360" s="13"/>
      <c r="CO360" s="13"/>
      <c r="CP360" s="13"/>
      <c r="CQ360" s="13"/>
      <c r="CR360" s="13"/>
      <c r="CS360" s="13"/>
      <c r="CT360" s="14"/>
      <c r="CU360" s="8"/>
      <c r="CV360" s="8"/>
      <c r="CW360" s="9"/>
      <c r="CX360" s="14"/>
      <c r="CY360" s="8"/>
      <c r="CZ360" s="8"/>
      <c r="DA360" s="8"/>
      <c r="DB360" s="11"/>
      <c r="DC360" s="13"/>
      <c r="DD360" s="15"/>
    </row>
    <row r="361" spans="2:108" s="6" customFormat="1" ht="6.75" customHeight="1" thickTop="1">
      <c r="B361" s="17"/>
      <c r="C361" s="18"/>
      <c r="D361" s="19"/>
      <c r="E361" s="20"/>
      <c r="F361" s="21"/>
      <c r="G361" s="21"/>
      <c r="H361" s="22"/>
      <c r="I361" s="22"/>
      <c r="J361" s="22"/>
      <c r="K361" s="22"/>
      <c r="L361" s="22"/>
      <c r="M361" s="22"/>
      <c r="N361" s="22"/>
      <c r="O361" s="22"/>
      <c r="P361" s="23"/>
      <c r="Q361" s="23"/>
      <c r="R361" s="22"/>
      <c r="S361" s="22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148"/>
      <c r="AE361" s="22"/>
      <c r="AF361" s="24"/>
      <c r="AG361" s="24"/>
      <c r="AH361" s="23"/>
      <c r="AI361" s="23"/>
      <c r="AJ361" s="25"/>
      <c r="AK361" s="25"/>
      <c r="AL361" s="24"/>
      <c r="AM361" s="24"/>
      <c r="AN361" s="25"/>
      <c r="AO361" s="25"/>
      <c r="AP361" s="24"/>
      <c r="AQ361" s="24"/>
      <c r="AR361" s="25"/>
      <c r="AS361" s="25"/>
      <c r="AT361" s="24"/>
      <c r="AU361" s="24"/>
      <c r="AV361" s="25"/>
      <c r="AW361" s="25"/>
      <c r="AX361" s="24"/>
      <c r="AY361" s="24"/>
      <c r="AZ361" s="25"/>
      <c r="BA361" s="25"/>
      <c r="BB361" s="24"/>
      <c r="BC361" s="24"/>
      <c r="BD361" s="25"/>
      <c r="BE361" s="25"/>
      <c r="BF361" s="24"/>
      <c r="BG361" s="24"/>
      <c r="BH361" s="25"/>
      <c r="BI361" s="25"/>
      <c r="BJ361" s="24"/>
      <c r="BK361" s="24"/>
      <c r="BL361" s="25"/>
      <c r="BM361" s="25"/>
      <c r="BN361" s="24"/>
      <c r="BO361" s="24"/>
      <c r="BP361" s="25"/>
      <c r="BQ361" s="25"/>
      <c r="BR361" s="24"/>
      <c r="BS361" s="24"/>
      <c r="BT361" s="25"/>
      <c r="BU361" s="25"/>
      <c r="BV361" s="24"/>
      <c r="BW361" s="24"/>
      <c r="BX361" s="25"/>
      <c r="BY361" s="25"/>
      <c r="BZ361" s="24"/>
      <c r="CA361" s="24"/>
      <c r="CB361" s="25"/>
      <c r="CC361" s="25"/>
      <c r="CD361" s="24"/>
      <c r="CE361" s="24"/>
      <c r="CF361" s="25"/>
      <c r="CG361" s="25"/>
      <c r="CH361" s="24"/>
      <c r="CI361" s="24"/>
      <c r="CJ361" s="25"/>
      <c r="CK361" s="25"/>
      <c r="CL361" s="24"/>
      <c r="CM361" s="24"/>
      <c r="CN361" s="26"/>
      <c r="CO361" s="26"/>
      <c r="CP361" s="26"/>
      <c r="CQ361" s="26"/>
      <c r="CR361" s="26"/>
      <c r="CS361" s="26"/>
      <c r="CT361" s="27"/>
      <c r="CU361" s="21"/>
      <c r="CV361" s="21"/>
      <c r="CW361" s="22"/>
      <c r="CX361" s="27"/>
      <c r="CY361" s="21"/>
      <c r="CZ361" s="21"/>
      <c r="DA361" s="21"/>
      <c r="DB361" s="24"/>
      <c r="DC361" s="26"/>
      <c r="DD361" s="209"/>
    </row>
    <row r="372" spans="28:28">
      <c r="AB372" s="176"/>
    </row>
  </sheetData>
  <mergeCells count="95">
    <mergeCell ref="B159:D159"/>
    <mergeCell ref="B239:D239"/>
    <mergeCell ref="B304:D304"/>
    <mergeCell ref="B356:D356"/>
    <mergeCell ref="B358:D358"/>
    <mergeCell ref="B178:D178"/>
    <mergeCell ref="B201:D201"/>
    <mergeCell ref="B216:D216"/>
    <mergeCell ref="B217:D217"/>
    <mergeCell ref="B360:D360"/>
    <mergeCell ref="B1:B2"/>
    <mergeCell ref="C1:C2"/>
    <mergeCell ref="D1:D2"/>
    <mergeCell ref="B327:D327"/>
    <mergeCell ref="B329:D329"/>
    <mergeCell ref="B353:D353"/>
    <mergeCell ref="B354:D354"/>
    <mergeCell ref="B287:D287"/>
    <mergeCell ref="B288:D288"/>
    <mergeCell ref="B303:D303"/>
    <mergeCell ref="B326:D326"/>
    <mergeCell ref="B238:D238"/>
    <mergeCell ref="B259:D259"/>
    <mergeCell ref="B260:D260"/>
    <mergeCell ref="B277:D277"/>
    <mergeCell ref="B111:D111"/>
    <mergeCell ref="B112:D112"/>
    <mergeCell ref="B158:D158"/>
    <mergeCell ref="B177:D177"/>
    <mergeCell ref="CR1:CR2"/>
    <mergeCell ref="B50:D50"/>
    <mergeCell ref="B51:D51"/>
    <mergeCell ref="B100:D100"/>
    <mergeCell ref="R1:R2"/>
    <mergeCell ref="S1:S2"/>
    <mergeCell ref="T1:T2"/>
    <mergeCell ref="U1:U2"/>
    <mergeCell ref="AE1:AE2"/>
    <mergeCell ref="V1:V2"/>
    <mergeCell ref="W1:W2"/>
    <mergeCell ref="X1:X2"/>
    <mergeCell ref="B31:D31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07/23/2024&amp;CConstruction Cost and Time
Detailed Data
For Contracts Completed Fourth Quarter Fiscal Year 2023/2024&amp;RPage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706"/>
  <sheetViews>
    <sheetView topLeftCell="A279" zoomScaleNormal="100" workbookViewId="0">
      <selection activeCell="A160" sqref="A160:XFD162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55" customWidth="1"/>
    <col min="11" max="11" width="14.42578125" style="157" customWidth="1"/>
    <col min="12" max="14" width="14.7109375" style="157" bestFit="1" customWidth="1"/>
    <col min="15" max="15" width="13.7109375" style="157" bestFit="1" customWidth="1"/>
    <col min="16" max="16" width="14.7109375" style="157" bestFit="1" customWidth="1"/>
    <col min="17" max="22" width="13.5703125" style="157" customWidth="1"/>
    <col min="23" max="23" width="15.85546875" style="157" customWidth="1"/>
    <col min="24" max="30" width="14.140625" style="157" customWidth="1"/>
    <col min="31" max="31" width="13.5703125" style="157" bestFit="1" customWidth="1"/>
    <col min="32" max="32" width="16.140625" style="157" customWidth="1"/>
    <col min="33" max="33" width="15.5703125" style="157" customWidth="1"/>
    <col min="34" max="34" width="15.7109375" style="157" customWidth="1"/>
    <col min="35" max="35" width="14.5703125" style="157" bestFit="1" customWidth="1"/>
    <col min="36" max="36" width="10.140625" customWidth="1"/>
    <col min="37" max="37" width="24.7109375" customWidth="1"/>
  </cols>
  <sheetData>
    <row r="1" spans="1:76" s="66" customFormat="1" ht="15" customHeight="1">
      <c r="A1" s="288" t="s">
        <v>44</v>
      </c>
      <c r="B1" s="287" t="s">
        <v>45</v>
      </c>
      <c r="C1" s="287" t="s">
        <v>46</v>
      </c>
      <c r="D1" s="287" t="s">
        <v>84</v>
      </c>
      <c r="E1" s="287" t="s">
        <v>8</v>
      </c>
      <c r="F1" s="287" t="s">
        <v>86</v>
      </c>
      <c r="G1" s="287" t="s">
        <v>87</v>
      </c>
      <c r="H1" s="287" t="s">
        <v>88</v>
      </c>
      <c r="I1" s="287" t="s">
        <v>89</v>
      </c>
      <c r="J1" s="294" t="s">
        <v>9</v>
      </c>
      <c r="K1" s="293" t="s">
        <v>106</v>
      </c>
      <c r="L1" s="293" t="s">
        <v>108</v>
      </c>
      <c r="M1" s="293" t="s">
        <v>63</v>
      </c>
      <c r="N1" s="293" t="s">
        <v>10</v>
      </c>
      <c r="O1" s="293" t="s">
        <v>11</v>
      </c>
      <c r="P1" s="293" t="s">
        <v>68</v>
      </c>
      <c r="Q1" s="293" t="s">
        <v>12</v>
      </c>
      <c r="R1" s="293"/>
      <c r="S1" s="293"/>
      <c r="T1" s="293"/>
      <c r="U1" s="293"/>
      <c r="V1" s="293"/>
      <c r="W1" s="293" t="s">
        <v>13</v>
      </c>
      <c r="X1" s="293" t="s">
        <v>14</v>
      </c>
      <c r="Y1" s="293"/>
      <c r="Z1" s="293"/>
      <c r="AA1" s="293"/>
      <c r="AB1" s="293"/>
      <c r="AC1" s="293"/>
      <c r="AD1" s="293" t="s">
        <v>15</v>
      </c>
      <c r="AE1" s="290"/>
      <c r="AF1" s="291"/>
      <c r="AG1" s="291"/>
      <c r="AH1" s="292"/>
      <c r="AI1" s="293" t="s">
        <v>98</v>
      </c>
      <c r="AJ1" s="271" t="s">
        <v>99</v>
      </c>
      <c r="AK1" s="271"/>
      <c r="AL1" s="64"/>
      <c r="AM1" s="64"/>
      <c r="AN1" s="65"/>
      <c r="AO1" s="65"/>
      <c r="AP1" s="65"/>
      <c r="AQ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</row>
    <row r="2" spans="1:76" s="66" customFormat="1" ht="26.25" customHeight="1">
      <c r="A2" s="289"/>
      <c r="B2" s="287"/>
      <c r="C2" s="287"/>
      <c r="D2" s="287"/>
      <c r="E2" s="287"/>
      <c r="F2" s="287"/>
      <c r="G2" s="287"/>
      <c r="H2" s="287"/>
      <c r="I2" s="287"/>
      <c r="J2" s="294"/>
      <c r="K2" s="293"/>
      <c r="L2" s="293"/>
      <c r="M2" s="293"/>
      <c r="N2" s="293"/>
      <c r="O2" s="293"/>
      <c r="P2" s="293"/>
      <c r="Q2" s="156" t="s">
        <v>16</v>
      </c>
      <c r="R2" s="156" t="s">
        <v>17</v>
      </c>
      <c r="S2" s="156" t="s">
        <v>18</v>
      </c>
      <c r="T2" s="156" t="s">
        <v>19</v>
      </c>
      <c r="U2" s="156" t="s">
        <v>20</v>
      </c>
      <c r="V2" s="156" t="s">
        <v>21</v>
      </c>
      <c r="W2" s="293"/>
      <c r="X2" s="156" t="s">
        <v>22</v>
      </c>
      <c r="Y2" s="156" t="s">
        <v>23</v>
      </c>
      <c r="Z2" s="156" t="s">
        <v>24</v>
      </c>
      <c r="AA2" s="156" t="s">
        <v>25</v>
      </c>
      <c r="AB2" s="156" t="s">
        <v>26</v>
      </c>
      <c r="AC2" s="156" t="s">
        <v>27</v>
      </c>
      <c r="AD2" s="293"/>
      <c r="AE2" s="156" t="s">
        <v>28</v>
      </c>
      <c r="AF2" s="156" t="s">
        <v>29</v>
      </c>
      <c r="AG2" s="156" t="s">
        <v>30</v>
      </c>
      <c r="AH2" s="156" t="s">
        <v>31</v>
      </c>
      <c r="AI2" s="293"/>
      <c r="AJ2" s="3" t="s">
        <v>103</v>
      </c>
      <c r="AK2" s="4" t="s">
        <v>104</v>
      </c>
      <c r="AL2" s="2"/>
      <c r="AM2" s="2"/>
      <c r="AN2" s="65"/>
      <c r="AO2" s="65"/>
      <c r="AP2" s="65"/>
      <c r="AQ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</row>
    <row r="3" spans="1:76" s="1" customFormat="1">
      <c r="A3" s="227">
        <v>1</v>
      </c>
      <c r="B3" s="228" t="s">
        <v>166</v>
      </c>
      <c r="C3" s="228">
        <v>43813715201</v>
      </c>
      <c r="D3" s="228" t="s">
        <v>699</v>
      </c>
      <c r="E3" s="228" t="s">
        <v>700</v>
      </c>
      <c r="F3" s="228" t="s">
        <v>701</v>
      </c>
      <c r="G3" s="228" t="s">
        <v>701</v>
      </c>
      <c r="H3" s="228" t="s">
        <v>701</v>
      </c>
      <c r="I3" s="228" t="s">
        <v>701</v>
      </c>
      <c r="J3" s="229">
        <v>44168</v>
      </c>
      <c r="K3" s="156">
        <v>8623489</v>
      </c>
      <c r="L3" s="156">
        <v>9397066</v>
      </c>
      <c r="M3" s="156">
        <v>9569047</v>
      </c>
      <c r="N3" s="156">
        <v>773577.77</v>
      </c>
      <c r="O3" s="156">
        <v>0</v>
      </c>
      <c r="P3" s="156">
        <v>9781152</v>
      </c>
      <c r="Q3" s="156">
        <v>0</v>
      </c>
      <c r="R3" s="156">
        <v>0</v>
      </c>
      <c r="S3" s="156">
        <v>0</v>
      </c>
      <c r="T3" s="156">
        <v>0</v>
      </c>
      <c r="U3" s="156">
        <v>0</v>
      </c>
      <c r="V3" s="156">
        <v>0</v>
      </c>
      <c r="W3" s="156">
        <v>0</v>
      </c>
      <c r="X3" s="156">
        <v>0</v>
      </c>
      <c r="Y3" s="156">
        <v>0</v>
      </c>
      <c r="Z3" s="156">
        <v>0</v>
      </c>
      <c r="AA3" s="156">
        <v>0</v>
      </c>
      <c r="AB3" s="156">
        <v>0</v>
      </c>
      <c r="AC3" s="156">
        <v>0</v>
      </c>
      <c r="AD3" s="156">
        <v>0</v>
      </c>
      <c r="AE3" s="156">
        <v>0</v>
      </c>
      <c r="AF3" s="156">
        <v>9569047</v>
      </c>
      <c r="AG3" s="156">
        <v>9781152</v>
      </c>
      <c r="AH3" s="156">
        <v>212105</v>
      </c>
      <c r="AI3" s="156">
        <v>7399516</v>
      </c>
      <c r="AJ3" s="3" t="s">
        <v>702</v>
      </c>
      <c r="AK3" s="4" t="s">
        <v>703</v>
      </c>
    </row>
    <row r="4" spans="1:76">
      <c r="A4" s="227">
        <v>1</v>
      </c>
      <c r="B4" s="228" t="s">
        <v>170</v>
      </c>
      <c r="C4" s="228">
        <v>44153415201</v>
      </c>
      <c r="D4" s="228" t="s">
        <v>704</v>
      </c>
      <c r="E4" s="228" t="s">
        <v>705</v>
      </c>
      <c r="F4" s="228" t="s">
        <v>701</v>
      </c>
      <c r="G4" s="228" t="s">
        <v>701</v>
      </c>
      <c r="H4" s="228" t="s">
        <v>701</v>
      </c>
      <c r="I4" s="228" t="s">
        <v>701</v>
      </c>
      <c r="J4" s="229">
        <v>44504</v>
      </c>
      <c r="K4" s="156">
        <v>5052712</v>
      </c>
      <c r="L4" s="156">
        <v>4990876</v>
      </c>
      <c r="M4" s="156">
        <v>4942213</v>
      </c>
      <c r="N4" s="156">
        <v>-61835.5</v>
      </c>
      <c r="O4" s="156">
        <v>0</v>
      </c>
      <c r="P4" s="156">
        <v>5001843</v>
      </c>
      <c r="Q4" s="156">
        <v>0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0</v>
      </c>
      <c r="X4" s="156">
        <v>0</v>
      </c>
      <c r="Y4" s="156">
        <v>0</v>
      </c>
      <c r="Z4" s="156">
        <v>0</v>
      </c>
      <c r="AA4" s="156">
        <v>0</v>
      </c>
      <c r="AB4" s="156">
        <v>0</v>
      </c>
      <c r="AC4" s="156">
        <v>0</v>
      </c>
      <c r="AD4" s="156">
        <v>0</v>
      </c>
      <c r="AE4" s="156">
        <v>0</v>
      </c>
      <c r="AF4" s="156">
        <v>4942213</v>
      </c>
      <c r="AG4" s="156">
        <v>5001843</v>
      </c>
      <c r="AH4" s="156">
        <v>59630</v>
      </c>
      <c r="AI4" s="156">
        <v>4924225</v>
      </c>
      <c r="AJ4" s="3"/>
      <c r="AK4" s="4"/>
    </row>
    <row r="5" spans="1:76">
      <c r="A5" s="227">
        <v>1</v>
      </c>
      <c r="B5" s="228" t="s">
        <v>172</v>
      </c>
      <c r="C5" s="228">
        <v>44592715201</v>
      </c>
      <c r="D5" s="228" t="s">
        <v>704</v>
      </c>
      <c r="E5" s="228" t="s">
        <v>705</v>
      </c>
      <c r="F5" s="228" t="s">
        <v>701</v>
      </c>
      <c r="G5" s="228" t="s">
        <v>701</v>
      </c>
      <c r="H5" s="228" t="s">
        <v>701</v>
      </c>
      <c r="I5" s="228" t="s">
        <v>701</v>
      </c>
      <c r="J5" s="229">
        <v>44490</v>
      </c>
      <c r="K5" s="156">
        <v>1030376</v>
      </c>
      <c r="L5" s="156">
        <v>1035071</v>
      </c>
      <c r="M5" s="156">
        <v>1194101</v>
      </c>
      <c r="N5" s="156">
        <v>4694.6899999999996</v>
      </c>
      <c r="O5" s="156">
        <v>0</v>
      </c>
      <c r="P5" s="156">
        <v>1194101</v>
      </c>
      <c r="Q5" s="156">
        <v>0</v>
      </c>
      <c r="R5" s="156">
        <v>0</v>
      </c>
      <c r="S5" s="156">
        <v>0</v>
      </c>
      <c r="T5" s="156">
        <v>0</v>
      </c>
      <c r="U5" s="156">
        <v>0</v>
      </c>
      <c r="V5" s="156">
        <v>0</v>
      </c>
      <c r="W5" s="156">
        <v>0</v>
      </c>
      <c r="X5" s="156">
        <v>0</v>
      </c>
      <c r="Y5" s="156">
        <v>0</v>
      </c>
      <c r="Z5" s="156">
        <v>0</v>
      </c>
      <c r="AA5" s="156">
        <v>0</v>
      </c>
      <c r="AB5" s="156">
        <v>0</v>
      </c>
      <c r="AC5" s="156">
        <v>0</v>
      </c>
      <c r="AD5" s="156">
        <v>0</v>
      </c>
      <c r="AE5" s="156">
        <v>0</v>
      </c>
      <c r="AF5" s="156">
        <v>1194101</v>
      </c>
      <c r="AG5" s="156">
        <v>1194101</v>
      </c>
      <c r="AH5" s="156">
        <v>0</v>
      </c>
      <c r="AI5" s="156">
        <v>838447</v>
      </c>
      <c r="AJ5" s="3"/>
      <c r="AK5" s="4"/>
    </row>
    <row r="6" spans="1:76">
      <c r="A6" s="227">
        <v>1</v>
      </c>
      <c r="B6" s="228" t="s">
        <v>174</v>
      </c>
      <c r="C6" s="228">
        <v>43503825201</v>
      </c>
      <c r="D6" s="228" t="s">
        <v>706</v>
      </c>
      <c r="E6" s="228" t="s">
        <v>707</v>
      </c>
      <c r="F6" s="228" t="s">
        <v>701</v>
      </c>
      <c r="G6" s="228" t="s">
        <v>701</v>
      </c>
      <c r="H6" s="228" t="s">
        <v>701</v>
      </c>
      <c r="I6" s="228" t="s">
        <v>701</v>
      </c>
      <c r="J6" s="229">
        <v>44455</v>
      </c>
      <c r="K6" s="156">
        <v>2146553</v>
      </c>
      <c r="L6" s="156">
        <v>2448898</v>
      </c>
      <c r="M6" s="156">
        <v>2092854</v>
      </c>
      <c r="N6" s="156">
        <v>302345.24</v>
      </c>
      <c r="O6" s="156">
        <v>-195268</v>
      </c>
      <c r="P6" s="156">
        <v>1897587</v>
      </c>
      <c r="Q6" s="156">
        <v>-195268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-195268</v>
      </c>
      <c r="X6" s="156">
        <v>0</v>
      </c>
      <c r="Y6" s="156">
        <v>0</v>
      </c>
      <c r="Z6" s="156">
        <v>0</v>
      </c>
      <c r="AA6" s="156">
        <v>0</v>
      </c>
      <c r="AB6" s="156">
        <v>0</v>
      </c>
      <c r="AC6" s="156">
        <v>0</v>
      </c>
      <c r="AD6" s="156">
        <v>0</v>
      </c>
      <c r="AE6" s="156">
        <v>-195268</v>
      </c>
      <c r="AF6" s="156">
        <v>1897587</v>
      </c>
      <c r="AG6" s="156">
        <v>1897587</v>
      </c>
      <c r="AH6" s="156">
        <v>0</v>
      </c>
      <c r="AI6" s="156">
        <v>1604001</v>
      </c>
      <c r="AJ6" s="3"/>
      <c r="AK6" s="4"/>
    </row>
    <row r="7" spans="1:76">
      <c r="A7" s="227">
        <v>1</v>
      </c>
      <c r="B7" s="228" t="s">
        <v>176</v>
      </c>
      <c r="C7" s="228">
        <v>44155315201</v>
      </c>
      <c r="D7" s="228" t="s">
        <v>708</v>
      </c>
      <c r="E7" s="228" t="s">
        <v>709</v>
      </c>
      <c r="F7" s="228" t="s">
        <v>701</v>
      </c>
      <c r="G7" s="228" t="s">
        <v>701</v>
      </c>
      <c r="H7" s="228" t="s">
        <v>701</v>
      </c>
      <c r="I7" s="228" t="s">
        <v>701</v>
      </c>
      <c r="J7" s="229">
        <v>44455</v>
      </c>
      <c r="K7" s="156">
        <v>6272386</v>
      </c>
      <c r="L7" s="156">
        <v>6303322</v>
      </c>
      <c r="M7" s="156">
        <v>6506395</v>
      </c>
      <c r="N7" s="156">
        <v>30935.13</v>
      </c>
      <c r="O7" s="156">
        <v>0</v>
      </c>
      <c r="P7" s="156">
        <v>6933886</v>
      </c>
      <c r="Q7" s="156">
        <v>0</v>
      </c>
      <c r="R7" s="156">
        <v>0</v>
      </c>
      <c r="S7" s="156">
        <v>0</v>
      </c>
      <c r="T7" s="156">
        <v>0</v>
      </c>
      <c r="U7" s="156">
        <v>0</v>
      </c>
      <c r="V7" s="156">
        <v>0</v>
      </c>
      <c r="W7" s="156">
        <v>0</v>
      </c>
      <c r="X7" s="156">
        <v>0</v>
      </c>
      <c r="Y7" s="156">
        <v>0</v>
      </c>
      <c r="Z7" s="156">
        <v>0</v>
      </c>
      <c r="AA7" s="156">
        <v>0</v>
      </c>
      <c r="AB7" s="156">
        <v>0</v>
      </c>
      <c r="AC7" s="156">
        <v>0</v>
      </c>
      <c r="AD7" s="156">
        <v>0</v>
      </c>
      <c r="AE7" s="156">
        <v>0</v>
      </c>
      <c r="AF7" s="156">
        <v>6506395</v>
      </c>
      <c r="AG7" s="156">
        <v>6933886</v>
      </c>
      <c r="AH7" s="156">
        <v>427490</v>
      </c>
      <c r="AI7" s="156">
        <v>6222847</v>
      </c>
      <c r="AJ7" s="3"/>
      <c r="AK7" s="4"/>
    </row>
    <row r="8" spans="1:76">
      <c r="A8" s="227">
        <v>1</v>
      </c>
      <c r="B8" s="228" t="s">
        <v>179</v>
      </c>
      <c r="C8" s="228">
        <v>44477715201</v>
      </c>
      <c r="D8" s="228" t="s">
        <v>710</v>
      </c>
      <c r="E8" s="228" t="s">
        <v>711</v>
      </c>
      <c r="F8" s="228" t="s">
        <v>701</v>
      </c>
      <c r="G8" s="228" t="s">
        <v>701</v>
      </c>
      <c r="H8" s="228" t="s">
        <v>701</v>
      </c>
      <c r="I8" s="228" t="s">
        <v>701</v>
      </c>
      <c r="J8" s="229">
        <v>44532</v>
      </c>
      <c r="K8" s="156">
        <v>3819554</v>
      </c>
      <c r="L8" s="156">
        <v>3657701</v>
      </c>
      <c r="M8" s="156">
        <v>3521817</v>
      </c>
      <c r="N8" s="156">
        <v>-161853.09</v>
      </c>
      <c r="O8" s="156">
        <v>0</v>
      </c>
      <c r="P8" s="156">
        <v>3658011</v>
      </c>
      <c r="Q8" s="156">
        <v>0</v>
      </c>
      <c r="R8" s="156"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0</v>
      </c>
      <c r="AA8" s="156">
        <v>0</v>
      </c>
      <c r="AB8" s="156">
        <v>0</v>
      </c>
      <c r="AC8" s="156">
        <v>0</v>
      </c>
      <c r="AD8" s="156">
        <v>0</v>
      </c>
      <c r="AE8" s="156">
        <v>0</v>
      </c>
      <c r="AF8" s="156">
        <v>3521817</v>
      </c>
      <c r="AG8" s="156">
        <v>3658011</v>
      </c>
      <c r="AH8" s="156">
        <v>136195</v>
      </c>
      <c r="AI8" s="156">
        <v>3928133</v>
      </c>
      <c r="AJ8" s="3" t="s">
        <v>712</v>
      </c>
      <c r="AK8" s="4" t="s">
        <v>713</v>
      </c>
    </row>
    <row r="9" spans="1:76">
      <c r="A9" s="227">
        <v>1</v>
      </c>
      <c r="B9" s="228" t="s">
        <v>714</v>
      </c>
      <c r="C9" s="228">
        <v>44594115201</v>
      </c>
      <c r="D9" s="228" t="s">
        <v>715</v>
      </c>
      <c r="E9" s="228" t="s">
        <v>716</v>
      </c>
      <c r="F9" s="228" t="s">
        <v>701</v>
      </c>
      <c r="G9" s="228" t="s">
        <v>701</v>
      </c>
      <c r="H9" s="228" t="s">
        <v>701</v>
      </c>
      <c r="I9" s="228" t="s">
        <v>701</v>
      </c>
      <c r="J9" s="229">
        <v>44609</v>
      </c>
      <c r="K9" s="156">
        <v>722056</v>
      </c>
      <c r="L9" s="156">
        <v>722056</v>
      </c>
      <c r="M9" s="156">
        <v>642082</v>
      </c>
      <c r="N9" s="156">
        <v>0</v>
      </c>
      <c r="O9" s="156">
        <v>100000</v>
      </c>
      <c r="P9" s="156">
        <v>642815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100000</v>
      </c>
      <c r="AA9" s="156">
        <v>0</v>
      </c>
      <c r="AB9" s="156">
        <v>0</v>
      </c>
      <c r="AC9" s="156">
        <v>0</v>
      </c>
      <c r="AD9" s="156">
        <v>100000</v>
      </c>
      <c r="AE9" s="156">
        <v>100000</v>
      </c>
      <c r="AF9" s="156">
        <v>742082</v>
      </c>
      <c r="AG9" s="156">
        <v>642815</v>
      </c>
      <c r="AH9" s="156">
        <v>-99267</v>
      </c>
      <c r="AI9" s="156">
        <v>1070561</v>
      </c>
      <c r="AJ9" s="3" t="s">
        <v>717</v>
      </c>
      <c r="AK9" s="4" t="s">
        <v>718</v>
      </c>
    </row>
    <row r="10" spans="1:76">
      <c r="A10" s="227">
        <v>1</v>
      </c>
      <c r="B10" s="228" t="s">
        <v>181</v>
      </c>
      <c r="C10" s="228">
        <v>44198315201</v>
      </c>
      <c r="D10" s="228" t="s">
        <v>719</v>
      </c>
      <c r="E10" s="228" t="s">
        <v>720</v>
      </c>
      <c r="F10" s="228" t="s">
        <v>701</v>
      </c>
      <c r="G10" s="228" t="s">
        <v>701</v>
      </c>
      <c r="H10" s="228" t="s">
        <v>701</v>
      </c>
      <c r="I10" s="228" t="s">
        <v>701</v>
      </c>
      <c r="J10" s="229">
        <v>44763</v>
      </c>
      <c r="K10" s="156">
        <v>2187528</v>
      </c>
      <c r="L10" s="156">
        <v>2184764</v>
      </c>
      <c r="M10" s="156">
        <v>2110755</v>
      </c>
      <c r="N10" s="156">
        <v>-2764.07</v>
      </c>
      <c r="O10" s="156">
        <v>0</v>
      </c>
      <c r="P10" s="156">
        <v>2097036</v>
      </c>
      <c r="Q10" s="156">
        <v>0</v>
      </c>
      <c r="R10" s="156">
        <v>0</v>
      </c>
      <c r="S10" s="156">
        <v>0</v>
      </c>
      <c r="T10" s="156">
        <v>0</v>
      </c>
      <c r="U10" s="156">
        <v>0</v>
      </c>
      <c r="V10" s="156">
        <v>0</v>
      </c>
      <c r="W10" s="156">
        <v>0</v>
      </c>
      <c r="X10" s="156">
        <v>0</v>
      </c>
      <c r="Y10" s="156">
        <v>0</v>
      </c>
      <c r="Z10" s="156"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2110755</v>
      </c>
      <c r="AG10" s="156">
        <v>2097036</v>
      </c>
      <c r="AH10" s="156">
        <v>-13720</v>
      </c>
      <c r="AI10" s="156">
        <v>1943940</v>
      </c>
      <c r="AJ10" s="3" t="s">
        <v>712</v>
      </c>
      <c r="AK10" s="4" t="s">
        <v>713</v>
      </c>
    </row>
    <row r="11" spans="1:76">
      <c r="A11" s="227">
        <v>1</v>
      </c>
      <c r="B11" s="228" t="s">
        <v>183</v>
      </c>
      <c r="C11" s="228">
        <v>43852825201</v>
      </c>
      <c r="D11" s="228" t="s">
        <v>721</v>
      </c>
      <c r="E11" s="228" t="s">
        <v>722</v>
      </c>
      <c r="F11" s="228" t="s">
        <v>701</v>
      </c>
      <c r="G11" s="228" t="s">
        <v>701</v>
      </c>
      <c r="H11" s="228" t="s">
        <v>701</v>
      </c>
      <c r="I11" s="228" t="s">
        <v>701</v>
      </c>
      <c r="J11" s="229">
        <v>44634</v>
      </c>
      <c r="K11" s="156">
        <v>6357542</v>
      </c>
      <c r="L11" s="156">
        <v>6484969</v>
      </c>
      <c r="M11" s="156">
        <v>6447894</v>
      </c>
      <c r="N11" s="156">
        <v>127427.58</v>
      </c>
      <c r="O11" s="156">
        <v>0</v>
      </c>
      <c r="P11" s="156">
        <v>6447894</v>
      </c>
      <c r="Q11" s="156">
        <v>0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6447894</v>
      </c>
      <c r="AG11" s="156">
        <v>6447894</v>
      </c>
      <c r="AH11" s="156">
        <v>0</v>
      </c>
      <c r="AI11" s="156">
        <v>4194627</v>
      </c>
      <c r="AJ11" s="3" t="s">
        <v>723</v>
      </c>
      <c r="AK11" s="4" t="s">
        <v>724</v>
      </c>
    </row>
    <row r="12" spans="1:76">
      <c r="A12" s="227">
        <v>1</v>
      </c>
      <c r="B12" s="228" t="s">
        <v>185</v>
      </c>
      <c r="C12" s="228">
        <v>44787715201</v>
      </c>
      <c r="D12" s="228" t="s">
        <v>725</v>
      </c>
      <c r="E12" s="228" t="s">
        <v>726</v>
      </c>
      <c r="F12" s="228" t="s">
        <v>701</v>
      </c>
      <c r="G12" s="228" t="s">
        <v>701</v>
      </c>
      <c r="H12" s="228" t="s">
        <v>701</v>
      </c>
      <c r="I12" s="228" t="s">
        <v>701</v>
      </c>
      <c r="J12" s="229">
        <v>44683</v>
      </c>
      <c r="K12" s="156">
        <v>3028512</v>
      </c>
      <c r="L12" s="156">
        <v>3275716</v>
      </c>
      <c r="M12" s="156">
        <v>3237381</v>
      </c>
      <c r="N12" s="156">
        <v>247203.68</v>
      </c>
      <c r="O12" s="156">
        <v>0</v>
      </c>
      <c r="P12" s="156">
        <v>3222484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3237381</v>
      </c>
      <c r="AG12" s="156">
        <v>3222484</v>
      </c>
      <c r="AH12" s="156">
        <v>-14897</v>
      </c>
      <c r="AI12" s="156">
        <v>2974794</v>
      </c>
      <c r="AJ12" s="3" t="s">
        <v>727</v>
      </c>
      <c r="AK12" s="4" t="s">
        <v>728</v>
      </c>
    </row>
    <row r="13" spans="1:76">
      <c r="A13" s="227">
        <v>1</v>
      </c>
      <c r="B13" s="228" t="s">
        <v>188</v>
      </c>
      <c r="C13" s="228">
        <v>44023115201</v>
      </c>
      <c r="D13" s="228" t="s">
        <v>729</v>
      </c>
      <c r="E13" s="228" t="s">
        <v>730</v>
      </c>
      <c r="F13" s="228" t="s">
        <v>701</v>
      </c>
      <c r="G13" s="228" t="s">
        <v>701</v>
      </c>
      <c r="H13" s="228" t="s">
        <v>701</v>
      </c>
      <c r="I13" s="228" t="s">
        <v>701</v>
      </c>
      <c r="J13" s="229">
        <v>44819</v>
      </c>
      <c r="K13" s="156">
        <v>289419</v>
      </c>
      <c r="L13" s="156">
        <v>311381</v>
      </c>
      <c r="M13" s="156">
        <v>315649</v>
      </c>
      <c r="N13" s="156">
        <v>21962</v>
      </c>
      <c r="O13" s="156">
        <v>0</v>
      </c>
      <c r="P13" s="156">
        <v>315649</v>
      </c>
      <c r="Q13" s="156">
        <v>0</v>
      </c>
      <c r="R13" s="156">
        <v>0</v>
      </c>
      <c r="S13" s="156">
        <v>0</v>
      </c>
      <c r="T13" s="156">
        <v>0</v>
      </c>
      <c r="U13" s="156">
        <v>0</v>
      </c>
      <c r="V13" s="156">
        <v>0</v>
      </c>
      <c r="W13" s="156">
        <v>0</v>
      </c>
      <c r="X13" s="156">
        <v>0</v>
      </c>
      <c r="Y13" s="156">
        <v>0</v>
      </c>
      <c r="Z13" s="156">
        <v>0</v>
      </c>
      <c r="AA13" s="156">
        <v>0</v>
      </c>
      <c r="AB13" s="156">
        <v>0</v>
      </c>
      <c r="AC13" s="156">
        <v>0</v>
      </c>
      <c r="AD13" s="156">
        <v>0</v>
      </c>
      <c r="AE13" s="156">
        <v>0</v>
      </c>
      <c r="AF13" s="156">
        <v>315649</v>
      </c>
      <c r="AG13" s="156">
        <v>315649</v>
      </c>
      <c r="AH13" s="156">
        <v>0</v>
      </c>
      <c r="AI13" s="156">
        <v>331705</v>
      </c>
      <c r="AJ13" s="3"/>
      <c r="AK13" s="4"/>
    </row>
    <row r="14" spans="1:76">
      <c r="A14" s="227">
        <v>1</v>
      </c>
      <c r="B14" s="228" t="s">
        <v>190</v>
      </c>
      <c r="C14" s="228">
        <v>44023715201</v>
      </c>
      <c r="D14" s="228" t="s">
        <v>731</v>
      </c>
      <c r="E14" s="228" t="s">
        <v>732</v>
      </c>
      <c r="F14" s="228" t="s">
        <v>701</v>
      </c>
      <c r="G14" s="228" t="s">
        <v>701</v>
      </c>
      <c r="H14" s="228" t="s">
        <v>701</v>
      </c>
      <c r="I14" s="228" t="s">
        <v>701</v>
      </c>
      <c r="J14" s="229">
        <v>44973</v>
      </c>
      <c r="K14" s="156">
        <v>1096407</v>
      </c>
      <c r="L14" s="156">
        <v>1123291</v>
      </c>
      <c r="M14" s="156">
        <v>1184828</v>
      </c>
      <c r="N14" s="156">
        <v>26884.12</v>
      </c>
      <c r="O14" s="156">
        <v>0</v>
      </c>
      <c r="P14" s="156">
        <v>1184828</v>
      </c>
      <c r="Q14" s="156">
        <v>0</v>
      </c>
      <c r="R14" s="156">
        <v>0</v>
      </c>
      <c r="S14" s="156">
        <v>0</v>
      </c>
      <c r="T14" s="156">
        <v>0</v>
      </c>
      <c r="U14" s="156">
        <v>0</v>
      </c>
      <c r="V14" s="156">
        <v>0</v>
      </c>
      <c r="W14" s="156">
        <v>0</v>
      </c>
      <c r="X14" s="156">
        <v>0</v>
      </c>
      <c r="Y14" s="156">
        <v>0</v>
      </c>
      <c r="Z14" s="156">
        <v>0</v>
      </c>
      <c r="AA14" s="156">
        <v>0</v>
      </c>
      <c r="AB14" s="156">
        <v>0</v>
      </c>
      <c r="AC14" s="156">
        <v>0</v>
      </c>
      <c r="AD14" s="156">
        <v>0</v>
      </c>
      <c r="AE14" s="156">
        <v>0</v>
      </c>
      <c r="AF14" s="156">
        <v>1184828</v>
      </c>
      <c r="AG14" s="156">
        <v>1184828</v>
      </c>
      <c r="AH14" s="156">
        <v>0</v>
      </c>
      <c r="AI14" s="156">
        <v>1215795</v>
      </c>
      <c r="AJ14" s="3"/>
      <c r="AK14" s="4"/>
    </row>
    <row r="15" spans="1:76">
      <c r="A15" s="227">
        <v>1</v>
      </c>
      <c r="B15" s="228" t="s">
        <v>192</v>
      </c>
      <c r="C15" s="228">
        <v>44547515201</v>
      </c>
      <c r="D15" s="228" t="s">
        <v>704</v>
      </c>
      <c r="E15" s="228" t="s">
        <v>705</v>
      </c>
      <c r="F15" s="228" t="s">
        <v>701</v>
      </c>
      <c r="G15" s="228" t="s">
        <v>701</v>
      </c>
      <c r="H15" s="228" t="s">
        <v>701</v>
      </c>
      <c r="I15" s="228" t="s">
        <v>701</v>
      </c>
      <c r="J15" s="229">
        <v>44973</v>
      </c>
      <c r="K15" s="156">
        <v>3191521</v>
      </c>
      <c r="L15" s="156">
        <v>3202707</v>
      </c>
      <c r="M15" s="156">
        <v>3243015</v>
      </c>
      <c r="N15" s="156">
        <v>11185.6</v>
      </c>
      <c r="O15" s="156">
        <v>0</v>
      </c>
      <c r="P15" s="156">
        <v>3255194</v>
      </c>
      <c r="Q15" s="156">
        <v>0</v>
      </c>
      <c r="R15" s="156"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v>0</v>
      </c>
      <c r="AD15" s="156">
        <v>0</v>
      </c>
      <c r="AE15" s="156">
        <v>0</v>
      </c>
      <c r="AF15" s="156">
        <v>3243015</v>
      </c>
      <c r="AG15" s="156">
        <v>3255194</v>
      </c>
      <c r="AH15" s="156">
        <v>12179</v>
      </c>
      <c r="AI15" s="156">
        <v>3232954</v>
      </c>
      <c r="AJ15" s="3"/>
      <c r="AK15" s="4"/>
    </row>
    <row r="16" spans="1:76">
      <c r="A16" s="227">
        <v>1</v>
      </c>
      <c r="B16" s="228" t="s">
        <v>544</v>
      </c>
      <c r="C16" s="228">
        <v>44620915201</v>
      </c>
      <c r="D16" s="228" t="s">
        <v>733</v>
      </c>
      <c r="E16" s="228" t="s">
        <v>734</v>
      </c>
      <c r="F16" s="228" t="s">
        <v>701</v>
      </c>
      <c r="G16" s="228" t="s">
        <v>701</v>
      </c>
      <c r="H16" s="228" t="s">
        <v>701</v>
      </c>
      <c r="I16" s="228" t="s">
        <v>701</v>
      </c>
      <c r="J16" s="229">
        <v>44973</v>
      </c>
      <c r="K16" s="156">
        <v>2718429</v>
      </c>
      <c r="L16" s="156">
        <v>2718429</v>
      </c>
      <c r="M16" s="156">
        <v>2702583</v>
      </c>
      <c r="N16" s="156">
        <v>0</v>
      </c>
      <c r="O16" s="156">
        <v>0</v>
      </c>
      <c r="P16" s="156">
        <v>2702583</v>
      </c>
      <c r="Q16" s="156">
        <v>0</v>
      </c>
      <c r="R16" s="156">
        <v>0</v>
      </c>
      <c r="S16" s="156">
        <v>0</v>
      </c>
      <c r="T16" s="156">
        <v>0</v>
      </c>
      <c r="U16" s="156">
        <v>0</v>
      </c>
      <c r="V16" s="156">
        <v>0</v>
      </c>
      <c r="W16" s="156">
        <v>0</v>
      </c>
      <c r="X16" s="156">
        <v>0</v>
      </c>
      <c r="Y16" s="156">
        <v>0</v>
      </c>
      <c r="Z16" s="156">
        <v>0</v>
      </c>
      <c r="AA16" s="156">
        <v>0</v>
      </c>
      <c r="AB16" s="156">
        <v>0</v>
      </c>
      <c r="AC16" s="156">
        <v>0</v>
      </c>
      <c r="AD16" s="156">
        <v>0</v>
      </c>
      <c r="AE16" s="156">
        <v>0</v>
      </c>
      <c r="AF16" s="156">
        <v>2702583</v>
      </c>
      <c r="AG16" s="156">
        <v>2702583</v>
      </c>
      <c r="AH16" s="156">
        <v>0</v>
      </c>
      <c r="AI16" s="156">
        <v>2913080</v>
      </c>
      <c r="AJ16" s="3" t="s">
        <v>712</v>
      </c>
      <c r="AK16" s="4" t="s">
        <v>713</v>
      </c>
    </row>
    <row r="17" spans="1:37">
      <c r="A17" s="227">
        <v>1</v>
      </c>
      <c r="B17" s="228" t="s">
        <v>194</v>
      </c>
      <c r="C17" s="228">
        <v>44620315201</v>
      </c>
      <c r="D17" s="228" t="s">
        <v>708</v>
      </c>
      <c r="E17" s="228" t="s">
        <v>709</v>
      </c>
      <c r="F17" s="228" t="s">
        <v>701</v>
      </c>
      <c r="G17" s="228" t="s">
        <v>701</v>
      </c>
      <c r="H17" s="228" t="s">
        <v>701</v>
      </c>
      <c r="I17" s="228" t="s">
        <v>701</v>
      </c>
      <c r="J17" s="229">
        <v>44868</v>
      </c>
      <c r="K17" s="156">
        <v>3919123</v>
      </c>
      <c r="L17" s="156">
        <v>3942427</v>
      </c>
      <c r="M17" s="156">
        <v>4025522</v>
      </c>
      <c r="N17" s="156">
        <v>23303.46</v>
      </c>
      <c r="O17" s="156">
        <v>0</v>
      </c>
      <c r="P17" s="156">
        <v>3979452</v>
      </c>
      <c r="Q17" s="156">
        <v>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6">
        <v>0</v>
      </c>
      <c r="X17" s="156">
        <v>0</v>
      </c>
      <c r="Y17" s="156">
        <v>0</v>
      </c>
      <c r="Z17" s="156">
        <v>0</v>
      </c>
      <c r="AA17" s="156">
        <v>0</v>
      </c>
      <c r="AB17" s="156">
        <v>0</v>
      </c>
      <c r="AC17" s="156">
        <v>0</v>
      </c>
      <c r="AD17" s="156">
        <v>0</v>
      </c>
      <c r="AE17" s="156">
        <v>0</v>
      </c>
      <c r="AF17" s="156">
        <v>4025522</v>
      </c>
      <c r="AG17" s="156">
        <v>3979452</v>
      </c>
      <c r="AH17" s="156">
        <v>-46071</v>
      </c>
      <c r="AI17" s="156">
        <v>4631316</v>
      </c>
      <c r="AJ17" s="3"/>
      <c r="AK17" s="4"/>
    </row>
    <row r="18" spans="1:37">
      <c r="A18" s="227">
        <v>1</v>
      </c>
      <c r="B18" s="228" t="s">
        <v>735</v>
      </c>
      <c r="C18" s="228">
        <v>44782415201</v>
      </c>
      <c r="D18" s="228" t="s">
        <v>736</v>
      </c>
      <c r="E18" s="228" t="s">
        <v>737</v>
      </c>
      <c r="F18" s="228" t="s">
        <v>701</v>
      </c>
      <c r="G18" s="228" t="s">
        <v>701</v>
      </c>
      <c r="H18" s="228" t="s">
        <v>701</v>
      </c>
      <c r="I18" s="228" t="s">
        <v>701</v>
      </c>
      <c r="J18" s="229">
        <v>45001</v>
      </c>
      <c r="K18" s="156">
        <v>1465139</v>
      </c>
      <c r="L18" s="156">
        <v>1465139</v>
      </c>
      <c r="M18" s="156">
        <v>1275611</v>
      </c>
      <c r="N18" s="156">
        <v>0</v>
      </c>
      <c r="O18" s="156">
        <v>0</v>
      </c>
      <c r="P18" s="156">
        <v>1275611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0</v>
      </c>
      <c r="AF18" s="156">
        <v>1275611</v>
      </c>
      <c r="AG18" s="156">
        <v>1275611</v>
      </c>
      <c r="AH18" s="156">
        <v>0</v>
      </c>
      <c r="AI18" s="156">
        <v>1729897</v>
      </c>
      <c r="AJ18" s="3"/>
      <c r="AK18" s="4"/>
    </row>
    <row r="19" spans="1:37">
      <c r="A19" s="227">
        <v>1</v>
      </c>
      <c r="B19" s="228" t="s">
        <v>196</v>
      </c>
      <c r="C19" s="228">
        <v>44972015201</v>
      </c>
      <c r="D19" s="228" t="s">
        <v>738</v>
      </c>
      <c r="E19" s="228" t="s">
        <v>739</v>
      </c>
      <c r="F19" s="228" t="s">
        <v>701</v>
      </c>
      <c r="G19" s="228" t="s">
        <v>701</v>
      </c>
      <c r="H19" s="228" t="s">
        <v>701</v>
      </c>
      <c r="I19" s="228" t="s">
        <v>701</v>
      </c>
      <c r="J19" s="229">
        <v>44699</v>
      </c>
      <c r="K19" s="156">
        <v>2335000</v>
      </c>
      <c r="L19" s="156">
        <v>2358883</v>
      </c>
      <c r="M19" s="156">
        <v>2307883</v>
      </c>
      <c r="N19" s="156">
        <v>23883.24</v>
      </c>
      <c r="O19" s="156">
        <v>0</v>
      </c>
      <c r="P19" s="156">
        <v>2307883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0</v>
      </c>
      <c r="X19" s="156">
        <v>0</v>
      </c>
      <c r="Y19" s="156">
        <v>0</v>
      </c>
      <c r="Z19" s="156">
        <v>0</v>
      </c>
      <c r="AA19" s="156">
        <v>0</v>
      </c>
      <c r="AB19" s="156">
        <v>0</v>
      </c>
      <c r="AC19" s="156">
        <v>0</v>
      </c>
      <c r="AD19" s="156">
        <v>0</v>
      </c>
      <c r="AE19" s="156">
        <v>0</v>
      </c>
      <c r="AF19" s="156">
        <v>2307883</v>
      </c>
      <c r="AG19" s="156">
        <v>2307883</v>
      </c>
      <c r="AH19" s="156">
        <v>0</v>
      </c>
      <c r="AI19" s="156">
        <v>2186688</v>
      </c>
      <c r="AJ19" s="3" t="s">
        <v>740</v>
      </c>
      <c r="AK19" s="4" t="s">
        <v>741</v>
      </c>
    </row>
    <row r="20" spans="1:37">
      <c r="A20" s="227">
        <v>1</v>
      </c>
      <c r="B20" s="228" t="s">
        <v>198</v>
      </c>
      <c r="C20" s="228">
        <v>43355045201</v>
      </c>
      <c r="D20" s="228" t="s">
        <v>699</v>
      </c>
      <c r="E20" s="228" t="s">
        <v>700</v>
      </c>
      <c r="F20" s="228" t="s">
        <v>701</v>
      </c>
      <c r="G20" s="228" t="s">
        <v>701</v>
      </c>
      <c r="H20" s="228" t="s">
        <v>701</v>
      </c>
      <c r="I20" s="228" t="s">
        <v>701</v>
      </c>
      <c r="J20" s="229">
        <v>44356</v>
      </c>
      <c r="K20" s="156">
        <v>6386200</v>
      </c>
      <c r="L20" s="156">
        <v>6748926</v>
      </c>
      <c r="M20" s="156">
        <v>6715738</v>
      </c>
      <c r="N20" s="156">
        <v>362725.1</v>
      </c>
      <c r="O20" s="156">
        <v>0</v>
      </c>
      <c r="P20" s="156">
        <v>6808172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6">
        <v>0</v>
      </c>
      <c r="X20" s="156">
        <v>0</v>
      </c>
      <c r="Y20" s="156">
        <v>0</v>
      </c>
      <c r="Z20" s="156">
        <v>0</v>
      </c>
      <c r="AA20" s="156">
        <v>0</v>
      </c>
      <c r="AB20" s="156">
        <v>0</v>
      </c>
      <c r="AC20" s="156">
        <v>0</v>
      </c>
      <c r="AD20" s="156">
        <v>0</v>
      </c>
      <c r="AE20" s="156">
        <v>0</v>
      </c>
      <c r="AF20" s="156">
        <v>6715738</v>
      </c>
      <c r="AG20" s="156">
        <v>6808172</v>
      </c>
      <c r="AH20" s="156">
        <v>92434</v>
      </c>
      <c r="AI20" s="156">
        <v>5529850</v>
      </c>
      <c r="AJ20" s="3"/>
      <c r="AK20" s="4"/>
    </row>
    <row r="21" spans="1:37">
      <c r="A21" s="227">
        <v>1</v>
      </c>
      <c r="B21" s="228" t="s">
        <v>200</v>
      </c>
      <c r="C21" s="228">
        <v>43131315201</v>
      </c>
      <c r="D21" s="228" t="s">
        <v>704</v>
      </c>
      <c r="E21" s="228" t="s">
        <v>705</v>
      </c>
      <c r="F21" s="228" t="s">
        <v>701</v>
      </c>
      <c r="G21" s="228" t="s">
        <v>701</v>
      </c>
      <c r="H21" s="228" t="s">
        <v>701</v>
      </c>
      <c r="I21" s="228" t="s">
        <v>701</v>
      </c>
      <c r="J21" s="229">
        <v>43264</v>
      </c>
      <c r="K21" s="156">
        <v>20052828</v>
      </c>
      <c r="L21" s="156">
        <v>22892173</v>
      </c>
      <c r="M21" s="156">
        <v>22098737</v>
      </c>
      <c r="N21" s="156">
        <v>2839344.43</v>
      </c>
      <c r="O21" s="156">
        <v>0</v>
      </c>
      <c r="P21" s="156">
        <v>22211208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0</v>
      </c>
      <c r="AD21" s="156">
        <v>0</v>
      </c>
      <c r="AE21" s="156">
        <v>0</v>
      </c>
      <c r="AF21" s="156">
        <v>22098737</v>
      </c>
      <c r="AG21" s="156">
        <v>22211208</v>
      </c>
      <c r="AH21" s="156">
        <v>112471</v>
      </c>
      <c r="AI21" s="156">
        <v>16688857</v>
      </c>
      <c r="AJ21" s="3"/>
      <c r="AK21" s="4"/>
    </row>
    <row r="22" spans="1:37">
      <c r="A22" s="227">
        <v>1</v>
      </c>
      <c r="B22" s="228" t="s">
        <v>202</v>
      </c>
      <c r="C22" s="228">
        <v>41066635201</v>
      </c>
      <c r="D22" s="228" t="s">
        <v>742</v>
      </c>
      <c r="E22" s="228" t="s">
        <v>743</v>
      </c>
      <c r="F22" s="228" t="s">
        <v>701</v>
      </c>
      <c r="G22" s="228" t="s">
        <v>701</v>
      </c>
      <c r="H22" s="228" t="s">
        <v>701</v>
      </c>
      <c r="I22" s="228" t="s">
        <v>701</v>
      </c>
      <c r="J22" s="229">
        <v>43950</v>
      </c>
      <c r="K22" s="156">
        <v>43563143</v>
      </c>
      <c r="L22" s="156">
        <v>43826539</v>
      </c>
      <c r="M22" s="156">
        <v>44814363</v>
      </c>
      <c r="N22" s="156">
        <v>263396.26</v>
      </c>
      <c r="O22" s="156">
        <v>0</v>
      </c>
      <c r="P22" s="156">
        <v>46184516</v>
      </c>
      <c r="Q22" s="156">
        <v>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v>0</v>
      </c>
      <c r="AD22" s="156">
        <v>0</v>
      </c>
      <c r="AE22" s="156">
        <v>0</v>
      </c>
      <c r="AF22" s="156">
        <v>44814363</v>
      </c>
      <c r="AG22" s="156">
        <v>46184516</v>
      </c>
      <c r="AH22" s="156">
        <v>1370154</v>
      </c>
      <c r="AI22" s="156">
        <v>44746155</v>
      </c>
      <c r="AJ22" s="3"/>
      <c r="AK22" s="4"/>
    </row>
    <row r="23" spans="1:37">
      <c r="A23" s="227">
        <v>1</v>
      </c>
      <c r="B23" s="228" t="s">
        <v>204</v>
      </c>
      <c r="C23" s="228">
        <v>42982315201</v>
      </c>
      <c r="D23" s="228" t="s">
        <v>744</v>
      </c>
      <c r="E23" s="228" t="s">
        <v>745</v>
      </c>
      <c r="F23" s="228" t="s">
        <v>701</v>
      </c>
      <c r="G23" s="228" t="s">
        <v>701</v>
      </c>
      <c r="H23" s="228" t="s">
        <v>701</v>
      </c>
      <c r="I23" s="228" t="s">
        <v>701</v>
      </c>
      <c r="J23" s="229">
        <v>44356</v>
      </c>
      <c r="K23" s="156">
        <v>4097408</v>
      </c>
      <c r="L23" s="156">
        <v>4902150</v>
      </c>
      <c r="M23" s="156">
        <v>4899132</v>
      </c>
      <c r="N23" s="156">
        <v>804741.84</v>
      </c>
      <c r="O23" s="156">
        <v>0</v>
      </c>
      <c r="P23" s="156">
        <v>4933511</v>
      </c>
      <c r="Q23" s="156">
        <v>0</v>
      </c>
      <c r="R23" s="156"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v>0</v>
      </c>
      <c r="AD23" s="156">
        <v>0</v>
      </c>
      <c r="AE23" s="156">
        <v>0</v>
      </c>
      <c r="AF23" s="156">
        <v>4899132</v>
      </c>
      <c r="AG23" s="156">
        <v>4933511</v>
      </c>
      <c r="AH23" s="156">
        <v>34379</v>
      </c>
      <c r="AI23" s="156">
        <v>4251830</v>
      </c>
      <c r="AJ23" s="3"/>
      <c r="AK23" s="4"/>
    </row>
    <row r="24" spans="1:37">
      <c r="A24" s="227">
        <v>1</v>
      </c>
      <c r="B24" s="228" t="s">
        <v>206</v>
      </c>
      <c r="C24" s="228">
        <v>43943415201</v>
      </c>
      <c r="D24" s="228" t="s">
        <v>733</v>
      </c>
      <c r="E24" s="228" t="s">
        <v>734</v>
      </c>
      <c r="F24" s="228" t="s">
        <v>701</v>
      </c>
      <c r="G24" s="228" t="s">
        <v>701</v>
      </c>
      <c r="H24" s="228" t="s">
        <v>701</v>
      </c>
      <c r="I24" s="228" t="s">
        <v>701</v>
      </c>
      <c r="J24" s="229">
        <v>44104</v>
      </c>
      <c r="K24" s="156">
        <v>10278123</v>
      </c>
      <c r="L24" s="156">
        <v>10447272</v>
      </c>
      <c r="M24" s="156">
        <v>10732729</v>
      </c>
      <c r="N24" s="156">
        <v>169148.9</v>
      </c>
      <c r="O24" s="156">
        <v>-421368</v>
      </c>
      <c r="P24" s="156">
        <v>11033438</v>
      </c>
      <c r="Q24" s="156">
        <v>-421368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6">
        <v>-421368</v>
      </c>
      <c r="X24" s="156">
        <v>0</v>
      </c>
      <c r="Y24" s="156">
        <v>0</v>
      </c>
      <c r="Z24" s="156">
        <v>0</v>
      </c>
      <c r="AA24" s="156">
        <v>0</v>
      </c>
      <c r="AB24" s="156">
        <v>0</v>
      </c>
      <c r="AC24" s="156">
        <v>0</v>
      </c>
      <c r="AD24" s="156">
        <v>0</v>
      </c>
      <c r="AE24" s="156">
        <v>-421368</v>
      </c>
      <c r="AF24" s="156">
        <v>10311361</v>
      </c>
      <c r="AG24" s="156">
        <v>11033438</v>
      </c>
      <c r="AH24" s="156">
        <v>722077</v>
      </c>
      <c r="AI24" s="156">
        <v>10803857</v>
      </c>
      <c r="AJ24" s="3"/>
      <c r="AK24" s="4"/>
    </row>
    <row r="25" spans="1:37">
      <c r="A25" s="227">
        <v>1</v>
      </c>
      <c r="B25" s="228" t="s">
        <v>208</v>
      </c>
      <c r="C25" s="228">
        <v>44068615201</v>
      </c>
      <c r="D25" s="228" t="s">
        <v>746</v>
      </c>
      <c r="E25" s="228" t="s">
        <v>747</v>
      </c>
      <c r="F25" s="228" t="s">
        <v>701</v>
      </c>
      <c r="G25" s="228" t="s">
        <v>701</v>
      </c>
      <c r="H25" s="228" t="s">
        <v>701</v>
      </c>
      <c r="I25" s="228" t="s">
        <v>701</v>
      </c>
      <c r="J25" s="229">
        <v>44286</v>
      </c>
      <c r="K25" s="156">
        <v>2574061</v>
      </c>
      <c r="L25" s="156">
        <v>2608561</v>
      </c>
      <c r="M25" s="156">
        <v>2449563</v>
      </c>
      <c r="N25" s="156">
        <v>34500.18</v>
      </c>
      <c r="O25" s="156">
        <v>-275991</v>
      </c>
      <c r="P25" s="156">
        <v>2224392</v>
      </c>
      <c r="Q25" s="156">
        <v>-275991</v>
      </c>
      <c r="R25" s="156">
        <v>0</v>
      </c>
      <c r="S25" s="156">
        <v>0</v>
      </c>
      <c r="T25" s="156">
        <v>0</v>
      </c>
      <c r="U25" s="156">
        <v>0</v>
      </c>
      <c r="V25" s="156">
        <v>0</v>
      </c>
      <c r="W25" s="156">
        <v>-275991</v>
      </c>
      <c r="X25" s="156">
        <v>0</v>
      </c>
      <c r="Y25" s="156">
        <v>0</v>
      </c>
      <c r="Z25" s="156">
        <v>0</v>
      </c>
      <c r="AA25" s="156">
        <v>0</v>
      </c>
      <c r="AB25" s="156">
        <v>0</v>
      </c>
      <c r="AC25" s="156">
        <v>0</v>
      </c>
      <c r="AD25" s="156">
        <v>0</v>
      </c>
      <c r="AE25" s="156">
        <v>-275991</v>
      </c>
      <c r="AF25" s="156">
        <v>2173572</v>
      </c>
      <c r="AG25" s="156">
        <v>2224392</v>
      </c>
      <c r="AH25" s="156">
        <v>50820</v>
      </c>
      <c r="AI25" s="156">
        <v>2478689</v>
      </c>
      <c r="AJ25" s="3"/>
      <c r="AK25" s="4"/>
    </row>
    <row r="26" spans="1:37">
      <c r="A26" s="227">
        <v>1</v>
      </c>
      <c r="B26" s="228" t="s">
        <v>210</v>
      </c>
      <c r="C26" s="228">
        <v>44211515201</v>
      </c>
      <c r="D26" s="228" t="s">
        <v>748</v>
      </c>
      <c r="E26" s="228" t="s">
        <v>749</v>
      </c>
      <c r="F26" s="228" t="s">
        <v>701</v>
      </c>
      <c r="G26" s="228" t="s">
        <v>701</v>
      </c>
      <c r="H26" s="228" t="s">
        <v>701</v>
      </c>
      <c r="I26" s="228" t="s">
        <v>701</v>
      </c>
      <c r="J26" s="229">
        <v>44104</v>
      </c>
      <c r="K26" s="156">
        <v>668342</v>
      </c>
      <c r="L26" s="156">
        <v>668342</v>
      </c>
      <c r="M26" s="156">
        <v>641177</v>
      </c>
      <c r="N26" s="156">
        <v>0</v>
      </c>
      <c r="O26" s="156">
        <v>0</v>
      </c>
      <c r="P26" s="156">
        <v>631148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6">
        <v>0</v>
      </c>
      <c r="X26" s="156">
        <v>0</v>
      </c>
      <c r="Y26" s="156">
        <v>0</v>
      </c>
      <c r="Z26" s="156">
        <v>0</v>
      </c>
      <c r="AA26" s="156">
        <v>0</v>
      </c>
      <c r="AB26" s="156">
        <v>0</v>
      </c>
      <c r="AC26" s="156">
        <v>0</v>
      </c>
      <c r="AD26" s="156">
        <v>0</v>
      </c>
      <c r="AE26" s="156">
        <v>0</v>
      </c>
      <c r="AF26" s="156">
        <v>641177</v>
      </c>
      <c r="AG26" s="156">
        <v>631148</v>
      </c>
      <c r="AH26" s="156">
        <v>-10029</v>
      </c>
      <c r="AI26" s="156">
        <v>802466</v>
      </c>
      <c r="AJ26" s="3"/>
      <c r="AK26" s="4"/>
    </row>
    <row r="27" spans="1:37">
      <c r="A27" s="227">
        <v>1</v>
      </c>
      <c r="B27" s="228" t="s">
        <v>212</v>
      </c>
      <c r="C27" s="228">
        <v>43943015201</v>
      </c>
      <c r="D27" s="228" t="s">
        <v>733</v>
      </c>
      <c r="E27" s="228" t="s">
        <v>734</v>
      </c>
      <c r="F27" s="228" t="s">
        <v>701</v>
      </c>
      <c r="G27" s="228" t="s">
        <v>701</v>
      </c>
      <c r="H27" s="228" t="s">
        <v>701</v>
      </c>
      <c r="I27" s="228" t="s">
        <v>701</v>
      </c>
      <c r="J27" s="229">
        <v>44104</v>
      </c>
      <c r="K27" s="156">
        <v>7973682</v>
      </c>
      <c r="L27" s="156">
        <v>8225110</v>
      </c>
      <c r="M27" s="156">
        <v>8476176</v>
      </c>
      <c r="N27" s="156">
        <v>251427.57</v>
      </c>
      <c r="O27" s="156">
        <v>-106857</v>
      </c>
      <c r="P27" s="156">
        <v>9010027</v>
      </c>
      <c r="Q27" s="156">
        <v>-106857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6">
        <v>-106857</v>
      </c>
      <c r="X27" s="156">
        <v>0</v>
      </c>
      <c r="Y27" s="156">
        <v>0</v>
      </c>
      <c r="Z27" s="156">
        <v>0</v>
      </c>
      <c r="AA27" s="156">
        <v>0</v>
      </c>
      <c r="AB27" s="156">
        <v>0</v>
      </c>
      <c r="AC27" s="156">
        <v>0</v>
      </c>
      <c r="AD27" s="156">
        <v>0</v>
      </c>
      <c r="AE27" s="156">
        <v>-106857</v>
      </c>
      <c r="AF27" s="156">
        <v>8369319</v>
      </c>
      <c r="AG27" s="156">
        <v>9010027</v>
      </c>
      <c r="AH27" s="156">
        <v>640708</v>
      </c>
      <c r="AI27" s="156">
        <v>9500361</v>
      </c>
      <c r="AJ27" s="3"/>
      <c r="AK27" s="4"/>
    </row>
    <row r="28" spans="1:37">
      <c r="A28" s="227">
        <v>1</v>
      </c>
      <c r="B28" s="228" t="s">
        <v>214</v>
      </c>
      <c r="C28" s="228">
        <v>44151815201</v>
      </c>
      <c r="D28" s="228" t="s">
        <v>719</v>
      </c>
      <c r="E28" s="228" t="s">
        <v>720</v>
      </c>
      <c r="F28" s="228" t="s">
        <v>701</v>
      </c>
      <c r="G28" s="228" t="s">
        <v>701</v>
      </c>
      <c r="H28" s="228" t="s">
        <v>701</v>
      </c>
      <c r="I28" s="228" t="s">
        <v>701</v>
      </c>
      <c r="J28" s="229">
        <v>44223</v>
      </c>
      <c r="K28" s="156">
        <v>4960436</v>
      </c>
      <c r="L28" s="156">
        <v>5450251</v>
      </c>
      <c r="M28" s="156">
        <v>5315172</v>
      </c>
      <c r="N28" s="156">
        <v>489814.72</v>
      </c>
      <c r="O28" s="156">
        <v>0</v>
      </c>
      <c r="P28" s="156">
        <v>5587423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56">
        <v>0</v>
      </c>
      <c r="AE28" s="156">
        <v>0</v>
      </c>
      <c r="AF28" s="156">
        <v>5315172</v>
      </c>
      <c r="AG28" s="156">
        <v>5587423</v>
      </c>
      <c r="AH28" s="156">
        <v>272251</v>
      </c>
      <c r="AI28" s="156">
        <v>5666706</v>
      </c>
      <c r="AJ28" s="3"/>
      <c r="AK28" s="4"/>
    </row>
    <row r="29" spans="1:37">
      <c r="A29" s="227">
        <v>1</v>
      </c>
      <c r="B29" s="228" t="s">
        <v>216</v>
      </c>
      <c r="C29" s="228">
        <v>44240115201</v>
      </c>
      <c r="D29" s="228" t="s">
        <v>733</v>
      </c>
      <c r="E29" s="228" t="s">
        <v>734</v>
      </c>
      <c r="F29" s="228" t="s">
        <v>701</v>
      </c>
      <c r="G29" s="228" t="s">
        <v>701</v>
      </c>
      <c r="H29" s="228" t="s">
        <v>701</v>
      </c>
      <c r="I29" s="228" t="s">
        <v>701</v>
      </c>
      <c r="J29" s="229">
        <v>44069</v>
      </c>
      <c r="K29" s="156">
        <v>697485</v>
      </c>
      <c r="L29" s="156">
        <v>700625</v>
      </c>
      <c r="M29" s="156">
        <v>698869</v>
      </c>
      <c r="N29" s="156">
        <v>3140.32</v>
      </c>
      <c r="O29" s="156">
        <v>0</v>
      </c>
      <c r="P29" s="156">
        <v>698869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6">
        <v>0</v>
      </c>
      <c r="X29" s="156">
        <v>0</v>
      </c>
      <c r="Y29" s="156">
        <v>0</v>
      </c>
      <c r="Z29" s="156">
        <v>0</v>
      </c>
      <c r="AA29" s="156">
        <v>0</v>
      </c>
      <c r="AB29" s="156">
        <v>0</v>
      </c>
      <c r="AC29" s="156">
        <v>0</v>
      </c>
      <c r="AD29" s="156">
        <v>0</v>
      </c>
      <c r="AE29" s="156">
        <v>0</v>
      </c>
      <c r="AF29" s="156">
        <v>698869</v>
      </c>
      <c r="AG29" s="156">
        <v>698869</v>
      </c>
      <c r="AH29" s="156">
        <v>0</v>
      </c>
      <c r="AI29" s="156">
        <v>802616</v>
      </c>
      <c r="AJ29" s="3" t="s">
        <v>712</v>
      </c>
      <c r="AK29" s="4" t="s">
        <v>713</v>
      </c>
    </row>
    <row r="30" spans="1:37">
      <c r="A30" s="227">
        <v>1</v>
      </c>
      <c r="B30" s="228" t="s">
        <v>218</v>
      </c>
      <c r="C30" s="228">
        <v>44013415201</v>
      </c>
      <c r="D30" s="228" t="s">
        <v>750</v>
      </c>
      <c r="E30" s="228" t="s">
        <v>751</v>
      </c>
      <c r="F30" s="228" t="s">
        <v>701</v>
      </c>
      <c r="G30" s="228" t="s">
        <v>701</v>
      </c>
      <c r="H30" s="228" t="s">
        <v>701</v>
      </c>
      <c r="I30" s="228" t="s">
        <v>701</v>
      </c>
      <c r="J30" s="229">
        <v>44314</v>
      </c>
      <c r="K30" s="156">
        <v>1568347</v>
      </c>
      <c r="L30" s="156">
        <v>1712719</v>
      </c>
      <c r="M30" s="156">
        <v>1717066</v>
      </c>
      <c r="N30" s="156">
        <v>144371.66</v>
      </c>
      <c r="O30" s="156">
        <v>0</v>
      </c>
      <c r="P30" s="156">
        <v>1717066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v>0</v>
      </c>
      <c r="AD30" s="156">
        <v>0</v>
      </c>
      <c r="AE30" s="156">
        <v>0</v>
      </c>
      <c r="AF30" s="156">
        <v>1717066</v>
      </c>
      <c r="AG30" s="156">
        <v>1717066</v>
      </c>
      <c r="AH30" s="156">
        <v>0</v>
      </c>
      <c r="AI30" s="156">
        <v>1575092</v>
      </c>
      <c r="AJ30" s="3"/>
      <c r="AK30" s="4"/>
    </row>
    <row r="31" spans="1:37">
      <c r="A31" s="227">
        <v>1</v>
      </c>
      <c r="B31" s="228" t="s">
        <v>220</v>
      </c>
      <c r="C31" s="228">
        <v>44421315201</v>
      </c>
      <c r="D31" s="228" t="s">
        <v>752</v>
      </c>
      <c r="E31" s="228" t="s">
        <v>753</v>
      </c>
      <c r="F31" s="228" t="s">
        <v>701</v>
      </c>
      <c r="G31" s="228" t="s">
        <v>701</v>
      </c>
      <c r="H31" s="228" t="s">
        <v>701</v>
      </c>
      <c r="I31" s="228" t="s">
        <v>701</v>
      </c>
      <c r="J31" s="229">
        <v>44405</v>
      </c>
      <c r="K31" s="156">
        <v>1799984</v>
      </c>
      <c r="L31" s="156">
        <v>1831736</v>
      </c>
      <c r="M31" s="156">
        <v>1823093</v>
      </c>
      <c r="N31" s="156">
        <v>31752.02</v>
      </c>
      <c r="O31" s="156">
        <v>0</v>
      </c>
      <c r="P31" s="156">
        <v>1836082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6">
        <v>0</v>
      </c>
      <c r="X31" s="156">
        <v>0</v>
      </c>
      <c r="Y31" s="156">
        <v>0</v>
      </c>
      <c r="Z31" s="156">
        <v>0</v>
      </c>
      <c r="AA31" s="156">
        <v>0</v>
      </c>
      <c r="AB31" s="156">
        <v>0</v>
      </c>
      <c r="AC31" s="156">
        <v>0</v>
      </c>
      <c r="AD31" s="156">
        <v>0</v>
      </c>
      <c r="AE31" s="156">
        <v>0</v>
      </c>
      <c r="AF31" s="156">
        <v>1823093</v>
      </c>
      <c r="AG31" s="156">
        <v>1836082</v>
      </c>
      <c r="AH31" s="156">
        <v>12989</v>
      </c>
      <c r="AI31" s="156">
        <v>1712726</v>
      </c>
      <c r="AJ31" s="3"/>
      <c r="AK31" s="4"/>
    </row>
    <row r="32" spans="1:37">
      <c r="A32" s="227">
        <v>1</v>
      </c>
      <c r="B32" s="228" t="s">
        <v>754</v>
      </c>
      <c r="C32" s="228">
        <v>44485625201</v>
      </c>
      <c r="D32" s="228" t="s">
        <v>755</v>
      </c>
      <c r="E32" s="228" t="s">
        <v>756</v>
      </c>
      <c r="F32" s="228" t="s">
        <v>701</v>
      </c>
      <c r="G32" s="228" t="s">
        <v>701</v>
      </c>
      <c r="H32" s="228" t="s">
        <v>701</v>
      </c>
      <c r="I32" s="228" t="s">
        <v>701</v>
      </c>
      <c r="J32" s="229">
        <v>44615</v>
      </c>
      <c r="K32" s="156">
        <v>3990760</v>
      </c>
      <c r="L32" s="156">
        <v>3990760</v>
      </c>
      <c r="M32" s="156">
        <v>3720606</v>
      </c>
      <c r="N32" s="156">
        <v>0</v>
      </c>
      <c r="O32" s="156">
        <v>0</v>
      </c>
      <c r="P32" s="156">
        <v>3720606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6">
        <v>0</v>
      </c>
      <c r="X32" s="156">
        <v>0</v>
      </c>
      <c r="Y32" s="156">
        <v>0</v>
      </c>
      <c r="Z32" s="156">
        <v>0</v>
      </c>
      <c r="AA32" s="156">
        <v>0</v>
      </c>
      <c r="AB32" s="156">
        <v>0</v>
      </c>
      <c r="AC32" s="156">
        <v>0</v>
      </c>
      <c r="AD32" s="156">
        <v>0</v>
      </c>
      <c r="AE32" s="156">
        <v>0</v>
      </c>
      <c r="AF32" s="156">
        <v>3720606</v>
      </c>
      <c r="AG32" s="156">
        <v>3720606</v>
      </c>
      <c r="AH32" s="156">
        <v>0</v>
      </c>
      <c r="AI32" s="156">
        <v>4528913</v>
      </c>
      <c r="AJ32" s="3"/>
      <c r="AK32" s="4"/>
    </row>
    <row r="33" spans="1:37">
      <c r="A33" s="227">
        <v>1</v>
      </c>
      <c r="B33" s="228" t="s">
        <v>222</v>
      </c>
      <c r="C33" s="228">
        <v>44155915201</v>
      </c>
      <c r="D33" s="228" t="s">
        <v>708</v>
      </c>
      <c r="E33" s="228" t="s">
        <v>709</v>
      </c>
      <c r="F33" s="228" t="s">
        <v>701</v>
      </c>
      <c r="G33" s="228" t="s">
        <v>701</v>
      </c>
      <c r="H33" s="228" t="s">
        <v>701</v>
      </c>
      <c r="I33" s="228" t="s">
        <v>701</v>
      </c>
      <c r="J33" s="229">
        <v>44587</v>
      </c>
      <c r="K33" s="156">
        <v>7108184</v>
      </c>
      <c r="L33" s="156">
        <v>8445969</v>
      </c>
      <c r="M33" s="156">
        <v>8418621</v>
      </c>
      <c r="N33" s="156">
        <v>1337785.07</v>
      </c>
      <c r="O33" s="156">
        <v>0</v>
      </c>
      <c r="P33" s="156">
        <v>8684123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>
        <v>8418621</v>
      </c>
      <c r="AG33" s="156">
        <v>8684123</v>
      </c>
      <c r="AH33" s="156">
        <v>265502</v>
      </c>
      <c r="AI33" s="156">
        <v>6181054</v>
      </c>
      <c r="AJ33" s="3"/>
      <c r="AK33" s="4"/>
    </row>
    <row r="34" spans="1:37">
      <c r="A34" s="227">
        <v>1</v>
      </c>
      <c r="B34" s="228" t="s">
        <v>224</v>
      </c>
      <c r="C34" s="228">
        <v>44233315201</v>
      </c>
      <c r="D34" s="228" t="s">
        <v>752</v>
      </c>
      <c r="E34" s="228" t="s">
        <v>753</v>
      </c>
      <c r="F34" s="228" t="s">
        <v>701</v>
      </c>
      <c r="G34" s="228" t="s">
        <v>701</v>
      </c>
      <c r="H34" s="228" t="s">
        <v>701</v>
      </c>
      <c r="I34" s="228" t="s">
        <v>701</v>
      </c>
      <c r="J34" s="229">
        <v>44496</v>
      </c>
      <c r="K34" s="156">
        <v>1139701</v>
      </c>
      <c r="L34" s="156">
        <v>1148801</v>
      </c>
      <c r="M34" s="156">
        <v>1029185</v>
      </c>
      <c r="N34" s="156">
        <v>9099.67</v>
      </c>
      <c r="O34" s="156">
        <v>0</v>
      </c>
      <c r="P34" s="156">
        <v>1030981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6">
        <v>0</v>
      </c>
      <c r="X34" s="156">
        <v>0</v>
      </c>
      <c r="Y34" s="156">
        <v>0</v>
      </c>
      <c r="Z34" s="156">
        <v>0</v>
      </c>
      <c r="AA34" s="156">
        <v>0</v>
      </c>
      <c r="AB34" s="156">
        <v>0</v>
      </c>
      <c r="AC34" s="156">
        <v>0</v>
      </c>
      <c r="AD34" s="156">
        <v>0</v>
      </c>
      <c r="AE34" s="156">
        <v>0</v>
      </c>
      <c r="AF34" s="156">
        <v>1029185</v>
      </c>
      <c r="AG34" s="156">
        <v>1030981</v>
      </c>
      <c r="AH34" s="156">
        <v>1796</v>
      </c>
      <c r="AI34" s="156">
        <v>1098276</v>
      </c>
      <c r="AJ34" s="3"/>
      <c r="AK34" s="4"/>
    </row>
    <row r="35" spans="1:37">
      <c r="A35" s="227">
        <v>1</v>
      </c>
      <c r="B35" s="228" t="s">
        <v>226</v>
      </c>
      <c r="C35" s="228">
        <v>44033915201</v>
      </c>
      <c r="D35" s="228" t="s">
        <v>715</v>
      </c>
      <c r="E35" s="228" t="s">
        <v>716</v>
      </c>
      <c r="F35" s="228" t="s">
        <v>701</v>
      </c>
      <c r="G35" s="228" t="s">
        <v>701</v>
      </c>
      <c r="H35" s="228" t="s">
        <v>701</v>
      </c>
      <c r="I35" s="228" t="s">
        <v>701</v>
      </c>
      <c r="J35" s="229">
        <v>44587</v>
      </c>
      <c r="K35" s="156">
        <v>2754382</v>
      </c>
      <c r="L35" s="156">
        <v>2849902</v>
      </c>
      <c r="M35" s="156">
        <v>2874882</v>
      </c>
      <c r="N35" s="156">
        <v>95519.17</v>
      </c>
      <c r="O35" s="156">
        <v>0</v>
      </c>
      <c r="P35" s="156">
        <v>2877458</v>
      </c>
      <c r="Q35" s="156">
        <v>0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6">
        <v>0</v>
      </c>
      <c r="X35" s="156">
        <v>0</v>
      </c>
      <c r="Y35" s="156">
        <v>0</v>
      </c>
      <c r="Z35" s="156">
        <v>0</v>
      </c>
      <c r="AA35" s="156">
        <v>0</v>
      </c>
      <c r="AB35" s="156">
        <v>0</v>
      </c>
      <c r="AC35" s="156">
        <v>0</v>
      </c>
      <c r="AD35" s="156">
        <v>0</v>
      </c>
      <c r="AE35" s="156">
        <v>0</v>
      </c>
      <c r="AF35" s="156">
        <v>2874882</v>
      </c>
      <c r="AG35" s="156">
        <v>2877458</v>
      </c>
      <c r="AH35" s="156">
        <v>2576</v>
      </c>
      <c r="AI35" s="156">
        <v>2214963</v>
      </c>
      <c r="AJ35" s="3"/>
      <c r="AK35" s="4"/>
    </row>
    <row r="36" spans="1:37">
      <c r="A36" s="227">
        <v>1</v>
      </c>
      <c r="B36" s="228" t="s">
        <v>228</v>
      </c>
      <c r="C36" s="228">
        <v>44068815201</v>
      </c>
      <c r="D36" s="228" t="s">
        <v>755</v>
      </c>
      <c r="E36" s="228" t="s">
        <v>756</v>
      </c>
      <c r="F36" s="228" t="s">
        <v>701</v>
      </c>
      <c r="G36" s="228" t="s">
        <v>701</v>
      </c>
      <c r="H36" s="228" t="s">
        <v>701</v>
      </c>
      <c r="I36" s="228" t="s">
        <v>701</v>
      </c>
      <c r="J36" s="229">
        <v>44496</v>
      </c>
      <c r="K36" s="156">
        <v>650650</v>
      </c>
      <c r="L36" s="156">
        <v>655279</v>
      </c>
      <c r="M36" s="156">
        <v>608957</v>
      </c>
      <c r="N36" s="156">
        <v>4628.74</v>
      </c>
      <c r="O36" s="156">
        <v>0</v>
      </c>
      <c r="P36" s="156">
        <v>609408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>
        <v>608957</v>
      </c>
      <c r="AG36" s="156">
        <v>609408</v>
      </c>
      <c r="AH36" s="156">
        <v>451</v>
      </c>
      <c r="AI36" s="156">
        <v>447610</v>
      </c>
      <c r="AJ36" s="3"/>
      <c r="AK36" s="4"/>
    </row>
    <row r="37" spans="1:37">
      <c r="A37" s="227">
        <v>1</v>
      </c>
      <c r="B37" s="228" t="s">
        <v>230</v>
      </c>
      <c r="C37" s="228">
        <v>44421215201</v>
      </c>
      <c r="D37" s="228" t="s">
        <v>757</v>
      </c>
      <c r="E37" s="228" t="s">
        <v>758</v>
      </c>
      <c r="F37" s="228" t="s">
        <v>701</v>
      </c>
      <c r="G37" s="228" t="s">
        <v>701</v>
      </c>
      <c r="H37" s="228" t="s">
        <v>701</v>
      </c>
      <c r="I37" s="228" t="s">
        <v>701</v>
      </c>
      <c r="J37" s="229">
        <v>44433</v>
      </c>
      <c r="K37" s="156">
        <v>1045874</v>
      </c>
      <c r="L37" s="156">
        <v>1076047</v>
      </c>
      <c r="M37" s="156">
        <v>1015157</v>
      </c>
      <c r="N37" s="156">
        <v>30173.84</v>
      </c>
      <c r="O37" s="156">
        <v>0</v>
      </c>
      <c r="P37" s="156">
        <v>1015157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v>0</v>
      </c>
      <c r="AD37" s="156">
        <v>0</v>
      </c>
      <c r="AE37" s="156">
        <v>0</v>
      </c>
      <c r="AF37" s="156">
        <v>1015157</v>
      </c>
      <c r="AG37" s="156">
        <v>1015157</v>
      </c>
      <c r="AH37" s="156">
        <v>0</v>
      </c>
      <c r="AI37" s="156">
        <v>898648</v>
      </c>
      <c r="AJ37" s="3"/>
      <c r="AK37" s="4"/>
    </row>
    <row r="38" spans="1:37">
      <c r="A38" s="227">
        <v>1</v>
      </c>
      <c r="B38" s="228" t="s">
        <v>232</v>
      </c>
      <c r="C38" s="228">
        <v>44033715201</v>
      </c>
      <c r="D38" s="228" t="s">
        <v>759</v>
      </c>
      <c r="E38" s="228" t="s">
        <v>760</v>
      </c>
      <c r="F38" s="228" t="s">
        <v>701</v>
      </c>
      <c r="G38" s="228" t="s">
        <v>701</v>
      </c>
      <c r="H38" s="228" t="s">
        <v>701</v>
      </c>
      <c r="I38" s="228" t="s">
        <v>701</v>
      </c>
      <c r="J38" s="229">
        <v>44615</v>
      </c>
      <c r="K38" s="156">
        <v>560933</v>
      </c>
      <c r="L38" s="156">
        <v>623460</v>
      </c>
      <c r="M38" s="156">
        <v>604533</v>
      </c>
      <c r="N38" s="156">
        <v>62526.98</v>
      </c>
      <c r="O38" s="156">
        <v>0</v>
      </c>
      <c r="P38" s="156">
        <v>604533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0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v>0</v>
      </c>
      <c r="AD38" s="156">
        <v>0</v>
      </c>
      <c r="AE38" s="156">
        <v>0</v>
      </c>
      <c r="AF38" s="156">
        <v>604533</v>
      </c>
      <c r="AG38" s="156">
        <v>604533</v>
      </c>
      <c r="AH38" s="156">
        <v>0</v>
      </c>
      <c r="AI38" s="156">
        <v>517232</v>
      </c>
      <c r="AJ38" s="3" t="s">
        <v>712</v>
      </c>
      <c r="AK38" s="4" t="s">
        <v>713</v>
      </c>
    </row>
    <row r="39" spans="1:37">
      <c r="A39" s="227">
        <v>1</v>
      </c>
      <c r="B39" s="228" t="s">
        <v>234</v>
      </c>
      <c r="C39" s="228">
        <v>44514215201</v>
      </c>
      <c r="D39" s="228" t="s">
        <v>719</v>
      </c>
      <c r="E39" s="228" t="s">
        <v>720</v>
      </c>
      <c r="F39" s="228" t="s">
        <v>701</v>
      </c>
      <c r="G39" s="228" t="s">
        <v>701</v>
      </c>
      <c r="H39" s="228" t="s">
        <v>701</v>
      </c>
      <c r="I39" s="228" t="s">
        <v>701</v>
      </c>
      <c r="J39" s="229">
        <v>44650</v>
      </c>
      <c r="K39" s="156">
        <v>5872391</v>
      </c>
      <c r="L39" s="156">
        <v>5912809</v>
      </c>
      <c r="M39" s="156">
        <v>6112682</v>
      </c>
      <c r="N39" s="156">
        <v>40418.35</v>
      </c>
      <c r="O39" s="156">
        <v>0</v>
      </c>
      <c r="P39" s="156">
        <v>6163500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v>0</v>
      </c>
      <c r="Y39" s="156">
        <v>0</v>
      </c>
      <c r="Z39" s="156">
        <v>0</v>
      </c>
      <c r="AA39" s="156">
        <v>0</v>
      </c>
      <c r="AB39" s="156">
        <v>0</v>
      </c>
      <c r="AC39" s="156">
        <v>0</v>
      </c>
      <c r="AD39" s="156">
        <v>0</v>
      </c>
      <c r="AE39" s="156">
        <v>0</v>
      </c>
      <c r="AF39" s="156">
        <v>6112682</v>
      </c>
      <c r="AG39" s="156">
        <v>6163500</v>
      </c>
      <c r="AH39" s="156">
        <v>50818</v>
      </c>
      <c r="AI39" s="156">
        <v>6322956</v>
      </c>
      <c r="AJ39" s="3"/>
      <c r="AK39" s="4"/>
    </row>
    <row r="40" spans="1:37">
      <c r="A40" s="227">
        <v>1</v>
      </c>
      <c r="B40" s="228" t="s">
        <v>236</v>
      </c>
      <c r="C40" s="228">
        <v>43708815201</v>
      </c>
      <c r="D40" s="228" t="s">
        <v>761</v>
      </c>
      <c r="E40" s="228" t="s">
        <v>762</v>
      </c>
      <c r="F40" s="228" t="s">
        <v>701</v>
      </c>
      <c r="G40" s="228" t="s">
        <v>701</v>
      </c>
      <c r="H40" s="228" t="s">
        <v>701</v>
      </c>
      <c r="I40" s="228" t="s">
        <v>701</v>
      </c>
      <c r="J40" s="229">
        <v>44650</v>
      </c>
      <c r="K40" s="156">
        <v>1393708</v>
      </c>
      <c r="L40" s="156">
        <v>1475766</v>
      </c>
      <c r="M40" s="156">
        <v>1415171</v>
      </c>
      <c r="N40" s="156">
        <v>82057.69</v>
      </c>
      <c r="O40" s="156">
        <v>0</v>
      </c>
      <c r="P40" s="156">
        <v>1415090</v>
      </c>
      <c r="Q40" s="156">
        <v>0</v>
      </c>
      <c r="R40" s="156">
        <v>0</v>
      </c>
      <c r="S40" s="156">
        <v>0</v>
      </c>
      <c r="T40" s="156">
        <v>0</v>
      </c>
      <c r="U40" s="156">
        <v>0</v>
      </c>
      <c r="V40" s="156">
        <v>0</v>
      </c>
      <c r="W40" s="156">
        <v>0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v>0</v>
      </c>
      <c r="AD40" s="156">
        <v>0</v>
      </c>
      <c r="AE40" s="156">
        <v>0</v>
      </c>
      <c r="AF40" s="156">
        <v>1415171</v>
      </c>
      <c r="AG40" s="156">
        <v>1415090</v>
      </c>
      <c r="AH40" s="156">
        <v>-81</v>
      </c>
      <c r="AI40" s="156">
        <v>1903170</v>
      </c>
      <c r="AJ40" s="3"/>
      <c r="AK40" s="4"/>
    </row>
    <row r="41" spans="1:37">
      <c r="A41" s="227">
        <v>1</v>
      </c>
      <c r="B41" s="228" t="s">
        <v>238</v>
      </c>
      <c r="C41" s="228">
        <v>44880215201</v>
      </c>
      <c r="D41" s="228" t="s">
        <v>755</v>
      </c>
      <c r="E41" s="228" t="s">
        <v>756</v>
      </c>
      <c r="F41" s="228" t="s">
        <v>701</v>
      </c>
      <c r="G41" s="228" t="s">
        <v>701</v>
      </c>
      <c r="H41" s="228" t="s">
        <v>701</v>
      </c>
      <c r="I41" s="228" t="s">
        <v>701</v>
      </c>
      <c r="J41" s="229">
        <v>44650</v>
      </c>
      <c r="K41" s="156">
        <v>1651156</v>
      </c>
      <c r="L41" s="156">
        <v>1659184</v>
      </c>
      <c r="M41" s="156">
        <v>1593043</v>
      </c>
      <c r="N41" s="156">
        <v>8028.48</v>
      </c>
      <c r="O41" s="156">
        <v>0</v>
      </c>
      <c r="P41" s="156">
        <v>1593043</v>
      </c>
      <c r="Q41" s="156">
        <v>0</v>
      </c>
      <c r="R41" s="156">
        <v>0</v>
      </c>
      <c r="S41" s="156">
        <v>0</v>
      </c>
      <c r="T41" s="156">
        <v>0</v>
      </c>
      <c r="U41" s="156">
        <v>0</v>
      </c>
      <c r="V41" s="156">
        <v>0</v>
      </c>
      <c r="W41" s="156">
        <v>0</v>
      </c>
      <c r="X41" s="156">
        <v>0</v>
      </c>
      <c r="Y41" s="156">
        <v>0</v>
      </c>
      <c r="Z41" s="156">
        <v>0</v>
      </c>
      <c r="AA41" s="156">
        <v>0</v>
      </c>
      <c r="AB41" s="156">
        <v>0</v>
      </c>
      <c r="AC41" s="156">
        <v>0</v>
      </c>
      <c r="AD41" s="156">
        <v>0</v>
      </c>
      <c r="AE41" s="156">
        <v>0</v>
      </c>
      <c r="AF41" s="156">
        <v>1593043</v>
      </c>
      <c r="AG41" s="156">
        <v>1593043</v>
      </c>
      <c r="AH41" s="156">
        <v>0</v>
      </c>
      <c r="AI41" s="156">
        <v>2046037</v>
      </c>
      <c r="AJ41" s="3"/>
      <c r="AK41" s="4"/>
    </row>
    <row r="42" spans="1:37">
      <c r="A42" s="227">
        <v>1</v>
      </c>
      <c r="B42" s="228" t="s">
        <v>546</v>
      </c>
      <c r="C42" s="228">
        <v>44632015201</v>
      </c>
      <c r="D42" s="228" t="s">
        <v>704</v>
      </c>
      <c r="E42" s="228" t="s">
        <v>705</v>
      </c>
      <c r="F42" s="228" t="s">
        <v>701</v>
      </c>
      <c r="G42" s="228" t="s">
        <v>701</v>
      </c>
      <c r="H42" s="228" t="s">
        <v>701</v>
      </c>
      <c r="I42" s="228" t="s">
        <v>701</v>
      </c>
      <c r="J42" s="229">
        <v>44706</v>
      </c>
      <c r="K42" s="156">
        <v>4197476</v>
      </c>
      <c r="L42" s="156">
        <v>4197476</v>
      </c>
      <c r="M42" s="156">
        <v>3945832</v>
      </c>
      <c r="N42" s="156">
        <v>0</v>
      </c>
      <c r="O42" s="156">
        <v>0</v>
      </c>
      <c r="P42" s="156">
        <v>3902393</v>
      </c>
      <c r="Q42" s="156">
        <v>0</v>
      </c>
      <c r="R42" s="156">
        <v>0</v>
      </c>
      <c r="S42" s="156">
        <v>0</v>
      </c>
      <c r="T42" s="156">
        <v>0</v>
      </c>
      <c r="U42" s="156">
        <v>0</v>
      </c>
      <c r="V42" s="156">
        <v>0</v>
      </c>
      <c r="W42" s="156">
        <v>0</v>
      </c>
      <c r="X42" s="156">
        <v>0</v>
      </c>
      <c r="Y42" s="156">
        <v>0</v>
      </c>
      <c r="Z42" s="156">
        <v>0</v>
      </c>
      <c r="AA42" s="156">
        <v>0</v>
      </c>
      <c r="AB42" s="156">
        <v>0</v>
      </c>
      <c r="AC42" s="156">
        <v>0</v>
      </c>
      <c r="AD42" s="156">
        <v>0</v>
      </c>
      <c r="AE42" s="156">
        <v>0</v>
      </c>
      <c r="AF42" s="156">
        <v>3945832</v>
      </c>
      <c r="AG42" s="156">
        <v>3902393</v>
      </c>
      <c r="AH42" s="156">
        <v>-43439</v>
      </c>
      <c r="AI42" s="156">
        <v>4322111</v>
      </c>
      <c r="AJ42" s="3"/>
      <c r="AK42" s="4"/>
    </row>
    <row r="43" spans="1:37">
      <c r="A43" s="227">
        <v>1</v>
      </c>
      <c r="B43" s="228" t="s">
        <v>240</v>
      </c>
      <c r="C43" s="228">
        <v>44155835201</v>
      </c>
      <c r="D43" s="228" t="s">
        <v>704</v>
      </c>
      <c r="E43" s="228" t="s">
        <v>705</v>
      </c>
      <c r="F43" s="228" t="s">
        <v>701</v>
      </c>
      <c r="G43" s="228" t="s">
        <v>701</v>
      </c>
      <c r="H43" s="228" t="s">
        <v>701</v>
      </c>
      <c r="I43" s="228" t="s">
        <v>701</v>
      </c>
      <c r="J43" s="229">
        <v>44650</v>
      </c>
      <c r="K43" s="156">
        <v>3587382</v>
      </c>
      <c r="L43" s="156">
        <v>3716421</v>
      </c>
      <c r="M43" s="156">
        <v>3659641</v>
      </c>
      <c r="N43" s="156">
        <v>129038.93</v>
      </c>
      <c r="O43" s="156">
        <v>0</v>
      </c>
      <c r="P43" s="156">
        <v>3667717</v>
      </c>
      <c r="Q43" s="156">
        <v>0</v>
      </c>
      <c r="R43" s="156">
        <v>0</v>
      </c>
      <c r="S43" s="156">
        <v>0</v>
      </c>
      <c r="T43" s="156">
        <v>0</v>
      </c>
      <c r="U43" s="156">
        <v>0</v>
      </c>
      <c r="V43" s="156">
        <v>0</v>
      </c>
      <c r="W43" s="156">
        <v>0</v>
      </c>
      <c r="X43" s="156">
        <v>0</v>
      </c>
      <c r="Y43" s="156">
        <v>0</v>
      </c>
      <c r="Z43" s="156">
        <v>0</v>
      </c>
      <c r="AA43" s="156">
        <v>0</v>
      </c>
      <c r="AB43" s="156">
        <v>0</v>
      </c>
      <c r="AC43" s="156">
        <v>0</v>
      </c>
      <c r="AD43" s="156">
        <v>0</v>
      </c>
      <c r="AE43" s="156">
        <v>0</v>
      </c>
      <c r="AF43" s="156">
        <v>3659641</v>
      </c>
      <c r="AG43" s="156">
        <v>3667717</v>
      </c>
      <c r="AH43" s="156">
        <v>8077</v>
      </c>
      <c r="AI43" s="156">
        <v>2875280</v>
      </c>
      <c r="AJ43" s="3"/>
      <c r="AK43" s="4"/>
    </row>
    <row r="44" spans="1:37">
      <c r="A44" s="227">
        <v>1</v>
      </c>
      <c r="B44" s="228" t="s">
        <v>763</v>
      </c>
      <c r="C44" s="228">
        <v>44012715201</v>
      </c>
      <c r="D44" s="228" t="s">
        <v>755</v>
      </c>
      <c r="E44" s="228" t="s">
        <v>756</v>
      </c>
      <c r="F44" s="228" t="s">
        <v>701</v>
      </c>
      <c r="G44" s="228" t="s">
        <v>701</v>
      </c>
      <c r="H44" s="228" t="s">
        <v>701</v>
      </c>
      <c r="I44" s="228" t="s">
        <v>701</v>
      </c>
      <c r="J44" s="229">
        <v>44496</v>
      </c>
      <c r="K44" s="156">
        <v>461461</v>
      </c>
      <c r="L44" s="156">
        <v>461461</v>
      </c>
      <c r="M44" s="156">
        <v>428726</v>
      </c>
      <c r="N44" s="156">
        <v>0</v>
      </c>
      <c r="O44" s="156">
        <v>0</v>
      </c>
      <c r="P44" s="156">
        <v>428726</v>
      </c>
      <c r="Q44" s="156">
        <v>0</v>
      </c>
      <c r="R44" s="156">
        <v>0</v>
      </c>
      <c r="S44" s="156">
        <v>0</v>
      </c>
      <c r="T44" s="156">
        <v>0</v>
      </c>
      <c r="U44" s="156">
        <v>0</v>
      </c>
      <c r="V44" s="156">
        <v>0</v>
      </c>
      <c r="W44" s="156">
        <v>0</v>
      </c>
      <c r="X44" s="156">
        <v>0</v>
      </c>
      <c r="Y44" s="156">
        <v>0</v>
      </c>
      <c r="Z44" s="156">
        <v>0</v>
      </c>
      <c r="AA44" s="156">
        <v>0</v>
      </c>
      <c r="AB44" s="156">
        <v>0</v>
      </c>
      <c r="AC44" s="156">
        <v>0</v>
      </c>
      <c r="AD44" s="156">
        <v>0</v>
      </c>
      <c r="AE44" s="156">
        <v>0</v>
      </c>
      <c r="AF44" s="156">
        <v>428726</v>
      </c>
      <c r="AG44" s="156">
        <v>428726</v>
      </c>
      <c r="AH44" s="156">
        <v>0</v>
      </c>
      <c r="AI44" s="156">
        <v>438393</v>
      </c>
      <c r="AJ44" s="3"/>
      <c r="AK44" s="4"/>
    </row>
    <row r="45" spans="1:37">
      <c r="A45" s="227">
        <v>1</v>
      </c>
      <c r="B45" s="228" t="s">
        <v>243</v>
      </c>
      <c r="C45" s="228">
        <v>44404915201</v>
      </c>
      <c r="D45" s="228" t="s">
        <v>708</v>
      </c>
      <c r="E45" s="228" t="s">
        <v>709</v>
      </c>
      <c r="F45" s="228" t="s">
        <v>701</v>
      </c>
      <c r="G45" s="228" t="s">
        <v>701</v>
      </c>
      <c r="H45" s="228" t="s">
        <v>701</v>
      </c>
      <c r="I45" s="228" t="s">
        <v>701</v>
      </c>
      <c r="J45" s="229">
        <v>44650</v>
      </c>
      <c r="K45" s="156">
        <v>1796523</v>
      </c>
      <c r="L45" s="156">
        <v>1801104</v>
      </c>
      <c r="M45" s="156">
        <v>1763228</v>
      </c>
      <c r="N45" s="156">
        <v>4580.68</v>
      </c>
      <c r="O45" s="156">
        <v>0</v>
      </c>
      <c r="P45" s="156">
        <v>1764750</v>
      </c>
      <c r="Q45" s="156">
        <v>0</v>
      </c>
      <c r="R45" s="156">
        <v>0</v>
      </c>
      <c r="S45" s="156">
        <v>0</v>
      </c>
      <c r="T45" s="156">
        <v>0</v>
      </c>
      <c r="U45" s="156">
        <v>0</v>
      </c>
      <c r="V45" s="156">
        <v>0</v>
      </c>
      <c r="W45" s="156">
        <v>0</v>
      </c>
      <c r="X45" s="156">
        <v>0</v>
      </c>
      <c r="Y45" s="156">
        <v>0</v>
      </c>
      <c r="Z45" s="156">
        <v>0</v>
      </c>
      <c r="AA45" s="156">
        <v>0</v>
      </c>
      <c r="AB45" s="156">
        <v>0</v>
      </c>
      <c r="AC45" s="156">
        <v>0</v>
      </c>
      <c r="AD45" s="156">
        <v>0</v>
      </c>
      <c r="AE45" s="156">
        <v>0</v>
      </c>
      <c r="AF45" s="156">
        <v>1763228</v>
      </c>
      <c r="AG45" s="156">
        <v>1764750</v>
      </c>
      <c r="AH45" s="156">
        <v>1522</v>
      </c>
      <c r="AI45" s="156">
        <v>1217942</v>
      </c>
      <c r="AJ45" s="3"/>
      <c r="AK45" s="4"/>
    </row>
    <row r="46" spans="1:37">
      <c r="A46" s="227">
        <v>1</v>
      </c>
      <c r="B46" s="228" t="s">
        <v>245</v>
      </c>
      <c r="C46" s="228">
        <v>43982615201</v>
      </c>
      <c r="D46" s="228" t="s">
        <v>764</v>
      </c>
      <c r="E46" s="228" t="s">
        <v>765</v>
      </c>
      <c r="F46" s="228" t="s">
        <v>701</v>
      </c>
      <c r="G46" s="228" t="s">
        <v>701</v>
      </c>
      <c r="H46" s="228" t="s">
        <v>701</v>
      </c>
      <c r="I46" s="228" t="s">
        <v>701</v>
      </c>
      <c r="J46" s="229">
        <v>44615</v>
      </c>
      <c r="K46" s="156">
        <v>9424555</v>
      </c>
      <c r="L46" s="156">
        <v>9468450</v>
      </c>
      <c r="M46" s="156">
        <v>9631445</v>
      </c>
      <c r="N46" s="156">
        <v>43894.65</v>
      </c>
      <c r="O46" s="156">
        <v>0</v>
      </c>
      <c r="P46" s="156">
        <v>9723448</v>
      </c>
      <c r="Q46" s="156">
        <v>0</v>
      </c>
      <c r="R46" s="156">
        <v>0</v>
      </c>
      <c r="S46" s="156">
        <v>0</v>
      </c>
      <c r="T46" s="156">
        <v>0</v>
      </c>
      <c r="U46" s="156">
        <v>0</v>
      </c>
      <c r="V46" s="156">
        <v>0</v>
      </c>
      <c r="W46" s="156">
        <v>0</v>
      </c>
      <c r="X46" s="156">
        <v>0</v>
      </c>
      <c r="Y46" s="156">
        <v>0</v>
      </c>
      <c r="Z46" s="156">
        <v>0</v>
      </c>
      <c r="AA46" s="156">
        <v>0</v>
      </c>
      <c r="AB46" s="156">
        <v>0</v>
      </c>
      <c r="AC46" s="156">
        <v>0</v>
      </c>
      <c r="AD46" s="156">
        <v>0</v>
      </c>
      <c r="AE46" s="156">
        <v>0</v>
      </c>
      <c r="AF46" s="156">
        <v>9631445</v>
      </c>
      <c r="AG46" s="156">
        <v>9723448</v>
      </c>
      <c r="AH46" s="156">
        <v>92003</v>
      </c>
      <c r="AI46" s="156">
        <v>9297483</v>
      </c>
      <c r="AJ46" s="3"/>
      <c r="AK46" s="4"/>
    </row>
    <row r="47" spans="1:37">
      <c r="A47" s="227">
        <v>2</v>
      </c>
      <c r="B47" s="228" t="s">
        <v>548</v>
      </c>
      <c r="C47" s="228">
        <v>43737715201</v>
      </c>
      <c r="D47" s="228" t="s">
        <v>766</v>
      </c>
      <c r="E47" s="228" t="s">
        <v>767</v>
      </c>
      <c r="F47" s="228" t="s">
        <v>701</v>
      </c>
      <c r="G47" s="228" t="s">
        <v>701</v>
      </c>
      <c r="H47" s="228" t="s">
        <v>701</v>
      </c>
      <c r="I47" s="228" t="s">
        <v>701</v>
      </c>
      <c r="J47" s="229">
        <v>44671</v>
      </c>
      <c r="K47" s="156">
        <v>612540</v>
      </c>
      <c r="L47" s="156">
        <v>612540</v>
      </c>
      <c r="M47" s="156">
        <v>596655</v>
      </c>
      <c r="N47" s="156">
        <v>0</v>
      </c>
      <c r="O47" s="156">
        <v>0</v>
      </c>
      <c r="P47" s="156">
        <v>596655</v>
      </c>
      <c r="Q47" s="156">
        <v>0</v>
      </c>
      <c r="R47" s="156">
        <v>0</v>
      </c>
      <c r="S47" s="156">
        <v>0</v>
      </c>
      <c r="T47" s="156">
        <v>0</v>
      </c>
      <c r="U47" s="156">
        <v>0</v>
      </c>
      <c r="V47" s="156">
        <v>0</v>
      </c>
      <c r="W47" s="156">
        <v>0</v>
      </c>
      <c r="X47" s="156">
        <v>0</v>
      </c>
      <c r="Y47" s="156">
        <v>0</v>
      </c>
      <c r="Z47" s="156">
        <v>0</v>
      </c>
      <c r="AA47" s="156">
        <v>0</v>
      </c>
      <c r="AB47" s="156">
        <v>0</v>
      </c>
      <c r="AC47" s="156">
        <v>0</v>
      </c>
      <c r="AD47" s="156">
        <v>0</v>
      </c>
      <c r="AE47" s="156">
        <v>0</v>
      </c>
      <c r="AF47" s="156">
        <v>596655</v>
      </c>
      <c r="AG47" s="156">
        <v>596655</v>
      </c>
      <c r="AH47" s="156">
        <v>0</v>
      </c>
      <c r="AI47" s="156">
        <v>703931</v>
      </c>
      <c r="AJ47" s="3"/>
      <c r="AK47" s="4"/>
    </row>
    <row r="48" spans="1:37">
      <c r="A48" s="227">
        <v>2</v>
      </c>
      <c r="B48" s="228" t="s">
        <v>550</v>
      </c>
      <c r="C48" s="228">
        <v>43317155201</v>
      </c>
      <c r="D48" s="228" t="s">
        <v>768</v>
      </c>
      <c r="E48" s="228" t="s">
        <v>769</v>
      </c>
      <c r="F48" s="228" t="s">
        <v>701</v>
      </c>
      <c r="G48" s="228" t="s">
        <v>701</v>
      </c>
      <c r="H48" s="228" t="s">
        <v>701</v>
      </c>
      <c r="I48" s="228" t="s">
        <v>701</v>
      </c>
      <c r="J48" s="229">
        <v>44692</v>
      </c>
      <c r="K48" s="156">
        <v>5311071</v>
      </c>
      <c r="L48" s="156">
        <v>5311071</v>
      </c>
      <c r="M48" s="156">
        <v>5141726</v>
      </c>
      <c r="N48" s="156">
        <v>0</v>
      </c>
      <c r="O48" s="156">
        <v>0</v>
      </c>
      <c r="P48" s="156">
        <v>5104730</v>
      </c>
      <c r="Q48" s="156">
        <v>0</v>
      </c>
      <c r="R48" s="156">
        <v>0</v>
      </c>
      <c r="S48" s="156">
        <v>0</v>
      </c>
      <c r="T48" s="156">
        <v>0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v>0</v>
      </c>
      <c r="AD48" s="156">
        <v>0</v>
      </c>
      <c r="AE48" s="156">
        <v>0</v>
      </c>
      <c r="AF48" s="156">
        <v>5141726</v>
      </c>
      <c r="AG48" s="156">
        <v>5104730</v>
      </c>
      <c r="AH48" s="156">
        <v>-36996</v>
      </c>
      <c r="AI48" s="156">
        <v>5008996</v>
      </c>
      <c r="AJ48" s="3"/>
      <c r="AK48" s="4"/>
    </row>
    <row r="49" spans="1:37">
      <c r="A49" s="227">
        <v>2</v>
      </c>
      <c r="B49" s="228" t="s">
        <v>770</v>
      </c>
      <c r="C49" s="228">
        <v>43044935201</v>
      </c>
      <c r="D49" s="228" t="s">
        <v>731</v>
      </c>
      <c r="E49" s="228" t="s">
        <v>732</v>
      </c>
      <c r="F49" s="228" t="s">
        <v>701</v>
      </c>
      <c r="G49" s="228" t="s">
        <v>701</v>
      </c>
      <c r="H49" s="228" t="s">
        <v>701</v>
      </c>
      <c r="I49" s="228" t="s">
        <v>701</v>
      </c>
      <c r="J49" s="229">
        <v>44762</v>
      </c>
      <c r="K49" s="156">
        <v>937789</v>
      </c>
      <c r="L49" s="156">
        <v>937789</v>
      </c>
      <c r="M49" s="156">
        <v>902864</v>
      </c>
      <c r="N49" s="156">
        <v>0</v>
      </c>
      <c r="O49" s="156">
        <v>0</v>
      </c>
      <c r="P49" s="156">
        <v>902864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>
        <v>902864</v>
      </c>
      <c r="AG49" s="156">
        <v>902864</v>
      </c>
      <c r="AH49" s="156">
        <v>0</v>
      </c>
      <c r="AI49" s="156">
        <v>1332805</v>
      </c>
      <c r="AJ49" s="3"/>
      <c r="AK49" s="4"/>
    </row>
    <row r="50" spans="1:37" ht="24">
      <c r="A50" s="227">
        <v>2</v>
      </c>
      <c r="B50" s="228" t="s">
        <v>247</v>
      </c>
      <c r="C50" s="228">
        <v>43089715201</v>
      </c>
      <c r="D50" s="228" t="s">
        <v>771</v>
      </c>
      <c r="E50" s="228" t="s">
        <v>772</v>
      </c>
      <c r="F50" s="228" t="s">
        <v>701</v>
      </c>
      <c r="G50" s="228" t="s">
        <v>701</v>
      </c>
      <c r="H50" s="228" t="s">
        <v>701</v>
      </c>
      <c r="I50" s="228" t="s">
        <v>701</v>
      </c>
      <c r="J50" s="229">
        <v>44818</v>
      </c>
      <c r="K50" s="156">
        <v>4193000</v>
      </c>
      <c r="L50" s="156">
        <v>4523767</v>
      </c>
      <c r="M50" s="156">
        <v>4592009</v>
      </c>
      <c r="N50" s="156">
        <v>330766.78000000003</v>
      </c>
      <c r="O50" s="156">
        <v>0</v>
      </c>
      <c r="P50" s="156">
        <v>4591894</v>
      </c>
      <c r="Q50" s="156">
        <v>0</v>
      </c>
      <c r="R50" s="156">
        <v>0</v>
      </c>
      <c r="S50" s="156">
        <v>0</v>
      </c>
      <c r="T50" s="156">
        <v>0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v>0</v>
      </c>
      <c r="AD50" s="156">
        <v>0</v>
      </c>
      <c r="AE50" s="156">
        <v>0</v>
      </c>
      <c r="AF50" s="156">
        <v>4592009</v>
      </c>
      <c r="AG50" s="156">
        <v>4591894</v>
      </c>
      <c r="AH50" s="156">
        <v>-116</v>
      </c>
      <c r="AI50" s="156">
        <v>4765386</v>
      </c>
      <c r="AJ50" s="3"/>
      <c r="AK50" s="4"/>
    </row>
    <row r="51" spans="1:37">
      <c r="A51" s="227">
        <v>2</v>
      </c>
      <c r="B51" s="228" t="s">
        <v>249</v>
      </c>
      <c r="C51" s="228">
        <v>43744215201</v>
      </c>
      <c r="D51" s="228" t="s">
        <v>731</v>
      </c>
      <c r="E51" s="228" t="s">
        <v>732</v>
      </c>
      <c r="F51" s="228" t="s">
        <v>701</v>
      </c>
      <c r="G51" s="228" t="s">
        <v>701</v>
      </c>
      <c r="H51" s="228" t="s">
        <v>701</v>
      </c>
      <c r="I51" s="228" t="s">
        <v>701</v>
      </c>
      <c r="J51" s="229">
        <v>44720</v>
      </c>
      <c r="K51" s="156">
        <v>2395648</v>
      </c>
      <c r="L51" s="156">
        <v>2453298</v>
      </c>
      <c r="M51" s="156">
        <v>2436381</v>
      </c>
      <c r="N51" s="156">
        <v>57650.16</v>
      </c>
      <c r="O51" s="156">
        <v>0</v>
      </c>
      <c r="P51" s="156">
        <v>2436351</v>
      </c>
      <c r="Q51" s="156">
        <v>0</v>
      </c>
      <c r="R51" s="156">
        <v>0</v>
      </c>
      <c r="S51" s="156">
        <v>0</v>
      </c>
      <c r="T51" s="156">
        <v>0</v>
      </c>
      <c r="U51" s="156">
        <v>0</v>
      </c>
      <c r="V51" s="156">
        <v>0</v>
      </c>
      <c r="W51" s="156">
        <v>0</v>
      </c>
      <c r="X51" s="156">
        <v>0</v>
      </c>
      <c r="Y51" s="156">
        <v>0</v>
      </c>
      <c r="Z51" s="156">
        <v>0</v>
      </c>
      <c r="AA51" s="156">
        <v>0</v>
      </c>
      <c r="AB51" s="156">
        <v>0</v>
      </c>
      <c r="AC51" s="156">
        <v>0</v>
      </c>
      <c r="AD51" s="156">
        <v>0</v>
      </c>
      <c r="AE51" s="156">
        <v>0</v>
      </c>
      <c r="AF51" s="156">
        <v>2436381</v>
      </c>
      <c r="AG51" s="156">
        <v>2436351</v>
      </c>
      <c r="AH51" s="156">
        <v>-30</v>
      </c>
      <c r="AI51" s="156">
        <v>2554733</v>
      </c>
      <c r="AJ51" s="3"/>
      <c r="AK51" s="4"/>
    </row>
    <row r="52" spans="1:37" ht="24">
      <c r="A52" s="227">
        <v>2</v>
      </c>
      <c r="B52" s="228" t="s">
        <v>552</v>
      </c>
      <c r="C52" s="228">
        <v>44277915201</v>
      </c>
      <c r="D52" s="228" t="s">
        <v>771</v>
      </c>
      <c r="E52" s="228" t="s">
        <v>772</v>
      </c>
      <c r="F52" s="228" t="s">
        <v>701</v>
      </c>
      <c r="G52" s="228" t="s">
        <v>701</v>
      </c>
      <c r="H52" s="228" t="s">
        <v>701</v>
      </c>
      <c r="I52" s="228" t="s">
        <v>701</v>
      </c>
      <c r="J52" s="229">
        <v>44895</v>
      </c>
      <c r="K52" s="156">
        <v>1761000</v>
      </c>
      <c r="L52" s="156">
        <v>1761000</v>
      </c>
      <c r="M52" s="156">
        <v>1791422</v>
      </c>
      <c r="N52" s="156">
        <v>0</v>
      </c>
      <c r="O52" s="156">
        <v>0</v>
      </c>
      <c r="P52" s="156">
        <v>1791366</v>
      </c>
      <c r="Q52" s="156">
        <v>0</v>
      </c>
      <c r="R52" s="156">
        <v>0</v>
      </c>
      <c r="S52" s="156">
        <v>0</v>
      </c>
      <c r="T52" s="156">
        <v>0</v>
      </c>
      <c r="U52" s="156">
        <v>0</v>
      </c>
      <c r="V52" s="156">
        <v>0</v>
      </c>
      <c r="W52" s="156">
        <v>0</v>
      </c>
      <c r="X52" s="156">
        <v>0</v>
      </c>
      <c r="Y52" s="156">
        <v>0</v>
      </c>
      <c r="Z52" s="156">
        <v>0</v>
      </c>
      <c r="AA52" s="156">
        <v>0</v>
      </c>
      <c r="AB52" s="156">
        <v>0</v>
      </c>
      <c r="AC52" s="156">
        <v>0</v>
      </c>
      <c r="AD52" s="156">
        <v>0</v>
      </c>
      <c r="AE52" s="156">
        <v>0</v>
      </c>
      <c r="AF52" s="156">
        <v>1791422</v>
      </c>
      <c r="AG52" s="156">
        <v>1791366</v>
      </c>
      <c r="AH52" s="156">
        <v>-56</v>
      </c>
      <c r="AI52" s="156">
        <v>909989</v>
      </c>
      <c r="AJ52" s="3"/>
      <c r="AK52" s="4"/>
    </row>
    <row r="53" spans="1:37">
      <c r="A53" s="227">
        <v>2</v>
      </c>
      <c r="B53" s="228" t="s">
        <v>251</v>
      </c>
      <c r="C53" s="228">
        <v>43303615201</v>
      </c>
      <c r="D53" s="228" t="s">
        <v>773</v>
      </c>
      <c r="E53" s="228" t="s">
        <v>774</v>
      </c>
      <c r="F53" s="228" t="s">
        <v>701</v>
      </c>
      <c r="G53" s="228" t="s">
        <v>701</v>
      </c>
      <c r="H53" s="228" t="s">
        <v>701</v>
      </c>
      <c r="I53" s="228" t="s">
        <v>701</v>
      </c>
      <c r="J53" s="229">
        <v>42718</v>
      </c>
      <c r="K53" s="156">
        <v>116979302</v>
      </c>
      <c r="L53" s="156">
        <v>128380916</v>
      </c>
      <c r="M53" s="156">
        <v>130241787</v>
      </c>
      <c r="N53" s="156">
        <v>11401614.390000001</v>
      </c>
      <c r="O53" s="156">
        <v>0</v>
      </c>
      <c r="P53" s="156">
        <v>130340218</v>
      </c>
      <c r="Q53" s="156">
        <v>0</v>
      </c>
      <c r="R53" s="156"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v>0</v>
      </c>
      <c r="AD53" s="156">
        <v>0</v>
      </c>
      <c r="AE53" s="156">
        <v>0</v>
      </c>
      <c r="AF53" s="156">
        <v>130241787</v>
      </c>
      <c r="AG53" s="156">
        <v>130340218</v>
      </c>
      <c r="AH53" s="156">
        <v>98430</v>
      </c>
      <c r="AI53" s="156">
        <v>119230875</v>
      </c>
      <c r="AJ53" s="3" t="s">
        <v>775</v>
      </c>
      <c r="AK53" s="4" t="s">
        <v>776</v>
      </c>
    </row>
    <row r="54" spans="1:37">
      <c r="A54" s="227">
        <v>2</v>
      </c>
      <c r="B54" s="228" t="s">
        <v>253</v>
      </c>
      <c r="C54" s="228">
        <v>20972255201</v>
      </c>
      <c r="D54" s="228" t="s">
        <v>777</v>
      </c>
      <c r="E54" s="228" t="s">
        <v>778</v>
      </c>
      <c r="F54" s="228" t="s">
        <v>701</v>
      </c>
      <c r="G54" s="228" t="s">
        <v>701</v>
      </c>
      <c r="H54" s="228" t="s">
        <v>701</v>
      </c>
      <c r="I54" s="228" t="s">
        <v>701</v>
      </c>
      <c r="J54" s="229">
        <v>43936</v>
      </c>
      <c r="K54" s="156">
        <v>4399943</v>
      </c>
      <c r="L54" s="156">
        <v>4455060</v>
      </c>
      <c r="M54" s="156">
        <v>4501267</v>
      </c>
      <c r="N54" s="156">
        <v>55116.959999999999</v>
      </c>
      <c r="O54" s="156">
        <v>0</v>
      </c>
      <c r="P54" s="156">
        <v>4501267</v>
      </c>
      <c r="Q54" s="156">
        <v>0</v>
      </c>
      <c r="R54" s="156">
        <v>0</v>
      </c>
      <c r="S54" s="156">
        <v>0</v>
      </c>
      <c r="T54" s="156">
        <v>0</v>
      </c>
      <c r="U54" s="156">
        <v>0</v>
      </c>
      <c r="V54" s="156">
        <v>0</v>
      </c>
      <c r="W54" s="156">
        <v>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v>0</v>
      </c>
      <c r="AD54" s="156">
        <v>0</v>
      </c>
      <c r="AE54" s="156">
        <v>0</v>
      </c>
      <c r="AF54" s="156">
        <v>4501267</v>
      </c>
      <c r="AG54" s="156">
        <v>4501267</v>
      </c>
      <c r="AH54" s="156">
        <v>0</v>
      </c>
      <c r="AI54" s="156">
        <v>4855272</v>
      </c>
      <c r="AJ54" s="3"/>
      <c r="AK54" s="4"/>
    </row>
    <row r="55" spans="1:37">
      <c r="A55" s="227">
        <v>2</v>
      </c>
      <c r="B55" s="228" t="s">
        <v>255</v>
      </c>
      <c r="C55" s="228">
        <v>43860815201</v>
      </c>
      <c r="D55" s="228" t="s">
        <v>779</v>
      </c>
      <c r="E55" s="228" t="s">
        <v>780</v>
      </c>
      <c r="F55" s="228" t="s">
        <v>701</v>
      </c>
      <c r="G55" s="228" t="s">
        <v>701</v>
      </c>
      <c r="H55" s="228" t="s">
        <v>701</v>
      </c>
      <c r="I55" s="228" t="s">
        <v>701</v>
      </c>
      <c r="J55" s="229">
        <v>43795</v>
      </c>
      <c r="K55" s="156">
        <v>25732018</v>
      </c>
      <c r="L55" s="156">
        <v>27245810</v>
      </c>
      <c r="M55" s="156">
        <v>27469022</v>
      </c>
      <c r="N55" s="156">
        <v>1513792.32</v>
      </c>
      <c r="O55" s="156">
        <v>0</v>
      </c>
      <c r="P55" s="156">
        <v>27535459</v>
      </c>
      <c r="Q55" s="156">
        <v>0</v>
      </c>
      <c r="R55" s="156"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0</v>
      </c>
      <c r="Z55" s="156">
        <v>0</v>
      </c>
      <c r="AA55" s="156">
        <v>0</v>
      </c>
      <c r="AB55" s="156">
        <v>0</v>
      </c>
      <c r="AC55" s="156">
        <v>0</v>
      </c>
      <c r="AD55" s="156">
        <v>0</v>
      </c>
      <c r="AE55" s="156">
        <v>0</v>
      </c>
      <c r="AF55" s="156">
        <v>27469022</v>
      </c>
      <c r="AG55" s="156">
        <v>27535459</v>
      </c>
      <c r="AH55" s="156">
        <v>66438</v>
      </c>
      <c r="AI55" s="156">
        <v>20749476</v>
      </c>
      <c r="AJ55" s="3" t="s">
        <v>781</v>
      </c>
      <c r="AK55" s="4" t="s">
        <v>782</v>
      </c>
    </row>
    <row r="56" spans="1:37">
      <c r="A56" s="227">
        <v>2</v>
      </c>
      <c r="B56" s="228" t="s">
        <v>257</v>
      </c>
      <c r="C56" s="228">
        <v>21272425201</v>
      </c>
      <c r="D56" s="228" t="s">
        <v>768</v>
      </c>
      <c r="E56" s="228" t="s">
        <v>769</v>
      </c>
      <c r="F56" s="228" t="s">
        <v>701</v>
      </c>
      <c r="G56" s="228" t="s">
        <v>701</v>
      </c>
      <c r="H56" s="228" t="s">
        <v>701</v>
      </c>
      <c r="I56" s="228" t="s">
        <v>701</v>
      </c>
      <c r="J56" s="229">
        <v>43243</v>
      </c>
      <c r="K56" s="156">
        <v>11717625</v>
      </c>
      <c r="L56" s="156">
        <v>11666748</v>
      </c>
      <c r="M56" s="156">
        <v>11573612</v>
      </c>
      <c r="N56" s="156">
        <v>-50877.32</v>
      </c>
      <c r="O56" s="156">
        <v>-1206768</v>
      </c>
      <c r="P56" s="156">
        <v>10334162</v>
      </c>
      <c r="Q56" s="156">
        <v>-1206768</v>
      </c>
      <c r="R56" s="156">
        <v>0</v>
      </c>
      <c r="S56" s="156">
        <v>0</v>
      </c>
      <c r="T56" s="156">
        <v>0</v>
      </c>
      <c r="U56" s="156">
        <v>0</v>
      </c>
      <c r="V56" s="156">
        <v>0</v>
      </c>
      <c r="W56" s="156">
        <v>-1206768</v>
      </c>
      <c r="X56" s="156">
        <v>0</v>
      </c>
      <c r="Y56" s="156">
        <v>0</v>
      </c>
      <c r="Z56" s="156">
        <v>0</v>
      </c>
      <c r="AA56" s="156">
        <v>0</v>
      </c>
      <c r="AB56" s="156">
        <v>0</v>
      </c>
      <c r="AC56" s="156">
        <v>0</v>
      </c>
      <c r="AD56" s="156">
        <v>0</v>
      </c>
      <c r="AE56" s="156">
        <v>-1206768</v>
      </c>
      <c r="AF56" s="156">
        <v>10366844</v>
      </c>
      <c r="AG56" s="156">
        <v>10334162</v>
      </c>
      <c r="AH56" s="156">
        <v>-32682</v>
      </c>
      <c r="AI56" s="156">
        <v>12539660</v>
      </c>
      <c r="AJ56" s="3"/>
      <c r="AK56" s="4"/>
    </row>
    <row r="57" spans="1:37">
      <c r="A57" s="227">
        <v>2</v>
      </c>
      <c r="B57" s="228" t="s">
        <v>259</v>
      </c>
      <c r="C57" s="228">
        <v>42307145201</v>
      </c>
      <c r="D57" s="228" t="s">
        <v>783</v>
      </c>
      <c r="E57" s="228" t="s">
        <v>784</v>
      </c>
      <c r="F57" s="228" t="s">
        <v>701</v>
      </c>
      <c r="G57" s="228" t="s">
        <v>701</v>
      </c>
      <c r="H57" s="228" t="s">
        <v>701</v>
      </c>
      <c r="I57" s="228" t="s">
        <v>701</v>
      </c>
      <c r="J57" s="229">
        <v>43439</v>
      </c>
      <c r="K57" s="156">
        <v>7294444</v>
      </c>
      <c r="L57" s="156">
        <v>7636147</v>
      </c>
      <c r="M57" s="156">
        <v>7798283</v>
      </c>
      <c r="N57" s="156">
        <v>341702.82</v>
      </c>
      <c r="O57" s="156">
        <v>0</v>
      </c>
      <c r="P57" s="156">
        <v>7754246</v>
      </c>
      <c r="Q57" s="156">
        <v>0</v>
      </c>
      <c r="R57" s="156">
        <v>0</v>
      </c>
      <c r="S57" s="156">
        <v>0</v>
      </c>
      <c r="T57" s="156">
        <v>0</v>
      </c>
      <c r="U57" s="156">
        <v>0</v>
      </c>
      <c r="V57" s="156">
        <v>0</v>
      </c>
      <c r="W57" s="156">
        <v>0</v>
      </c>
      <c r="X57" s="156">
        <v>0</v>
      </c>
      <c r="Y57" s="156">
        <v>0</v>
      </c>
      <c r="Z57" s="156">
        <v>0</v>
      </c>
      <c r="AA57" s="156">
        <v>0</v>
      </c>
      <c r="AB57" s="156">
        <v>0</v>
      </c>
      <c r="AC57" s="156">
        <v>0</v>
      </c>
      <c r="AD57" s="156">
        <v>0</v>
      </c>
      <c r="AE57" s="156">
        <v>0</v>
      </c>
      <c r="AF57" s="156">
        <v>7798283</v>
      </c>
      <c r="AG57" s="156">
        <v>7754246</v>
      </c>
      <c r="AH57" s="156">
        <v>-44037</v>
      </c>
      <c r="AI57" s="156">
        <v>7079692</v>
      </c>
      <c r="AJ57" s="3"/>
      <c r="AK57" s="4"/>
    </row>
    <row r="58" spans="1:37">
      <c r="A58" s="227">
        <v>2</v>
      </c>
      <c r="B58" s="228" t="s">
        <v>262</v>
      </c>
      <c r="C58" s="228">
        <v>43946715201</v>
      </c>
      <c r="D58" s="228" t="s">
        <v>785</v>
      </c>
      <c r="E58" s="228" t="s">
        <v>786</v>
      </c>
      <c r="F58" s="228" t="s">
        <v>701</v>
      </c>
      <c r="G58" s="228" t="s">
        <v>701</v>
      </c>
      <c r="H58" s="228" t="s">
        <v>701</v>
      </c>
      <c r="I58" s="228" t="s">
        <v>701</v>
      </c>
      <c r="J58" s="229">
        <v>43733</v>
      </c>
      <c r="K58" s="156">
        <v>11950705</v>
      </c>
      <c r="L58" s="156">
        <v>12606239</v>
      </c>
      <c r="M58" s="156">
        <v>12671373</v>
      </c>
      <c r="N58" s="156">
        <v>655533.43000000005</v>
      </c>
      <c r="O58" s="156">
        <v>0</v>
      </c>
      <c r="P58" s="156">
        <v>12844734</v>
      </c>
      <c r="Q58" s="156">
        <v>0</v>
      </c>
      <c r="R58" s="156">
        <v>0</v>
      </c>
      <c r="S58" s="156">
        <v>0</v>
      </c>
      <c r="T58" s="156">
        <v>0</v>
      </c>
      <c r="U58" s="156">
        <v>0</v>
      </c>
      <c r="V58" s="156">
        <v>0</v>
      </c>
      <c r="W58" s="156">
        <v>0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0</v>
      </c>
      <c r="AF58" s="156">
        <v>12671373</v>
      </c>
      <c r="AG58" s="156">
        <v>12844734</v>
      </c>
      <c r="AH58" s="156">
        <v>173361</v>
      </c>
      <c r="AI58" s="156">
        <v>11844644</v>
      </c>
      <c r="AJ58" s="3"/>
      <c r="AK58" s="4"/>
    </row>
    <row r="59" spans="1:37">
      <c r="A59" s="227">
        <v>2</v>
      </c>
      <c r="B59" s="228" t="s">
        <v>264</v>
      </c>
      <c r="C59" s="228">
        <v>43761115201</v>
      </c>
      <c r="D59" s="228" t="s">
        <v>787</v>
      </c>
      <c r="E59" s="228" t="s">
        <v>788</v>
      </c>
      <c r="F59" s="228" t="s">
        <v>701</v>
      </c>
      <c r="G59" s="228" t="s">
        <v>701</v>
      </c>
      <c r="H59" s="228" t="s">
        <v>701</v>
      </c>
      <c r="I59" s="228" t="s">
        <v>701</v>
      </c>
      <c r="J59" s="229">
        <v>43971</v>
      </c>
      <c r="K59" s="156">
        <v>8709827</v>
      </c>
      <c r="L59" s="156">
        <v>8796925</v>
      </c>
      <c r="M59" s="156">
        <v>9281776</v>
      </c>
      <c r="N59" s="156">
        <v>87098.27</v>
      </c>
      <c r="O59" s="156">
        <v>0</v>
      </c>
      <c r="P59" s="156">
        <v>9514074</v>
      </c>
      <c r="Q59" s="156">
        <v>0</v>
      </c>
      <c r="R59" s="156">
        <v>0</v>
      </c>
      <c r="S59" s="156">
        <v>0</v>
      </c>
      <c r="T59" s="156">
        <v>0</v>
      </c>
      <c r="U59" s="156">
        <v>0</v>
      </c>
      <c r="V59" s="156">
        <v>0</v>
      </c>
      <c r="W59" s="156">
        <v>0</v>
      </c>
      <c r="X59" s="156">
        <v>0</v>
      </c>
      <c r="Y59" s="156">
        <v>0</v>
      </c>
      <c r="Z59" s="156">
        <v>0</v>
      </c>
      <c r="AA59" s="156">
        <v>0</v>
      </c>
      <c r="AB59" s="156">
        <v>0</v>
      </c>
      <c r="AC59" s="156">
        <v>0</v>
      </c>
      <c r="AD59" s="156">
        <v>0</v>
      </c>
      <c r="AE59" s="156">
        <v>0</v>
      </c>
      <c r="AF59" s="156">
        <v>9281776</v>
      </c>
      <c r="AG59" s="156">
        <v>9514074</v>
      </c>
      <c r="AH59" s="156">
        <v>232299</v>
      </c>
      <c r="AI59" s="156">
        <v>10240285</v>
      </c>
      <c r="AJ59" s="3"/>
      <c r="AK59" s="4"/>
    </row>
    <row r="60" spans="1:37">
      <c r="A60" s="227">
        <v>2</v>
      </c>
      <c r="B60" s="228" t="s">
        <v>555</v>
      </c>
      <c r="C60" s="228">
        <v>43939915201</v>
      </c>
      <c r="D60" s="228" t="s">
        <v>768</v>
      </c>
      <c r="E60" s="228" t="s">
        <v>769</v>
      </c>
      <c r="F60" s="228" t="s">
        <v>701</v>
      </c>
      <c r="G60" s="228" t="s">
        <v>701</v>
      </c>
      <c r="H60" s="228" t="s">
        <v>701</v>
      </c>
      <c r="I60" s="228" t="s">
        <v>701</v>
      </c>
      <c r="J60" s="229">
        <v>43887</v>
      </c>
      <c r="K60" s="156">
        <v>6913040</v>
      </c>
      <c r="L60" s="156">
        <v>6913040</v>
      </c>
      <c r="M60" s="156">
        <v>6429139</v>
      </c>
      <c r="N60" s="156">
        <v>0</v>
      </c>
      <c r="O60" s="156">
        <v>0</v>
      </c>
      <c r="P60" s="156">
        <v>6454714</v>
      </c>
      <c r="Q60" s="156">
        <v>0</v>
      </c>
      <c r="R60" s="156">
        <v>0</v>
      </c>
      <c r="S60" s="156">
        <v>0</v>
      </c>
      <c r="T60" s="156">
        <v>0</v>
      </c>
      <c r="U60" s="156">
        <v>0</v>
      </c>
      <c r="V60" s="156">
        <v>0</v>
      </c>
      <c r="W60" s="156">
        <v>0</v>
      </c>
      <c r="X60" s="156">
        <v>0</v>
      </c>
      <c r="Y60" s="156">
        <v>0</v>
      </c>
      <c r="Z60" s="156">
        <v>0</v>
      </c>
      <c r="AA60" s="156">
        <v>0</v>
      </c>
      <c r="AB60" s="156">
        <v>0</v>
      </c>
      <c r="AC60" s="156">
        <v>0</v>
      </c>
      <c r="AD60" s="156">
        <v>0</v>
      </c>
      <c r="AE60" s="156">
        <v>0</v>
      </c>
      <c r="AF60" s="156">
        <v>6429139</v>
      </c>
      <c r="AG60" s="156">
        <v>6454714</v>
      </c>
      <c r="AH60" s="156">
        <v>25575</v>
      </c>
      <c r="AI60" s="156">
        <v>7673392</v>
      </c>
      <c r="AJ60" s="3"/>
      <c r="AK60" s="4"/>
    </row>
    <row r="61" spans="1:37" ht="24">
      <c r="A61" s="227">
        <v>2</v>
      </c>
      <c r="B61" s="228" t="s">
        <v>266</v>
      </c>
      <c r="C61" s="228">
        <v>43404115201</v>
      </c>
      <c r="D61" s="228" t="s">
        <v>771</v>
      </c>
      <c r="E61" s="228" t="s">
        <v>772</v>
      </c>
      <c r="F61" s="228" t="s">
        <v>701</v>
      </c>
      <c r="G61" s="228" t="s">
        <v>701</v>
      </c>
      <c r="H61" s="228" t="s">
        <v>701</v>
      </c>
      <c r="I61" s="228" t="s">
        <v>701</v>
      </c>
      <c r="J61" s="229">
        <v>43971</v>
      </c>
      <c r="K61" s="156">
        <v>10836000</v>
      </c>
      <c r="L61" s="156">
        <v>11135538</v>
      </c>
      <c r="M61" s="156">
        <v>11823711</v>
      </c>
      <c r="N61" s="156">
        <v>299538.44</v>
      </c>
      <c r="O61" s="156">
        <v>0</v>
      </c>
      <c r="P61" s="156">
        <v>11908350</v>
      </c>
      <c r="Q61" s="156">
        <v>0</v>
      </c>
      <c r="R61" s="156">
        <v>0</v>
      </c>
      <c r="S61" s="156">
        <v>0</v>
      </c>
      <c r="T61" s="156">
        <v>0</v>
      </c>
      <c r="U61" s="156">
        <v>0</v>
      </c>
      <c r="V61" s="156">
        <v>0</v>
      </c>
      <c r="W61" s="156">
        <v>0</v>
      </c>
      <c r="X61" s="156">
        <v>0</v>
      </c>
      <c r="Y61" s="156">
        <v>0</v>
      </c>
      <c r="Z61" s="156">
        <v>0</v>
      </c>
      <c r="AA61" s="156">
        <v>0</v>
      </c>
      <c r="AB61" s="156">
        <v>0</v>
      </c>
      <c r="AC61" s="156">
        <v>0</v>
      </c>
      <c r="AD61" s="156">
        <v>0</v>
      </c>
      <c r="AE61" s="156">
        <v>0</v>
      </c>
      <c r="AF61" s="156">
        <v>11823711</v>
      </c>
      <c r="AG61" s="156">
        <v>11908350</v>
      </c>
      <c r="AH61" s="156">
        <v>84639</v>
      </c>
      <c r="AI61" s="156">
        <v>8768180</v>
      </c>
      <c r="AJ61" s="3"/>
      <c r="AK61" s="4"/>
    </row>
    <row r="62" spans="1:37">
      <c r="A62" s="227">
        <v>2</v>
      </c>
      <c r="B62" s="228" t="s">
        <v>268</v>
      </c>
      <c r="C62" s="228">
        <v>44105915201</v>
      </c>
      <c r="D62" s="228" t="s">
        <v>768</v>
      </c>
      <c r="E62" s="228" t="s">
        <v>769</v>
      </c>
      <c r="F62" s="228" t="s">
        <v>701</v>
      </c>
      <c r="G62" s="228" t="s">
        <v>701</v>
      </c>
      <c r="H62" s="228" t="s">
        <v>701</v>
      </c>
      <c r="I62" s="228" t="s">
        <v>701</v>
      </c>
      <c r="J62" s="229">
        <v>44041</v>
      </c>
      <c r="K62" s="156">
        <v>13904803</v>
      </c>
      <c r="L62" s="156">
        <v>14427901</v>
      </c>
      <c r="M62" s="156">
        <v>14501738</v>
      </c>
      <c r="N62" s="156">
        <v>523098.66</v>
      </c>
      <c r="O62" s="156">
        <v>0</v>
      </c>
      <c r="P62" s="156">
        <v>14430355</v>
      </c>
      <c r="Q62" s="156">
        <v>0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0</v>
      </c>
      <c r="X62" s="156">
        <v>0</v>
      </c>
      <c r="Y62" s="156">
        <v>0</v>
      </c>
      <c r="Z62" s="156">
        <v>0</v>
      </c>
      <c r="AA62" s="156">
        <v>0</v>
      </c>
      <c r="AB62" s="156">
        <v>0</v>
      </c>
      <c r="AC62" s="156">
        <v>0</v>
      </c>
      <c r="AD62" s="156">
        <v>0</v>
      </c>
      <c r="AE62" s="156">
        <v>0</v>
      </c>
      <c r="AF62" s="156">
        <v>14501738</v>
      </c>
      <c r="AG62" s="156">
        <v>14430355</v>
      </c>
      <c r="AH62" s="156">
        <v>-71383</v>
      </c>
      <c r="AI62" s="156">
        <v>14722616</v>
      </c>
      <c r="AJ62" s="3"/>
      <c r="AK62" s="4"/>
    </row>
    <row r="63" spans="1:37">
      <c r="A63" s="227">
        <v>2</v>
      </c>
      <c r="B63" s="228" t="s">
        <v>557</v>
      </c>
      <c r="C63" s="228">
        <v>44258115201</v>
      </c>
      <c r="D63" s="228" t="s">
        <v>768</v>
      </c>
      <c r="E63" s="228" t="s">
        <v>769</v>
      </c>
      <c r="F63" s="228" t="s">
        <v>701</v>
      </c>
      <c r="G63" s="228" t="s">
        <v>701</v>
      </c>
      <c r="H63" s="228" t="s">
        <v>701</v>
      </c>
      <c r="I63" s="228" t="s">
        <v>701</v>
      </c>
      <c r="J63" s="229">
        <v>44153</v>
      </c>
      <c r="K63" s="156">
        <v>7945667</v>
      </c>
      <c r="L63" s="156">
        <v>7945667</v>
      </c>
      <c r="M63" s="156">
        <v>8118217</v>
      </c>
      <c r="N63" s="156">
        <v>0</v>
      </c>
      <c r="O63" s="156">
        <v>0</v>
      </c>
      <c r="P63" s="156">
        <v>8574396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56">
        <v>0</v>
      </c>
      <c r="Y63" s="156">
        <v>0</v>
      </c>
      <c r="Z63" s="156">
        <v>0</v>
      </c>
      <c r="AA63" s="156">
        <v>0</v>
      </c>
      <c r="AB63" s="156">
        <v>0</v>
      </c>
      <c r="AC63" s="156">
        <v>0</v>
      </c>
      <c r="AD63" s="156">
        <v>0</v>
      </c>
      <c r="AE63" s="156">
        <v>0</v>
      </c>
      <c r="AF63" s="156">
        <v>8118217</v>
      </c>
      <c r="AG63" s="156">
        <v>8574396</v>
      </c>
      <c r="AH63" s="156">
        <v>456179</v>
      </c>
      <c r="AI63" s="156">
        <v>6919712</v>
      </c>
      <c r="AJ63" s="3"/>
      <c r="AK63" s="4"/>
    </row>
    <row r="64" spans="1:37">
      <c r="A64" s="227">
        <v>2</v>
      </c>
      <c r="B64" s="228" t="s">
        <v>270</v>
      </c>
      <c r="C64" s="228">
        <v>44119415201</v>
      </c>
      <c r="D64" s="228" t="s">
        <v>789</v>
      </c>
      <c r="E64" s="228" t="s">
        <v>790</v>
      </c>
      <c r="F64" s="228" t="s">
        <v>701</v>
      </c>
      <c r="G64" s="228" t="s">
        <v>701</v>
      </c>
      <c r="H64" s="228" t="s">
        <v>701</v>
      </c>
      <c r="I64" s="228" t="s">
        <v>701</v>
      </c>
      <c r="J64" s="229">
        <v>44286</v>
      </c>
      <c r="K64" s="156">
        <v>1882079</v>
      </c>
      <c r="L64" s="156">
        <v>1993425</v>
      </c>
      <c r="M64" s="156">
        <v>1914819</v>
      </c>
      <c r="N64" s="156">
        <v>111345.32</v>
      </c>
      <c r="O64" s="156">
        <v>0</v>
      </c>
      <c r="P64" s="156">
        <v>1920086</v>
      </c>
      <c r="Q64" s="156">
        <v>0</v>
      </c>
      <c r="R64" s="156">
        <v>0</v>
      </c>
      <c r="S64" s="156">
        <v>0</v>
      </c>
      <c r="T64" s="156">
        <v>0</v>
      </c>
      <c r="U64" s="156">
        <v>0</v>
      </c>
      <c r="V64" s="156">
        <v>0</v>
      </c>
      <c r="W64" s="156">
        <v>0</v>
      </c>
      <c r="X64" s="156">
        <v>0</v>
      </c>
      <c r="Y64" s="156">
        <v>0</v>
      </c>
      <c r="Z64" s="156">
        <v>0</v>
      </c>
      <c r="AA64" s="156">
        <v>0</v>
      </c>
      <c r="AB64" s="156">
        <v>0</v>
      </c>
      <c r="AC64" s="156">
        <v>0</v>
      </c>
      <c r="AD64" s="156">
        <v>0</v>
      </c>
      <c r="AE64" s="156">
        <v>0</v>
      </c>
      <c r="AF64" s="156">
        <v>1914819</v>
      </c>
      <c r="AG64" s="156">
        <v>1920086</v>
      </c>
      <c r="AH64" s="156">
        <v>5267</v>
      </c>
      <c r="AI64" s="156">
        <v>1441903</v>
      </c>
      <c r="AJ64" s="3"/>
      <c r="AK64" s="4"/>
    </row>
    <row r="65" spans="1:37">
      <c r="A65" s="227">
        <v>2</v>
      </c>
      <c r="B65" s="228" t="s">
        <v>559</v>
      </c>
      <c r="C65" s="228">
        <v>43575715201</v>
      </c>
      <c r="D65" s="228" t="s">
        <v>755</v>
      </c>
      <c r="E65" s="228" t="s">
        <v>756</v>
      </c>
      <c r="F65" s="228" t="s">
        <v>701</v>
      </c>
      <c r="G65" s="228" t="s">
        <v>701</v>
      </c>
      <c r="H65" s="228" t="s">
        <v>701</v>
      </c>
      <c r="I65" s="228" t="s">
        <v>701</v>
      </c>
      <c r="J65" s="229">
        <v>44244</v>
      </c>
      <c r="K65" s="156">
        <v>1262262</v>
      </c>
      <c r="L65" s="156">
        <v>1262262</v>
      </c>
      <c r="M65" s="156">
        <v>1249368</v>
      </c>
      <c r="N65" s="156">
        <v>0</v>
      </c>
      <c r="O65" s="156">
        <v>0</v>
      </c>
      <c r="P65" s="156">
        <v>1249498</v>
      </c>
      <c r="Q65" s="156">
        <v>0</v>
      </c>
      <c r="R65" s="156">
        <v>0</v>
      </c>
      <c r="S65" s="156">
        <v>0</v>
      </c>
      <c r="T65" s="156">
        <v>0</v>
      </c>
      <c r="U65" s="156">
        <v>0</v>
      </c>
      <c r="V65" s="156">
        <v>0</v>
      </c>
      <c r="W65" s="156">
        <v>0</v>
      </c>
      <c r="X65" s="156">
        <v>0</v>
      </c>
      <c r="Y65" s="156">
        <v>0</v>
      </c>
      <c r="Z65" s="156">
        <v>0</v>
      </c>
      <c r="AA65" s="156">
        <v>0</v>
      </c>
      <c r="AB65" s="156">
        <v>0</v>
      </c>
      <c r="AC65" s="156">
        <v>0</v>
      </c>
      <c r="AD65" s="156">
        <v>0</v>
      </c>
      <c r="AE65" s="156">
        <v>0</v>
      </c>
      <c r="AF65" s="156">
        <v>1249368</v>
      </c>
      <c r="AG65" s="156">
        <v>1249498</v>
      </c>
      <c r="AH65" s="156">
        <v>130</v>
      </c>
      <c r="AI65" s="156">
        <v>1338363</v>
      </c>
      <c r="AJ65" s="3"/>
      <c r="AK65" s="4"/>
    </row>
    <row r="66" spans="1:37">
      <c r="A66" s="227">
        <v>2</v>
      </c>
      <c r="B66" s="228" t="s">
        <v>272</v>
      </c>
      <c r="C66" s="228">
        <v>44126115201</v>
      </c>
      <c r="D66" s="228" t="s">
        <v>787</v>
      </c>
      <c r="E66" s="228" t="s">
        <v>788</v>
      </c>
      <c r="F66" s="228" t="s">
        <v>701</v>
      </c>
      <c r="G66" s="228" t="s">
        <v>701</v>
      </c>
      <c r="H66" s="228" t="s">
        <v>701</v>
      </c>
      <c r="I66" s="228" t="s">
        <v>701</v>
      </c>
      <c r="J66" s="229">
        <v>44342</v>
      </c>
      <c r="K66" s="156">
        <v>4633748</v>
      </c>
      <c r="L66" s="156">
        <v>3852057</v>
      </c>
      <c r="M66" s="156">
        <v>3929376</v>
      </c>
      <c r="N66" s="156">
        <v>-781690.82</v>
      </c>
      <c r="O66" s="156">
        <v>0</v>
      </c>
      <c r="P66" s="156">
        <v>4154909</v>
      </c>
      <c r="Q66" s="156">
        <v>0</v>
      </c>
      <c r="R66" s="156">
        <v>0</v>
      </c>
      <c r="S66" s="156">
        <v>0</v>
      </c>
      <c r="T66" s="156">
        <v>0</v>
      </c>
      <c r="U66" s="156">
        <v>0</v>
      </c>
      <c r="V66" s="156">
        <v>0</v>
      </c>
      <c r="W66" s="156">
        <v>0</v>
      </c>
      <c r="X66" s="156">
        <v>0</v>
      </c>
      <c r="Y66" s="156">
        <v>0</v>
      </c>
      <c r="Z66" s="156">
        <v>0</v>
      </c>
      <c r="AA66" s="156">
        <v>0</v>
      </c>
      <c r="AB66" s="156">
        <v>0</v>
      </c>
      <c r="AC66" s="156">
        <v>0</v>
      </c>
      <c r="AD66" s="156">
        <v>0</v>
      </c>
      <c r="AE66" s="156">
        <v>0</v>
      </c>
      <c r="AF66" s="156">
        <v>3929376</v>
      </c>
      <c r="AG66" s="156">
        <v>4154909</v>
      </c>
      <c r="AH66" s="156">
        <v>225533</v>
      </c>
      <c r="AI66" s="156">
        <v>4540383</v>
      </c>
      <c r="AJ66" s="3"/>
      <c r="AK66" s="4"/>
    </row>
    <row r="67" spans="1:37">
      <c r="A67" s="227">
        <v>2</v>
      </c>
      <c r="B67" s="228" t="s">
        <v>274</v>
      </c>
      <c r="C67" s="228">
        <v>44327315201</v>
      </c>
      <c r="D67" s="228" t="s">
        <v>708</v>
      </c>
      <c r="E67" s="228" t="s">
        <v>709</v>
      </c>
      <c r="F67" s="228" t="s">
        <v>701</v>
      </c>
      <c r="G67" s="228" t="s">
        <v>701</v>
      </c>
      <c r="H67" s="228" t="s">
        <v>701</v>
      </c>
      <c r="I67" s="228" t="s">
        <v>701</v>
      </c>
      <c r="J67" s="229">
        <v>44468</v>
      </c>
      <c r="K67" s="156">
        <v>4876894</v>
      </c>
      <c r="L67" s="156">
        <v>4984966</v>
      </c>
      <c r="M67" s="156">
        <v>5022406</v>
      </c>
      <c r="N67" s="156">
        <v>108072.68</v>
      </c>
      <c r="O67" s="156">
        <v>0</v>
      </c>
      <c r="P67" s="156">
        <v>5415141</v>
      </c>
      <c r="Q67" s="156">
        <v>0</v>
      </c>
      <c r="R67" s="156">
        <v>0</v>
      </c>
      <c r="S67" s="156">
        <v>0</v>
      </c>
      <c r="T67" s="156">
        <v>0</v>
      </c>
      <c r="U67" s="156">
        <v>0</v>
      </c>
      <c r="V67" s="156">
        <v>0</v>
      </c>
      <c r="W67" s="156">
        <v>0</v>
      </c>
      <c r="X67" s="156">
        <v>0</v>
      </c>
      <c r="Y67" s="156">
        <v>0</v>
      </c>
      <c r="Z67" s="156">
        <v>0</v>
      </c>
      <c r="AA67" s="156">
        <v>0</v>
      </c>
      <c r="AB67" s="156">
        <v>0</v>
      </c>
      <c r="AC67" s="156">
        <v>0</v>
      </c>
      <c r="AD67" s="156">
        <v>0</v>
      </c>
      <c r="AE67" s="156">
        <v>0</v>
      </c>
      <c r="AF67" s="156">
        <v>5022406</v>
      </c>
      <c r="AG67" s="156">
        <v>5415141</v>
      </c>
      <c r="AH67" s="156">
        <v>392735</v>
      </c>
      <c r="AI67" s="156">
        <v>5483811</v>
      </c>
      <c r="AJ67" s="3"/>
      <c r="AK67" s="4"/>
    </row>
    <row r="68" spans="1:37">
      <c r="A68" s="227">
        <v>2</v>
      </c>
      <c r="B68" s="228" t="s">
        <v>561</v>
      </c>
      <c r="C68" s="228">
        <v>44331315201</v>
      </c>
      <c r="D68" s="228" t="s">
        <v>768</v>
      </c>
      <c r="E68" s="228" t="s">
        <v>769</v>
      </c>
      <c r="F68" s="228" t="s">
        <v>701</v>
      </c>
      <c r="G68" s="228" t="s">
        <v>701</v>
      </c>
      <c r="H68" s="228" t="s">
        <v>701</v>
      </c>
      <c r="I68" s="228" t="s">
        <v>701</v>
      </c>
      <c r="J68" s="229">
        <v>44468</v>
      </c>
      <c r="K68" s="156">
        <v>9173879</v>
      </c>
      <c r="L68" s="156">
        <v>9173879</v>
      </c>
      <c r="M68" s="156">
        <v>9342688</v>
      </c>
      <c r="N68" s="156">
        <v>0</v>
      </c>
      <c r="O68" s="156">
        <v>0</v>
      </c>
      <c r="P68" s="156">
        <v>9910699</v>
      </c>
      <c r="Q68" s="156">
        <v>0</v>
      </c>
      <c r="R68" s="156">
        <v>0</v>
      </c>
      <c r="S68" s="156">
        <v>0</v>
      </c>
      <c r="T68" s="156">
        <v>0</v>
      </c>
      <c r="U68" s="156">
        <v>0</v>
      </c>
      <c r="V68" s="156">
        <v>0</v>
      </c>
      <c r="W68" s="156">
        <v>0</v>
      </c>
      <c r="X68" s="156">
        <v>0</v>
      </c>
      <c r="Y68" s="156">
        <v>0</v>
      </c>
      <c r="Z68" s="156">
        <v>0</v>
      </c>
      <c r="AA68" s="156">
        <v>0</v>
      </c>
      <c r="AB68" s="156">
        <v>0</v>
      </c>
      <c r="AC68" s="156">
        <v>0</v>
      </c>
      <c r="AD68" s="156">
        <v>0</v>
      </c>
      <c r="AE68" s="156">
        <v>0</v>
      </c>
      <c r="AF68" s="156">
        <v>9342688</v>
      </c>
      <c r="AG68" s="156">
        <v>9910699</v>
      </c>
      <c r="AH68" s="156">
        <v>568010</v>
      </c>
      <c r="AI68" s="156">
        <v>9935886</v>
      </c>
      <c r="AJ68" s="3"/>
      <c r="AK68" s="4"/>
    </row>
    <row r="69" spans="1:37">
      <c r="A69" s="227">
        <v>2</v>
      </c>
      <c r="B69" s="228" t="s">
        <v>276</v>
      </c>
      <c r="C69" s="228">
        <v>44327415201</v>
      </c>
      <c r="D69" s="228" t="s">
        <v>791</v>
      </c>
      <c r="E69" s="228" t="s">
        <v>792</v>
      </c>
      <c r="F69" s="228" t="s">
        <v>701</v>
      </c>
      <c r="G69" s="228" t="s">
        <v>701</v>
      </c>
      <c r="H69" s="228" t="s">
        <v>701</v>
      </c>
      <c r="I69" s="228" t="s">
        <v>701</v>
      </c>
      <c r="J69" s="229">
        <v>44496</v>
      </c>
      <c r="K69" s="156">
        <v>3471681</v>
      </c>
      <c r="L69" s="156">
        <v>3603585</v>
      </c>
      <c r="M69" s="156">
        <v>3475517</v>
      </c>
      <c r="N69" s="156">
        <v>131903.51</v>
      </c>
      <c r="O69" s="156">
        <v>0</v>
      </c>
      <c r="P69" s="156">
        <v>3617192</v>
      </c>
      <c r="Q69" s="156">
        <v>0</v>
      </c>
      <c r="R69" s="156">
        <v>0</v>
      </c>
      <c r="S69" s="156">
        <v>0</v>
      </c>
      <c r="T69" s="156">
        <v>0</v>
      </c>
      <c r="U69" s="156">
        <v>0</v>
      </c>
      <c r="V69" s="156">
        <v>0</v>
      </c>
      <c r="W69" s="156">
        <v>0</v>
      </c>
      <c r="X69" s="156">
        <v>0</v>
      </c>
      <c r="Y69" s="156">
        <v>0</v>
      </c>
      <c r="Z69" s="156">
        <v>0</v>
      </c>
      <c r="AA69" s="156">
        <v>0</v>
      </c>
      <c r="AB69" s="156">
        <v>0</v>
      </c>
      <c r="AC69" s="156">
        <v>0</v>
      </c>
      <c r="AD69" s="156">
        <v>0</v>
      </c>
      <c r="AE69" s="156">
        <v>0</v>
      </c>
      <c r="AF69" s="156">
        <v>3475517</v>
      </c>
      <c r="AG69" s="156">
        <v>3617192</v>
      </c>
      <c r="AH69" s="156">
        <v>141674</v>
      </c>
      <c r="AI69" s="156">
        <v>3836185</v>
      </c>
      <c r="AJ69" s="3"/>
      <c r="AK69" s="4"/>
    </row>
    <row r="70" spans="1:37">
      <c r="A70" s="227">
        <v>2</v>
      </c>
      <c r="B70" s="228" t="s">
        <v>563</v>
      </c>
      <c r="C70" s="228">
        <v>44328215201</v>
      </c>
      <c r="D70" s="228" t="s">
        <v>768</v>
      </c>
      <c r="E70" s="228" t="s">
        <v>769</v>
      </c>
      <c r="F70" s="228" t="s">
        <v>701</v>
      </c>
      <c r="G70" s="228" t="s">
        <v>701</v>
      </c>
      <c r="H70" s="228" t="s">
        <v>701</v>
      </c>
      <c r="I70" s="228" t="s">
        <v>701</v>
      </c>
      <c r="J70" s="229">
        <v>44538</v>
      </c>
      <c r="K70" s="156">
        <v>698919</v>
      </c>
      <c r="L70" s="156">
        <v>698919</v>
      </c>
      <c r="M70" s="156">
        <v>656099</v>
      </c>
      <c r="N70" s="156">
        <v>0</v>
      </c>
      <c r="O70" s="156">
        <v>0</v>
      </c>
      <c r="P70" s="156">
        <v>656099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v>0</v>
      </c>
      <c r="Y70" s="156">
        <v>0</v>
      </c>
      <c r="Z70" s="156">
        <v>0</v>
      </c>
      <c r="AA70" s="156">
        <v>0</v>
      </c>
      <c r="AB70" s="156">
        <v>0</v>
      </c>
      <c r="AC70" s="156">
        <v>0</v>
      </c>
      <c r="AD70" s="156">
        <v>0</v>
      </c>
      <c r="AE70" s="156">
        <v>0</v>
      </c>
      <c r="AF70" s="156">
        <v>656099</v>
      </c>
      <c r="AG70" s="156">
        <v>656099</v>
      </c>
      <c r="AH70" s="156">
        <v>0</v>
      </c>
      <c r="AI70" s="156">
        <v>629199</v>
      </c>
      <c r="AJ70" s="3"/>
      <c r="AK70" s="4"/>
    </row>
    <row r="71" spans="1:37">
      <c r="A71" s="227">
        <v>2</v>
      </c>
      <c r="B71" s="228" t="s">
        <v>793</v>
      </c>
      <c r="C71" s="228">
        <v>44331115201</v>
      </c>
      <c r="D71" s="228" t="s">
        <v>768</v>
      </c>
      <c r="E71" s="228" t="s">
        <v>769</v>
      </c>
      <c r="F71" s="228" t="s">
        <v>701</v>
      </c>
      <c r="G71" s="228" t="s">
        <v>701</v>
      </c>
      <c r="H71" s="228" t="s">
        <v>701</v>
      </c>
      <c r="I71" s="228" t="s">
        <v>701</v>
      </c>
      <c r="J71" s="229">
        <v>44678</v>
      </c>
      <c r="K71" s="156">
        <v>8657266</v>
      </c>
      <c r="L71" s="156">
        <v>8657266</v>
      </c>
      <c r="M71" s="156">
        <v>8107793</v>
      </c>
      <c r="N71" s="156">
        <v>0</v>
      </c>
      <c r="O71" s="156">
        <v>0</v>
      </c>
      <c r="P71" s="156">
        <v>8099899</v>
      </c>
      <c r="Q71" s="156">
        <v>0</v>
      </c>
      <c r="R71" s="156">
        <v>0</v>
      </c>
      <c r="S71" s="156">
        <v>0</v>
      </c>
      <c r="T71" s="156">
        <v>0</v>
      </c>
      <c r="U71" s="156">
        <v>0</v>
      </c>
      <c r="V71" s="156">
        <v>0</v>
      </c>
      <c r="W71" s="156">
        <v>0</v>
      </c>
      <c r="X71" s="156">
        <v>0</v>
      </c>
      <c r="Y71" s="156">
        <v>0</v>
      </c>
      <c r="Z71" s="156">
        <v>0</v>
      </c>
      <c r="AA71" s="156">
        <v>0</v>
      </c>
      <c r="AB71" s="156">
        <v>0</v>
      </c>
      <c r="AC71" s="156">
        <v>0</v>
      </c>
      <c r="AD71" s="156">
        <v>0</v>
      </c>
      <c r="AE71" s="156">
        <v>0</v>
      </c>
      <c r="AF71" s="156">
        <v>8107793</v>
      </c>
      <c r="AG71" s="156">
        <v>8099899</v>
      </c>
      <c r="AH71" s="156">
        <v>-7895</v>
      </c>
      <c r="AI71" s="156">
        <v>10016767</v>
      </c>
      <c r="AJ71" s="3"/>
      <c r="AK71" s="4"/>
    </row>
    <row r="72" spans="1:37">
      <c r="A72" s="227">
        <v>2</v>
      </c>
      <c r="B72" s="228" t="s">
        <v>278</v>
      </c>
      <c r="C72" s="228">
        <v>43935715201</v>
      </c>
      <c r="D72" s="228" t="s">
        <v>768</v>
      </c>
      <c r="E72" s="228" t="s">
        <v>769</v>
      </c>
      <c r="F72" s="228" t="s">
        <v>701</v>
      </c>
      <c r="G72" s="228" t="s">
        <v>701</v>
      </c>
      <c r="H72" s="228" t="s">
        <v>701</v>
      </c>
      <c r="I72" s="228" t="s">
        <v>701</v>
      </c>
      <c r="J72" s="229">
        <v>44615</v>
      </c>
      <c r="K72" s="156">
        <v>6658470</v>
      </c>
      <c r="L72" s="156">
        <v>6939208</v>
      </c>
      <c r="M72" s="156">
        <v>6857539</v>
      </c>
      <c r="N72" s="156">
        <v>280737.94</v>
      </c>
      <c r="O72" s="156">
        <v>0</v>
      </c>
      <c r="P72" s="156">
        <v>7132056</v>
      </c>
      <c r="Q72" s="156">
        <v>0</v>
      </c>
      <c r="R72" s="156">
        <v>0</v>
      </c>
      <c r="S72" s="156">
        <v>0</v>
      </c>
      <c r="T72" s="156">
        <v>0</v>
      </c>
      <c r="U72" s="156">
        <v>0</v>
      </c>
      <c r="V72" s="156">
        <v>0</v>
      </c>
      <c r="W72" s="156">
        <v>0</v>
      </c>
      <c r="X72" s="156">
        <v>0</v>
      </c>
      <c r="Y72" s="156">
        <v>0</v>
      </c>
      <c r="Z72" s="156">
        <v>0</v>
      </c>
      <c r="AA72" s="156">
        <v>0</v>
      </c>
      <c r="AB72" s="156">
        <v>0</v>
      </c>
      <c r="AC72" s="156">
        <v>0</v>
      </c>
      <c r="AD72" s="156">
        <v>0</v>
      </c>
      <c r="AE72" s="156">
        <v>0</v>
      </c>
      <c r="AF72" s="156">
        <v>6857539</v>
      </c>
      <c r="AG72" s="156">
        <v>7132056</v>
      </c>
      <c r="AH72" s="156">
        <v>274517</v>
      </c>
      <c r="AI72" s="156">
        <v>7633373</v>
      </c>
      <c r="AJ72" s="3"/>
      <c r="AK72" s="4"/>
    </row>
    <row r="73" spans="1:37">
      <c r="A73" s="227">
        <v>2</v>
      </c>
      <c r="B73" s="228" t="s">
        <v>565</v>
      </c>
      <c r="C73" s="228">
        <v>44120815201</v>
      </c>
      <c r="D73" s="228" t="s">
        <v>755</v>
      </c>
      <c r="E73" s="228" t="s">
        <v>756</v>
      </c>
      <c r="F73" s="228" t="s">
        <v>701</v>
      </c>
      <c r="G73" s="228" t="s">
        <v>701</v>
      </c>
      <c r="H73" s="228" t="s">
        <v>701</v>
      </c>
      <c r="I73" s="228" t="s">
        <v>701</v>
      </c>
      <c r="J73" s="229">
        <v>44678</v>
      </c>
      <c r="K73" s="156">
        <v>1047740</v>
      </c>
      <c r="L73" s="156">
        <v>1047740</v>
      </c>
      <c r="M73" s="156">
        <v>1004140</v>
      </c>
      <c r="N73" s="156">
        <v>0</v>
      </c>
      <c r="O73" s="156">
        <v>0</v>
      </c>
      <c r="P73" s="156">
        <v>1004137</v>
      </c>
      <c r="Q73" s="156">
        <v>0</v>
      </c>
      <c r="R73" s="156">
        <v>0</v>
      </c>
      <c r="S73" s="156">
        <v>0</v>
      </c>
      <c r="T73" s="156">
        <v>0</v>
      </c>
      <c r="U73" s="156">
        <v>0</v>
      </c>
      <c r="V73" s="156">
        <v>0</v>
      </c>
      <c r="W73" s="156">
        <v>0</v>
      </c>
      <c r="X73" s="156">
        <v>0</v>
      </c>
      <c r="Y73" s="156">
        <v>0</v>
      </c>
      <c r="Z73" s="156">
        <v>0</v>
      </c>
      <c r="AA73" s="156">
        <v>0</v>
      </c>
      <c r="AB73" s="156">
        <v>0</v>
      </c>
      <c r="AC73" s="156">
        <v>0</v>
      </c>
      <c r="AD73" s="156">
        <v>0</v>
      </c>
      <c r="AE73" s="156">
        <v>0</v>
      </c>
      <c r="AF73" s="156">
        <v>1004140</v>
      </c>
      <c r="AG73" s="156">
        <v>1004137</v>
      </c>
      <c r="AH73" s="156">
        <v>-3</v>
      </c>
      <c r="AI73" s="156">
        <v>1984965</v>
      </c>
      <c r="AJ73" s="3"/>
      <c r="AK73" s="4"/>
    </row>
    <row r="74" spans="1:37">
      <c r="A74" s="227">
        <v>2</v>
      </c>
      <c r="B74" s="228" t="s">
        <v>567</v>
      </c>
      <c r="C74" s="228">
        <v>44325815201</v>
      </c>
      <c r="D74" s="228" t="s">
        <v>768</v>
      </c>
      <c r="E74" s="228" t="s">
        <v>769</v>
      </c>
      <c r="F74" s="228" t="s">
        <v>701</v>
      </c>
      <c r="G74" s="228" t="s">
        <v>701</v>
      </c>
      <c r="H74" s="228" t="s">
        <v>701</v>
      </c>
      <c r="I74" s="228" t="s">
        <v>701</v>
      </c>
      <c r="J74" s="229">
        <v>44573</v>
      </c>
      <c r="K74" s="156">
        <v>6173212</v>
      </c>
      <c r="L74" s="156">
        <v>6173212</v>
      </c>
      <c r="M74" s="156">
        <v>6149692</v>
      </c>
      <c r="N74" s="156">
        <v>0</v>
      </c>
      <c r="O74" s="156">
        <v>0</v>
      </c>
      <c r="P74" s="156">
        <v>6808147</v>
      </c>
      <c r="Q74" s="156">
        <v>0</v>
      </c>
      <c r="R74" s="156">
        <v>0</v>
      </c>
      <c r="S74" s="156">
        <v>0</v>
      </c>
      <c r="T74" s="156">
        <v>0</v>
      </c>
      <c r="U74" s="156">
        <v>0</v>
      </c>
      <c r="V74" s="156">
        <v>0</v>
      </c>
      <c r="W74" s="156">
        <v>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v>0</v>
      </c>
      <c r="AD74" s="156">
        <v>0</v>
      </c>
      <c r="AE74" s="156">
        <v>0</v>
      </c>
      <c r="AF74" s="156">
        <v>6149692</v>
      </c>
      <c r="AG74" s="156">
        <v>6808147</v>
      </c>
      <c r="AH74" s="156">
        <v>658455</v>
      </c>
      <c r="AI74" s="156">
        <v>7484488</v>
      </c>
      <c r="AJ74" s="3"/>
      <c r="AK74" s="4"/>
    </row>
    <row r="75" spans="1:37">
      <c r="A75" s="227">
        <v>2</v>
      </c>
      <c r="B75" s="228" t="s">
        <v>280</v>
      </c>
      <c r="C75" s="228">
        <v>44327215201</v>
      </c>
      <c r="D75" s="228" t="s">
        <v>787</v>
      </c>
      <c r="E75" s="228" t="s">
        <v>788</v>
      </c>
      <c r="F75" s="228" t="s">
        <v>701</v>
      </c>
      <c r="G75" s="228" t="s">
        <v>701</v>
      </c>
      <c r="H75" s="228" t="s">
        <v>701</v>
      </c>
      <c r="I75" s="228" t="s">
        <v>701</v>
      </c>
      <c r="J75" s="229">
        <v>44587</v>
      </c>
      <c r="K75" s="156">
        <v>9730642</v>
      </c>
      <c r="L75" s="156">
        <v>9751076</v>
      </c>
      <c r="M75" s="156">
        <v>10241376</v>
      </c>
      <c r="N75" s="156">
        <v>20434.13</v>
      </c>
      <c r="O75" s="156">
        <v>0</v>
      </c>
      <c r="P75" s="156">
        <v>10650890</v>
      </c>
      <c r="Q75" s="156">
        <v>0</v>
      </c>
      <c r="R75" s="156">
        <v>0</v>
      </c>
      <c r="S75" s="156">
        <v>0</v>
      </c>
      <c r="T75" s="156">
        <v>0</v>
      </c>
      <c r="U75" s="156">
        <v>0</v>
      </c>
      <c r="V75" s="156">
        <v>0</v>
      </c>
      <c r="W75" s="156">
        <v>0</v>
      </c>
      <c r="X75" s="156">
        <v>0</v>
      </c>
      <c r="Y75" s="156">
        <v>0</v>
      </c>
      <c r="Z75" s="156">
        <v>0</v>
      </c>
      <c r="AA75" s="156">
        <v>0</v>
      </c>
      <c r="AB75" s="156">
        <v>0</v>
      </c>
      <c r="AC75" s="156">
        <v>0</v>
      </c>
      <c r="AD75" s="156">
        <v>0</v>
      </c>
      <c r="AE75" s="156">
        <v>0</v>
      </c>
      <c r="AF75" s="156">
        <v>10241376</v>
      </c>
      <c r="AG75" s="156">
        <v>10650890</v>
      </c>
      <c r="AH75" s="156">
        <v>409515</v>
      </c>
      <c r="AI75" s="156">
        <v>11590622</v>
      </c>
      <c r="AJ75" s="3"/>
      <c r="AK75" s="4"/>
    </row>
    <row r="76" spans="1:37">
      <c r="A76" s="227">
        <v>2</v>
      </c>
      <c r="B76" s="228" t="s">
        <v>282</v>
      </c>
      <c r="C76" s="228">
        <v>44325915201</v>
      </c>
      <c r="D76" s="228" t="s">
        <v>708</v>
      </c>
      <c r="E76" s="228" t="s">
        <v>709</v>
      </c>
      <c r="F76" s="228" t="s">
        <v>701</v>
      </c>
      <c r="G76" s="228" t="s">
        <v>701</v>
      </c>
      <c r="H76" s="228" t="s">
        <v>701</v>
      </c>
      <c r="I76" s="228" t="s">
        <v>701</v>
      </c>
      <c r="J76" s="229">
        <v>44615</v>
      </c>
      <c r="K76" s="156">
        <v>4069827</v>
      </c>
      <c r="L76" s="156">
        <v>4084043</v>
      </c>
      <c r="M76" s="156">
        <v>4107794</v>
      </c>
      <c r="N76" s="156">
        <v>14216.4</v>
      </c>
      <c r="O76" s="156">
        <v>0</v>
      </c>
      <c r="P76" s="156">
        <v>4238033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0</v>
      </c>
      <c r="W76" s="156">
        <v>0</v>
      </c>
      <c r="X76" s="156">
        <v>0</v>
      </c>
      <c r="Y76" s="156">
        <v>0</v>
      </c>
      <c r="Z76" s="156">
        <v>0</v>
      </c>
      <c r="AA76" s="156">
        <v>0</v>
      </c>
      <c r="AB76" s="156">
        <v>0</v>
      </c>
      <c r="AC76" s="156">
        <v>0</v>
      </c>
      <c r="AD76" s="156">
        <v>0</v>
      </c>
      <c r="AE76" s="156">
        <v>0</v>
      </c>
      <c r="AF76" s="156">
        <v>4107794</v>
      </c>
      <c r="AG76" s="156">
        <v>4238033</v>
      </c>
      <c r="AH76" s="156">
        <v>130239</v>
      </c>
      <c r="AI76" s="156">
        <v>5072862</v>
      </c>
      <c r="AJ76" s="3"/>
      <c r="AK76" s="4"/>
    </row>
    <row r="77" spans="1:37">
      <c r="A77" s="227">
        <v>2</v>
      </c>
      <c r="B77" s="228" t="s">
        <v>569</v>
      </c>
      <c r="C77" s="228">
        <v>44329415201</v>
      </c>
      <c r="D77" s="228" t="s">
        <v>755</v>
      </c>
      <c r="E77" s="228" t="s">
        <v>756</v>
      </c>
      <c r="F77" s="228" t="s">
        <v>701</v>
      </c>
      <c r="G77" s="228" t="s">
        <v>701</v>
      </c>
      <c r="H77" s="228" t="s">
        <v>701</v>
      </c>
      <c r="I77" s="228" t="s">
        <v>701</v>
      </c>
      <c r="J77" s="229">
        <v>44496</v>
      </c>
      <c r="K77" s="156">
        <v>1371850</v>
      </c>
      <c r="L77" s="156">
        <v>1371850</v>
      </c>
      <c r="M77" s="156">
        <v>1320562</v>
      </c>
      <c r="N77" s="156">
        <v>0</v>
      </c>
      <c r="O77" s="156">
        <v>0</v>
      </c>
      <c r="P77" s="156">
        <v>1327034</v>
      </c>
      <c r="Q77" s="156">
        <v>0</v>
      </c>
      <c r="R77" s="156">
        <v>0</v>
      </c>
      <c r="S77" s="156">
        <v>0</v>
      </c>
      <c r="T77" s="156">
        <v>0</v>
      </c>
      <c r="U77" s="156">
        <v>0</v>
      </c>
      <c r="V77" s="156">
        <v>0</v>
      </c>
      <c r="W77" s="156">
        <v>0</v>
      </c>
      <c r="X77" s="156">
        <v>0</v>
      </c>
      <c r="Y77" s="156">
        <v>0</v>
      </c>
      <c r="Z77" s="156">
        <v>0</v>
      </c>
      <c r="AA77" s="156">
        <v>0</v>
      </c>
      <c r="AB77" s="156">
        <v>0</v>
      </c>
      <c r="AC77" s="156">
        <v>0</v>
      </c>
      <c r="AD77" s="156">
        <v>0</v>
      </c>
      <c r="AE77" s="156">
        <v>0</v>
      </c>
      <c r="AF77" s="156">
        <v>1320562</v>
      </c>
      <c r="AG77" s="156">
        <v>1327034</v>
      </c>
      <c r="AH77" s="156">
        <v>6472</v>
      </c>
      <c r="AI77" s="156">
        <v>1352767</v>
      </c>
      <c r="AJ77" s="3"/>
      <c r="AK77" s="4"/>
    </row>
    <row r="78" spans="1:37">
      <c r="A78" s="227">
        <v>2</v>
      </c>
      <c r="B78" s="228" t="s">
        <v>284</v>
      </c>
      <c r="C78" s="228">
        <v>44119425201</v>
      </c>
      <c r="D78" s="228" t="s">
        <v>789</v>
      </c>
      <c r="E78" s="228" t="s">
        <v>790</v>
      </c>
      <c r="F78" s="228" t="s">
        <v>701</v>
      </c>
      <c r="G78" s="228" t="s">
        <v>701</v>
      </c>
      <c r="H78" s="228" t="s">
        <v>701</v>
      </c>
      <c r="I78" s="228" t="s">
        <v>701</v>
      </c>
      <c r="J78" s="229">
        <v>44706</v>
      </c>
      <c r="K78" s="156">
        <v>917218</v>
      </c>
      <c r="L78" s="156">
        <v>984061</v>
      </c>
      <c r="M78" s="156">
        <v>1118191</v>
      </c>
      <c r="N78" s="156">
        <v>66842.95</v>
      </c>
      <c r="O78" s="156">
        <v>0</v>
      </c>
      <c r="P78" s="156">
        <v>1118191</v>
      </c>
      <c r="Q78" s="156">
        <v>0</v>
      </c>
      <c r="R78" s="156">
        <v>0</v>
      </c>
      <c r="S78" s="156">
        <v>0</v>
      </c>
      <c r="T78" s="156">
        <v>0</v>
      </c>
      <c r="U78" s="156">
        <v>0</v>
      </c>
      <c r="V78" s="156">
        <v>0</v>
      </c>
      <c r="W78" s="156">
        <v>0</v>
      </c>
      <c r="X78" s="156">
        <v>0</v>
      </c>
      <c r="Y78" s="156">
        <v>0</v>
      </c>
      <c r="Z78" s="156">
        <v>0</v>
      </c>
      <c r="AA78" s="156">
        <v>0</v>
      </c>
      <c r="AB78" s="156">
        <v>0</v>
      </c>
      <c r="AC78" s="156">
        <v>0</v>
      </c>
      <c r="AD78" s="156">
        <v>0</v>
      </c>
      <c r="AE78" s="156">
        <v>0</v>
      </c>
      <c r="AF78" s="156">
        <v>1118191</v>
      </c>
      <c r="AG78" s="156">
        <v>1118191</v>
      </c>
      <c r="AH78" s="156">
        <v>0</v>
      </c>
      <c r="AI78" s="156">
        <v>862999</v>
      </c>
      <c r="AJ78" s="3"/>
      <c r="AK78" s="4"/>
    </row>
    <row r="79" spans="1:37">
      <c r="A79" s="227">
        <v>2</v>
      </c>
      <c r="B79" s="228" t="s">
        <v>286</v>
      </c>
      <c r="C79" s="228">
        <v>44126015201</v>
      </c>
      <c r="D79" s="228" t="s">
        <v>787</v>
      </c>
      <c r="E79" s="228" t="s">
        <v>788</v>
      </c>
      <c r="F79" s="228" t="s">
        <v>701</v>
      </c>
      <c r="G79" s="228" t="s">
        <v>701</v>
      </c>
      <c r="H79" s="228" t="s">
        <v>701</v>
      </c>
      <c r="I79" s="228" t="s">
        <v>701</v>
      </c>
      <c r="J79" s="229">
        <v>44573</v>
      </c>
      <c r="K79" s="156">
        <v>9551621</v>
      </c>
      <c r="L79" s="156">
        <v>9552942</v>
      </c>
      <c r="M79" s="156">
        <v>9869457</v>
      </c>
      <c r="N79" s="156">
        <v>1320.8</v>
      </c>
      <c r="O79" s="156">
        <v>-18930</v>
      </c>
      <c r="P79" s="156">
        <v>10485489</v>
      </c>
      <c r="Q79" s="156">
        <v>-18930</v>
      </c>
      <c r="R79" s="156">
        <v>0</v>
      </c>
      <c r="S79" s="156">
        <v>0</v>
      </c>
      <c r="T79" s="156">
        <v>0</v>
      </c>
      <c r="U79" s="156">
        <v>0</v>
      </c>
      <c r="V79" s="156">
        <v>0</v>
      </c>
      <c r="W79" s="156">
        <v>-18930</v>
      </c>
      <c r="X79" s="156">
        <v>0</v>
      </c>
      <c r="Y79" s="156">
        <v>0</v>
      </c>
      <c r="Z79" s="156">
        <v>0</v>
      </c>
      <c r="AA79" s="156">
        <v>0</v>
      </c>
      <c r="AB79" s="156">
        <v>0</v>
      </c>
      <c r="AC79" s="156">
        <v>0</v>
      </c>
      <c r="AD79" s="156">
        <v>0</v>
      </c>
      <c r="AE79" s="156">
        <v>-18930</v>
      </c>
      <c r="AF79" s="156">
        <v>9850527</v>
      </c>
      <c r="AG79" s="156">
        <v>10485489</v>
      </c>
      <c r="AH79" s="156">
        <v>634962</v>
      </c>
      <c r="AI79" s="156">
        <v>11919284</v>
      </c>
      <c r="AJ79" s="3"/>
      <c r="AK79" s="4"/>
    </row>
    <row r="80" spans="1:37">
      <c r="A80" s="227">
        <v>2</v>
      </c>
      <c r="B80" s="228" t="s">
        <v>571</v>
      </c>
      <c r="C80" s="228">
        <v>44328315201</v>
      </c>
      <c r="D80" s="228" t="s">
        <v>768</v>
      </c>
      <c r="E80" s="228" t="s">
        <v>769</v>
      </c>
      <c r="F80" s="228" t="s">
        <v>701</v>
      </c>
      <c r="G80" s="228" t="s">
        <v>701</v>
      </c>
      <c r="H80" s="228" t="s">
        <v>701</v>
      </c>
      <c r="I80" s="228" t="s">
        <v>701</v>
      </c>
      <c r="J80" s="229">
        <v>44650</v>
      </c>
      <c r="K80" s="156">
        <v>8536881</v>
      </c>
      <c r="L80" s="156">
        <v>8536881</v>
      </c>
      <c r="M80" s="156">
        <v>9157134</v>
      </c>
      <c r="N80" s="156">
        <v>0</v>
      </c>
      <c r="O80" s="156">
        <v>0</v>
      </c>
      <c r="P80" s="156">
        <v>9260550</v>
      </c>
      <c r="Q80" s="156">
        <v>0</v>
      </c>
      <c r="R80" s="156">
        <v>0</v>
      </c>
      <c r="S80" s="156">
        <v>0</v>
      </c>
      <c r="T80" s="156">
        <v>0</v>
      </c>
      <c r="U80" s="156">
        <v>0</v>
      </c>
      <c r="V80" s="156">
        <v>0</v>
      </c>
      <c r="W80" s="156">
        <v>0</v>
      </c>
      <c r="X80" s="156">
        <v>0</v>
      </c>
      <c r="Y80" s="156">
        <v>0</v>
      </c>
      <c r="Z80" s="156">
        <v>0</v>
      </c>
      <c r="AA80" s="156">
        <v>0</v>
      </c>
      <c r="AB80" s="156">
        <v>0</v>
      </c>
      <c r="AC80" s="156">
        <v>0</v>
      </c>
      <c r="AD80" s="156">
        <v>0</v>
      </c>
      <c r="AE80" s="156">
        <v>0</v>
      </c>
      <c r="AF80" s="156">
        <v>9157134</v>
      </c>
      <c r="AG80" s="156">
        <v>9260550</v>
      </c>
      <c r="AH80" s="156">
        <v>103416</v>
      </c>
      <c r="AI80" s="156">
        <v>10386872</v>
      </c>
      <c r="AJ80" s="3"/>
      <c r="AK80" s="4"/>
    </row>
    <row r="81" spans="1:37">
      <c r="A81" s="227">
        <v>2</v>
      </c>
      <c r="B81" s="228" t="s">
        <v>288</v>
      </c>
      <c r="C81" s="228">
        <v>44330515201</v>
      </c>
      <c r="D81" s="228" t="s">
        <v>768</v>
      </c>
      <c r="E81" s="228" t="s">
        <v>769</v>
      </c>
      <c r="F81" s="228" t="s">
        <v>701</v>
      </c>
      <c r="G81" s="228" t="s">
        <v>701</v>
      </c>
      <c r="H81" s="228" t="s">
        <v>701</v>
      </c>
      <c r="I81" s="228" t="s">
        <v>701</v>
      </c>
      <c r="J81" s="229">
        <v>44650</v>
      </c>
      <c r="K81" s="156">
        <v>13369606</v>
      </c>
      <c r="L81" s="156">
        <v>13375355</v>
      </c>
      <c r="M81" s="156">
        <v>13678461</v>
      </c>
      <c r="N81" s="156">
        <v>5749.66</v>
      </c>
      <c r="O81" s="156">
        <v>0</v>
      </c>
      <c r="P81" s="156">
        <v>14091879</v>
      </c>
      <c r="Q81" s="156">
        <v>0</v>
      </c>
      <c r="R81" s="156">
        <v>0</v>
      </c>
      <c r="S81" s="156">
        <v>0</v>
      </c>
      <c r="T81" s="156">
        <v>0</v>
      </c>
      <c r="U81" s="156">
        <v>0</v>
      </c>
      <c r="V81" s="156">
        <v>0</v>
      </c>
      <c r="W81" s="156">
        <v>0</v>
      </c>
      <c r="X81" s="156">
        <v>0</v>
      </c>
      <c r="Y81" s="156">
        <v>0</v>
      </c>
      <c r="Z81" s="156">
        <v>0</v>
      </c>
      <c r="AA81" s="156">
        <v>0</v>
      </c>
      <c r="AB81" s="156">
        <v>0</v>
      </c>
      <c r="AC81" s="156">
        <v>0</v>
      </c>
      <c r="AD81" s="156">
        <v>0</v>
      </c>
      <c r="AE81" s="156">
        <v>0</v>
      </c>
      <c r="AF81" s="156">
        <v>13678461</v>
      </c>
      <c r="AG81" s="156">
        <v>14091879</v>
      </c>
      <c r="AH81" s="156">
        <v>413419</v>
      </c>
      <c r="AI81" s="156">
        <v>15619864</v>
      </c>
      <c r="AJ81" s="3"/>
      <c r="AK81" s="4"/>
    </row>
    <row r="82" spans="1:37">
      <c r="A82" s="227">
        <v>2</v>
      </c>
      <c r="B82" s="228" t="s">
        <v>573</v>
      </c>
      <c r="C82" s="228">
        <v>43935815201</v>
      </c>
      <c r="D82" s="228" t="s">
        <v>768</v>
      </c>
      <c r="E82" s="228" t="s">
        <v>769</v>
      </c>
      <c r="F82" s="228" t="s">
        <v>701</v>
      </c>
      <c r="G82" s="228" t="s">
        <v>701</v>
      </c>
      <c r="H82" s="228" t="s">
        <v>701</v>
      </c>
      <c r="I82" s="228" t="s">
        <v>701</v>
      </c>
      <c r="J82" s="229">
        <v>44356</v>
      </c>
      <c r="K82" s="156">
        <v>7918962</v>
      </c>
      <c r="L82" s="156">
        <v>7918962</v>
      </c>
      <c r="M82" s="156">
        <v>7962203</v>
      </c>
      <c r="N82" s="156">
        <v>0</v>
      </c>
      <c r="O82" s="156">
        <v>0</v>
      </c>
      <c r="P82" s="156">
        <v>8267055</v>
      </c>
      <c r="Q82" s="156">
        <v>0</v>
      </c>
      <c r="R82" s="156">
        <v>0</v>
      </c>
      <c r="S82" s="156">
        <v>0</v>
      </c>
      <c r="T82" s="156">
        <v>0</v>
      </c>
      <c r="U82" s="156">
        <v>0</v>
      </c>
      <c r="V82" s="156">
        <v>0</v>
      </c>
      <c r="W82" s="156">
        <v>0</v>
      </c>
      <c r="X82" s="156">
        <v>0</v>
      </c>
      <c r="Y82" s="156">
        <v>0</v>
      </c>
      <c r="Z82" s="156">
        <v>0</v>
      </c>
      <c r="AA82" s="156">
        <v>0</v>
      </c>
      <c r="AB82" s="156">
        <v>0</v>
      </c>
      <c r="AC82" s="156">
        <v>0</v>
      </c>
      <c r="AD82" s="156">
        <v>0</v>
      </c>
      <c r="AE82" s="156">
        <v>0</v>
      </c>
      <c r="AF82" s="156">
        <v>7962203</v>
      </c>
      <c r="AG82" s="156">
        <v>8267055</v>
      </c>
      <c r="AH82" s="156">
        <v>304853</v>
      </c>
      <c r="AI82" s="156">
        <v>7233768</v>
      </c>
      <c r="AJ82" s="3"/>
      <c r="AK82" s="4"/>
    </row>
    <row r="83" spans="1:37">
      <c r="A83" s="227">
        <v>2</v>
      </c>
      <c r="B83" s="228" t="s">
        <v>290</v>
      </c>
      <c r="C83" s="228">
        <v>42983025201</v>
      </c>
      <c r="D83" s="228" t="s">
        <v>789</v>
      </c>
      <c r="E83" s="228" t="s">
        <v>790</v>
      </c>
      <c r="F83" s="228" t="s">
        <v>701</v>
      </c>
      <c r="G83" s="228" t="s">
        <v>701</v>
      </c>
      <c r="H83" s="228" t="s">
        <v>701</v>
      </c>
      <c r="I83" s="228" t="s">
        <v>701</v>
      </c>
      <c r="J83" s="229">
        <v>44517</v>
      </c>
      <c r="K83" s="156">
        <v>997892</v>
      </c>
      <c r="L83" s="156">
        <v>1048834</v>
      </c>
      <c r="M83" s="156">
        <v>1111095</v>
      </c>
      <c r="N83" s="156">
        <v>50941.53</v>
      </c>
      <c r="O83" s="156">
        <v>-32186</v>
      </c>
      <c r="P83" s="156">
        <v>1111095</v>
      </c>
      <c r="Q83" s="156">
        <v>-32186</v>
      </c>
      <c r="R83" s="156">
        <v>0</v>
      </c>
      <c r="S83" s="156">
        <v>0</v>
      </c>
      <c r="T83" s="156">
        <v>0</v>
      </c>
      <c r="U83" s="156">
        <v>0</v>
      </c>
      <c r="V83" s="156">
        <v>0</v>
      </c>
      <c r="W83" s="156">
        <v>-32186</v>
      </c>
      <c r="X83" s="156">
        <v>0</v>
      </c>
      <c r="Y83" s="156">
        <v>0</v>
      </c>
      <c r="Z83" s="156">
        <v>0</v>
      </c>
      <c r="AA83" s="156">
        <v>0</v>
      </c>
      <c r="AB83" s="156">
        <v>0</v>
      </c>
      <c r="AC83" s="156">
        <v>0</v>
      </c>
      <c r="AD83" s="156">
        <v>0</v>
      </c>
      <c r="AE83" s="156">
        <v>-32186</v>
      </c>
      <c r="AF83" s="156">
        <v>1078909</v>
      </c>
      <c r="AG83" s="156">
        <v>1111095</v>
      </c>
      <c r="AH83" s="156">
        <v>32186</v>
      </c>
      <c r="AI83" s="156">
        <v>943265</v>
      </c>
      <c r="AJ83" s="3"/>
      <c r="AK83" s="4"/>
    </row>
    <row r="84" spans="1:37">
      <c r="A84" s="227">
        <v>2</v>
      </c>
      <c r="B84" s="228" t="s">
        <v>575</v>
      </c>
      <c r="C84" s="228">
        <v>44721115201</v>
      </c>
      <c r="D84" s="228" t="s">
        <v>708</v>
      </c>
      <c r="E84" s="228" t="s">
        <v>709</v>
      </c>
      <c r="F84" s="228" t="s">
        <v>701</v>
      </c>
      <c r="G84" s="228" t="s">
        <v>701</v>
      </c>
      <c r="H84" s="228" t="s">
        <v>701</v>
      </c>
      <c r="I84" s="228" t="s">
        <v>701</v>
      </c>
      <c r="J84" s="229">
        <v>44587</v>
      </c>
      <c r="K84" s="156">
        <v>1077522</v>
      </c>
      <c r="L84" s="156">
        <v>1077522</v>
      </c>
      <c r="M84" s="156">
        <v>1075156</v>
      </c>
      <c r="N84" s="156">
        <v>0</v>
      </c>
      <c r="O84" s="156">
        <v>0</v>
      </c>
      <c r="P84" s="156">
        <v>1075156</v>
      </c>
      <c r="Q84" s="156">
        <v>0</v>
      </c>
      <c r="R84" s="156">
        <v>0</v>
      </c>
      <c r="S84" s="156">
        <v>0</v>
      </c>
      <c r="T84" s="156">
        <v>0</v>
      </c>
      <c r="U84" s="156">
        <v>0</v>
      </c>
      <c r="V84" s="156">
        <v>0</v>
      </c>
      <c r="W84" s="156">
        <v>0</v>
      </c>
      <c r="X84" s="156">
        <v>0</v>
      </c>
      <c r="Y84" s="156">
        <v>0</v>
      </c>
      <c r="Z84" s="156">
        <v>0</v>
      </c>
      <c r="AA84" s="156">
        <v>0</v>
      </c>
      <c r="AB84" s="156">
        <v>0</v>
      </c>
      <c r="AC84" s="156">
        <v>0</v>
      </c>
      <c r="AD84" s="156">
        <v>0</v>
      </c>
      <c r="AE84" s="156">
        <v>0</v>
      </c>
      <c r="AF84" s="156">
        <v>1075156</v>
      </c>
      <c r="AG84" s="156">
        <v>1075156</v>
      </c>
      <c r="AH84" s="156">
        <v>0</v>
      </c>
      <c r="AI84" s="156">
        <v>1339271</v>
      </c>
      <c r="AJ84" s="3"/>
      <c r="AK84" s="4"/>
    </row>
    <row r="85" spans="1:37">
      <c r="A85" s="227">
        <v>2</v>
      </c>
      <c r="B85" s="228" t="s">
        <v>577</v>
      </c>
      <c r="C85" s="228">
        <v>43567925201</v>
      </c>
      <c r="D85" s="228" t="s">
        <v>794</v>
      </c>
      <c r="E85" s="228" t="s">
        <v>795</v>
      </c>
      <c r="F85" s="228" t="s">
        <v>701</v>
      </c>
      <c r="G85" s="228" t="s">
        <v>701</v>
      </c>
      <c r="H85" s="228" t="s">
        <v>701</v>
      </c>
      <c r="I85" s="228" t="s">
        <v>701</v>
      </c>
      <c r="J85" s="229">
        <v>44720</v>
      </c>
      <c r="K85" s="156">
        <v>1298306</v>
      </c>
      <c r="L85" s="156">
        <v>1298306</v>
      </c>
      <c r="M85" s="156">
        <v>1209436</v>
      </c>
      <c r="N85" s="156">
        <v>0</v>
      </c>
      <c r="O85" s="156">
        <v>0</v>
      </c>
      <c r="P85" s="156">
        <v>1209097</v>
      </c>
      <c r="Q85" s="156">
        <v>0</v>
      </c>
      <c r="R85" s="156">
        <v>0</v>
      </c>
      <c r="S85" s="156">
        <v>0</v>
      </c>
      <c r="T85" s="156">
        <v>0</v>
      </c>
      <c r="U85" s="156">
        <v>0</v>
      </c>
      <c r="V85" s="156">
        <v>0</v>
      </c>
      <c r="W85" s="156">
        <v>0</v>
      </c>
      <c r="X85" s="156">
        <v>0</v>
      </c>
      <c r="Y85" s="156">
        <v>0</v>
      </c>
      <c r="Z85" s="156">
        <v>0</v>
      </c>
      <c r="AA85" s="156">
        <v>0</v>
      </c>
      <c r="AB85" s="156">
        <v>0</v>
      </c>
      <c r="AC85" s="156">
        <v>0</v>
      </c>
      <c r="AD85" s="156">
        <v>0</v>
      </c>
      <c r="AE85" s="156">
        <v>0</v>
      </c>
      <c r="AF85" s="156">
        <v>1209436</v>
      </c>
      <c r="AG85" s="156">
        <v>1209097</v>
      </c>
      <c r="AH85" s="156">
        <v>-339</v>
      </c>
      <c r="AI85" s="156">
        <v>1554776</v>
      </c>
      <c r="AJ85" s="3"/>
      <c r="AK85" s="4"/>
    </row>
    <row r="86" spans="1:37">
      <c r="A86" s="227">
        <v>2</v>
      </c>
      <c r="B86" s="228" t="s">
        <v>579</v>
      </c>
      <c r="C86" s="228">
        <v>44534115201</v>
      </c>
      <c r="D86" s="228" t="s">
        <v>719</v>
      </c>
      <c r="E86" s="228" t="s">
        <v>720</v>
      </c>
      <c r="F86" s="228" t="s">
        <v>701</v>
      </c>
      <c r="G86" s="228" t="s">
        <v>701</v>
      </c>
      <c r="H86" s="228" t="s">
        <v>701</v>
      </c>
      <c r="I86" s="228" t="s">
        <v>701</v>
      </c>
      <c r="J86" s="229">
        <v>44720</v>
      </c>
      <c r="K86" s="156">
        <v>13193368</v>
      </c>
      <c r="L86" s="156">
        <v>13193368</v>
      </c>
      <c r="M86" s="156">
        <v>13034580</v>
      </c>
      <c r="N86" s="156">
        <v>0</v>
      </c>
      <c r="O86" s="156">
        <v>0</v>
      </c>
      <c r="P86" s="156">
        <v>12710549</v>
      </c>
      <c r="Q86" s="156">
        <v>0</v>
      </c>
      <c r="R86" s="156">
        <v>0</v>
      </c>
      <c r="S86" s="156">
        <v>0</v>
      </c>
      <c r="T86" s="156">
        <v>0</v>
      </c>
      <c r="U86" s="156">
        <v>0</v>
      </c>
      <c r="V86" s="156">
        <v>0</v>
      </c>
      <c r="W86" s="156">
        <v>0</v>
      </c>
      <c r="X86" s="156">
        <v>0</v>
      </c>
      <c r="Y86" s="156">
        <v>0</v>
      </c>
      <c r="Z86" s="156">
        <v>0</v>
      </c>
      <c r="AA86" s="156">
        <v>0</v>
      </c>
      <c r="AB86" s="156">
        <v>0</v>
      </c>
      <c r="AC86" s="156">
        <v>0</v>
      </c>
      <c r="AD86" s="156">
        <v>0</v>
      </c>
      <c r="AE86" s="156">
        <v>0</v>
      </c>
      <c r="AF86" s="156">
        <v>13034580</v>
      </c>
      <c r="AG86" s="156">
        <v>12710549</v>
      </c>
      <c r="AH86" s="156">
        <v>-324030</v>
      </c>
      <c r="AI86" s="156">
        <v>10896298</v>
      </c>
      <c r="AJ86" s="3"/>
      <c r="AK86" s="4"/>
    </row>
    <row r="87" spans="1:37">
      <c r="A87" s="227">
        <v>2</v>
      </c>
      <c r="B87" s="228" t="s">
        <v>796</v>
      </c>
      <c r="C87" s="228">
        <v>44557615201</v>
      </c>
      <c r="D87" s="228" t="s">
        <v>797</v>
      </c>
      <c r="E87" s="228" t="s">
        <v>798</v>
      </c>
      <c r="F87" s="228" t="s">
        <v>701</v>
      </c>
      <c r="G87" s="228" t="s">
        <v>701</v>
      </c>
      <c r="H87" s="228" t="s">
        <v>701</v>
      </c>
      <c r="I87" s="228" t="s">
        <v>701</v>
      </c>
      <c r="J87" s="229">
        <v>44727</v>
      </c>
      <c r="K87" s="156">
        <v>240110</v>
      </c>
      <c r="L87" s="156">
        <v>240110</v>
      </c>
      <c r="M87" s="156">
        <v>185940</v>
      </c>
      <c r="N87" s="156">
        <v>0</v>
      </c>
      <c r="O87" s="156">
        <v>0</v>
      </c>
      <c r="P87" s="156">
        <v>185940</v>
      </c>
      <c r="Q87" s="156">
        <v>0</v>
      </c>
      <c r="R87" s="156">
        <v>0</v>
      </c>
      <c r="S87" s="156">
        <v>0</v>
      </c>
      <c r="T87" s="156">
        <v>0</v>
      </c>
      <c r="U87" s="156">
        <v>0</v>
      </c>
      <c r="V87" s="156">
        <v>0</v>
      </c>
      <c r="W87" s="156">
        <v>0</v>
      </c>
      <c r="X87" s="156">
        <v>0</v>
      </c>
      <c r="Y87" s="156">
        <v>0</v>
      </c>
      <c r="Z87" s="156">
        <v>0</v>
      </c>
      <c r="AA87" s="156">
        <v>0</v>
      </c>
      <c r="AB87" s="156">
        <v>0</v>
      </c>
      <c r="AC87" s="156">
        <v>0</v>
      </c>
      <c r="AD87" s="156">
        <v>0</v>
      </c>
      <c r="AE87" s="156">
        <v>0</v>
      </c>
      <c r="AF87" s="156">
        <v>185940</v>
      </c>
      <c r="AG87" s="156">
        <v>185940</v>
      </c>
      <c r="AH87" s="156">
        <v>0</v>
      </c>
      <c r="AI87" s="156">
        <v>402520</v>
      </c>
      <c r="AJ87" s="3"/>
      <c r="AK87" s="4"/>
    </row>
    <row r="88" spans="1:37">
      <c r="A88" s="227">
        <v>2</v>
      </c>
      <c r="B88" s="228" t="s">
        <v>581</v>
      </c>
      <c r="C88" s="228">
        <v>44912925201</v>
      </c>
      <c r="D88" s="228" t="s">
        <v>768</v>
      </c>
      <c r="E88" s="228" t="s">
        <v>769</v>
      </c>
      <c r="F88" s="228" t="s">
        <v>701</v>
      </c>
      <c r="G88" s="228" t="s">
        <v>701</v>
      </c>
      <c r="H88" s="228" t="s">
        <v>701</v>
      </c>
      <c r="I88" s="228" t="s">
        <v>701</v>
      </c>
      <c r="J88" s="229">
        <v>44727</v>
      </c>
      <c r="K88" s="156">
        <v>1386562</v>
      </c>
      <c r="L88" s="156">
        <v>1386562</v>
      </c>
      <c r="M88" s="156">
        <v>1349510</v>
      </c>
      <c r="N88" s="156">
        <v>0</v>
      </c>
      <c r="O88" s="156">
        <v>0</v>
      </c>
      <c r="P88" s="156">
        <v>1349510</v>
      </c>
      <c r="Q88" s="156">
        <v>0</v>
      </c>
      <c r="R88" s="156">
        <v>0</v>
      </c>
      <c r="S88" s="156">
        <v>0</v>
      </c>
      <c r="T88" s="156">
        <v>0</v>
      </c>
      <c r="U88" s="156">
        <v>0</v>
      </c>
      <c r="V88" s="156">
        <v>0</v>
      </c>
      <c r="W88" s="156">
        <v>0</v>
      </c>
      <c r="X88" s="156">
        <v>0</v>
      </c>
      <c r="Y88" s="156">
        <v>0</v>
      </c>
      <c r="Z88" s="156">
        <v>0</v>
      </c>
      <c r="AA88" s="156">
        <v>0</v>
      </c>
      <c r="AB88" s="156">
        <v>0</v>
      </c>
      <c r="AC88" s="156">
        <v>0</v>
      </c>
      <c r="AD88" s="156">
        <v>0</v>
      </c>
      <c r="AE88" s="156">
        <v>0</v>
      </c>
      <c r="AF88" s="156">
        <v>1349510</v>
      </c>
      <c r="AG88" s="156">
        <v>1349510</v>
      </c>
      <c r="AH88" s="156">
        <v>0</v>
      </c>
      <c r="AI88" s="156">
        <v>1705477</v>
      </c>
      <c r="AJ88" s="3"/>
      <c r="AK88" s="4"/>
    </row>
    <row r="89" spans="1:37">
      <c r="A89" s="227">
        <v>2</v>
      </c>
      <c r="B89" s="228" t="s">
        <v>292</v>
      </c>
      <c r="C89" s="228">
        <v>20954355201</v>
      </c>
      <c r="D89" s="228" t="s">
        <v>766</v>
      </c>
      <c r="E89" s="228" t="s">
        <v>767</v>
      </c>
      <c r="F89" s="228" t="s">
        <v>701</v>
      </c>
      <c r="G89" s="228" t="s">
        <v>701</v>
      </c>
      <c r="H89" s="228" t="s">
        <v>701</v>
      </c>
      <c r="I89" s="228" t="s">
        <v>701</v>
      </c>
      <c r="J89" s="229">
        <v>44727</v>
      </c>
      <c r="K89" s="156">
        <v>744369</v>
      </c>
      <c r="L89" s="156">
        <v>788349</v>
      </c>
      <c r="M89" s="156">
        <v>712669</v>
      </c>
      <c r="N89" s="156">
        <v>43979.98</v>
      </c>
      <c r="O89" s="156">
        <v>0</v>
      </c>
      <c r="P89" s="156">
        <v>717926</v>
      </c>
      <c r="Q89" s="156">
        <v>0</v>
      </c>
      <c r="R89" s="156">
        <v>0</v>
      </c>
      <c r="S89" s="156">
        <v>0</v>
      </c>
      <c r="T89" s="156">
        <v>0</v>
      </c>
      <c r="U89" s="156">
        <v>0</v>
      </c>
      <c r="V89" s="156">
        <v>0</v>
      </c>
      <c r="W89" s="156">
        <v>0</v>
      </c>
      <c r="X89" s="156">
        <v>0</v>
      </c>
      <c r="Y89" s="156">
        <v>0</v>
      </c>
      <c r="Z89" s="156">
        <v>0</v>
      </c>
      <c r="AA89" s="156">
        <v>0</v>
      </c>
      <c r="AB89" s="156">
        <v>0</v>
      </c>
      <c r="AC89" s="156">
        <v>0</v>
      </c>
      <c r="AD89" s="156">
        <v>0</v>
      </c>
      <c r="AE89" s="156">
        <v>0</v>
      </c>
      <c r="AF89" s="156">
        <v>712669</v>
      </c>
      <c r="AG89" s="156">
        <v>717926</v>
      </c>
      <c r="AH89" s="156">
        <v>5257</v>
      </c>
      <c r="AI89" s="156">
        <v>931265</v>
      </c>
      <c r="AJ89" s="3"/>
      <c r="AK89" s="4"/>
    </row>
    <row r="90" spans="1:37">
      <c r="A90" s="227">
        <v>2</v>
      </c>
      <c r="B90" s="228" t="s">
        <v>583</v>
      </c>
      <c r="C90" s="228">
        <v>44535315201</v>
      </c>
      <c r="D90" s="228" t="s">
        <v>799</v>
      </c>
      <c r="E90" s="228" t="s">
        <v>800</v>
      </c>
      <c r="F90" s="228" t="s">
        <v>701</v>
      </c>
      <c r="G90" s="228" t="s">
        <v>701</v>
      </c>
      <c r="H90" s="228" t="s">
        <v>701</v>
      </c>
      <c r="I90" s="228" t="s">
        <v>701</v>
      </c>
      <c r="J90" s="229">
        <v>44979</v>
      </c>
      <c r="K90" s="156">
        <v>5044796</v>
      </c>
      <c r="L90" s="156">
        <v>5044796</v>
      </c>
      <c r="M90" s="156">
        <v>5157015</v>
      </c>
      <c r="N90" s="156">
        <v>0</v>
      </c>
      <c r="O90" s="156">
        <v>0</v>
      </c>
      <c r="P90" s="156">
        <v>5122877</v>
      </c>
      <c r="Q90" s="156">
        <v>0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6">
        <v>0</v>
      </c>
      <c r="Y90" s="156">
        <v>0</v>
      </c>
      <c r="Z90" s="156">
        <v>0</v>
      </c>
      <c r="AA90" s="156">
        <v>0</v>
      </c>
      <c r="AB90" s="156">
        <v>0</v>
      </c>
      <c r="AC90" s="156">
        <v>0</v>
      </c>
      <c r="AD90" s="156">
        <v>0</v>
      </c>
      <c r="AE90" s="156">
        <v>0</v>
      </c>
      <c r="AF90" s="156">
        <v>5157015</v>
      </c>
      <c r="AG90" s="156">
        <v>5122877</v>
      </c>
      <c r="AH90" s="156">
        <v>-34138</v>
      </c>
      <c r="AI90" s="156">
        <v>5802841</v>
      </c>
      <c r="AJ90" s="3"/>
      <c r="AK90" s="4"/>
    </row>
    <row r="91" spans="1:37">
      <c r="A91" s="227">
        <v>2</v>
      </c>
      <c r="B91" s="228" t="s">
        <v>294</v>
      </c>
      <c r="C91" s="228">
        <v>21293465201</v>
      </c>
      <c r="D91" s="228" t="s">
        <v>789</v>
      </c>
      <c r="E91" s="228" t="s">
        <v>790</v>
      </c>
      <c r="F91" s="228" t="s">
        <v>701</v>
      </c>
      <c r="G91" s="228" t="s">
        <v>701</v>
      </c>
      <c r="H91" s="228" t="s">
        <v>701</v>
      </c>
      <c r="I91" s="228" t="s">
        <v>701</v>
      </c>
      <c r="J91" s="229">
        <v>44804</v>
      </c>
      <c r="K91" s="156">
        <v>621970</v>
      </c>
      <c r="L91" s="156">
        <v>626401</v>
      </c>
      <c r="M91" s="156">
        <v>439109</v>
      </c>
      <c r="N91" s="156">
        <v>4431.34</v>
      </c>
      <c r="O91" s="156">
        <v>0</v>
      </c>
      <c r="P91" s="156">
        <v>439109</v>
      </c>
      <c r="Q91" s="156">
        <v>0</v>
      </c>
      <c r="R91" s="156">
        <v>0</v>
      </c>
      <c r="S91" s="156">
        <v>0</v>
      </c>
      <c r="T91" s="156">
        <v>0</v>
      </c>
      <c r="U91" s="156">
        <v>0</v>
      </c>
      <c r="V91" s="156">
        <v>0</v>
      </c>
      <c r="W91" s="156">
        <v>0</v>
      </c>
      <c r="X91" s="156">
        <v>0</v>
      </c>
      <c r="Y91" s="156">
        <v>0</v>
      </c>
      <c r="Z91" s="156">
        <v>0</v>
      </c>
      <c r="AA91" s="156">
        <v>0</v>
      </c>
      <c r="AB91" s="156">
        <v>0</v>
      </c>
      <c r="AC91" s="156">
        <v>0</v>
      </c>
      <c r="AD91" s="156">
        <v>0</v>
      </c>
      <c r="AE91" s="156">
        <v>0</v>
      </c>
      <c r="AF91" s="156">
        <v>439109</v>
      </c>
      <c r="AG91" s="156">
        <v>439109</v>
      </c>
      <c r="AH91" s="156">
        <v>0</v>
      </c>
      <c r="AI91" s="156">
        <v>485438</v>
      </c>
      <c r="AJ91" s="3"/>
      <c r="AK91" s="4"/>
    </row>
    <row r="92" spans="1:37">
      <c r="A92" s="227">
        <v>2</v>
      </c>
      <c r="B92" s="228" t="s">
        <v>585</v>
      </c>
      <c r="C92" s="228">
        <v>44554015201</v>
      </c>
      <c r="D92" s="228" t="s">
        <v>801</v>
      </c>
      <c r="E92" s="228" t="s">
        <v>802</v>
      </c>
      <c r="F92" s="228" t="s">
        <v>701</v>
      </c>
      <c r="G92" s="228" t="s">
        <v>701</v>
      </c>
      <c r="H92" s="228" t="s">
        <v>701</v>
      </c>
      <c r="I92" s="228" t="s">
        <v>701</v>
      </c>
      <c r="J92" s="229">
        <v>44881</v>
      </c>
      <c r="K92" s="156">
        <v>1959156</v>
      </c>
      <c r="L92" s="156">
        <v>1959156</v>
      </c>
      <c r="M92" s="156">
        <v>1946528</v>
      </c>
      <c r="N92" s="156">
        <v>0</v>
      </c>
      <c r="O92" s="156">
        <v>0</v>
      </c>
      <c r="P92" s="156">
        <v>1943700</v>
      </c>
      <c r="Q92" s="156">
        <v>0</v>
      </c>
      <c r="R92" s="156">
        <v>0</v>
      </c>
      <c r="S92" s="156">
        <v>0</v>
      </c>
      <c r="T92" s="156">
        <v>0</v>
      </c>
      <c r="U92" s="156">
        <v>0</v>
      </c>
      <c r="V92" s="156">
        <v>0</v>
      </c>
      <c r="W92" s="156">
        <v>0</v>
      </c>
      <c r="X92" s="156">
        <v>0</v>
      </c>
      <c r="Y92" s="156">
        <v>0</v>
      </c>
      <c r="Z92" s="156">
        <v>0</v>
      </c>
      <c r="AA92" s="156">
        <v>0</v>
      </c>
      <c r="AB92" s="156">
        <v>0</v>
      </c>
      <c r="AC92" s="156">
        <v>0</v>
      </c>
      <c r="AD92" s="156">
        <v>0</v>
      </c>
      <c r="AE92" s="156">
        <v>0</v>
      </c>
      <c r="AF92" s="156">
        <v>1946528</v>
      </c>
      <c r="AG92" s="156">
        <v>1943700</v>
      </c>
      <c r="AH92" s="156">
        <v>-2828</v>
      </c>
      <c r="AI92" s="156">
        <v>1697524</v>
      </c>
      <c r="AJ92" s="3"/>
      <c r="AK92" s="4"/>
    </row>
    <row r="93" spans="1:37">
      <c r="A93" s="227">
        <v>2</v>
      </c>
      <c r="B93" s="228" t="s">
        <v>296</v>
      </c>
      <c r="C93" s="228">
        <v>44912955201</v>
      </c>
      <c r="D93" s="228" t="s">
        <v>768</v>
      </c>
      <c r="E93" s="228" t="s">
        <v>769</v>
      </c>
      <c r="F93" s="228" t="s">
        <v>701</v>
      </c>
      <c r="G93" s="228" t="s">
        <v>701</v>
      </c>
      <c r="H93" s="228" t="s">
        <v>701</v>
      </c>
      <c r="I93" s="228" t="s">
        <v>701</v>
      </c>
      <c r="J93" s="229">
        <v>44860</v>
      </c>
      <c r="K93" s="156">
        <v>2185964</v>
      </c>
      <c r="L93" s="156">
        <v>2192335</v>
      </c>
      <c r="M93" s="156">
        <v>1926696</v>
      </c>
      <c r="N93" s="156">
        <v>6371.04</v>
      </c>
      <c r="O93" s="156">
        <v>0</v>
      </c>
      <c r="P93" s="156">
        <v>1926696</v>
      </c>
      <c r="Q93" s="156">
        <v>0</v>
      </c>
      <c r="R93" s="156">
        <v>0</v>
      </c>
      <c r="S93" s="156">
        <v>0</v>
      </c>
      <c r="T93" s="156">
        <v>0</v>
      </c>
      <c r="U93" s="156">
        <v>0</v>
      </c>
      <c r="V93" s="156">
        <v>0</v>
      </c>
      <c r="W93" s="156">
        <v>0</v>
      </c>
      <c r="X93" s="156">
        <v>0</v>
      </c>
      <c r="Y93" s="156">
        <v>0</v>
      </c>
      <c r="Z93" s="156">
        <v>0</v>
      </c>
      <c r="AA93" s="156">
        <v>0</v>
      </c>
      <c r="AB93" s="156">
        <v>0</v>
      </c>
      <c r="AC93" s="156">
        <v>0</v>
      </c>
      <c r="AD93" s="156">
        <v>0</v>
      </c>
      <c r="AE93" s="156">
        <v>0</v>
      </c>
      <c r="AF93" s="156">
        <v>1926696</v>
      </c>
      <c r="AG93" s="156">
        <v>1926696</v>
      </c>
      <c r="AH93" s="156">
        <v>0</v>
      </c>
      <c r="AI93" s="156">
        <v>2721077</v>
      </c>
      <c r="AJ93" s="3"/>
      <c r="AK93" s="4"/>
    </row>
    <row r="94" spans="1:37">
      <c r="A94" s="227">
        <v>2</v>
      </c>
      <c r="B94" s="228" t="s">
        <v>803</v>
      </c>
      <c r="C94" s="228">
        <v>44729015201</v>
      </c>
      <c r="D94" s="228" t="s">
        <v>766</v>
      </c>
      <c r="E94" s="228" t="s">
        <v>767</v>
      </c>
      <c r="F94" s="228" t="s">
        <v>701</v>
      </c>
      <c r="G94" s="228" t="s">
        <v>701</v>
      </c>
      <c r="H94" s="228" t="s">
        <v>701</v>
      </c>
      <c r="I94" s="228" t="s">
        <v>701</v>
      </c>
      <c r="J94" s="229">
        <v>44804</v>
      </c>
      <c r="K94" s="156">
        <v>782704</v>
      </c>
      <c r="L94" s="156">
        <v>782704</v>
      </c>
      <c r="M94" s="156">
        <v>743960</v>
      </c>
      <c r="N94" s="156">
        <v>0</v>
      </c>
      <c r="O94" s="156">
        <v>0</v>
      </c>
      <c r="P94" s="156">
        <v>743960</v>
      </c>
      <c r="Q94" s="156">
        <v>0</v>
      </c>
      <c r="R94" s="156">
        <v>0</v>
      </c>
      <c r="S94" s="156">
        <v>0</v>
      </c>
      <c r="T94" s="156">
        <v>0</v>
      </c>
      <c r="U94" s="156">
        <v>0</v>
      </c>
      <c r="V94" s="156">
        <v>0</v>
      </c>
      <c r="W94" s="156">
        <v>0</v>
      </c>
      <c r="X94" s="156">
        <v>0</v>
      </c>
      <c r="Y94" s="156">
        <v>0</v>
      </c>
      <c r="Z94" s="156">
        <v>0</v>
      </c>
      <c r="AA94" s="156">
        <v>0</v>
      </c>
      <c r="AB94" s="156">
        <v>0</v>
      </c>
      <c r="AC94" s="156">
        <v>0</v>
      </c>
      <c r="AD94" s="156">
        <v>0</v>
      </c>
      <c r="AE94" s="156">
        <v>0</v>
      </c>
      <c r="AF94" s="156">
        <v>743960</v>
      </c>
      <c r="AG94" s="156">
        <v>743960</v>
      </c>
      <c r="AH94" s="156">
        <v>0</v>
      </c>
      <c r="AI94" s="156">
        <v>659452</v>
      </c>
      <c r="AJ94" s="3"/>
      <c r="AK94" s="4"/>
    </row>
    <row r="95" spans="1:37">
      <c r="A95" s="227">
        <v>2</v>
      </c>
      <c r="B95" s="228" t="s">
        <v>587</v>
      </c>
      <c r="C95" s="228">
        <v>40392055201</v>
      </c>
      <c r="D95" s="228" t="s">
        <v>789</v>
      </c>
      <c r="E95" s="228" t="s">
        <v>790</v>
      </c>
      <c r="F95" s="228" t="s">
        <v>701</v>
      </c>
      <c r="G95" s="228" t="s">
        <v>701</v>
      </c>
      <c r="H95" s="228" t="s">
        <v>701</v>
      </c>
      <c r="I95" s="228" t="s">
        <v>701</v>
      </c>
      <c r="J95" s="229">
        <v>44706</v>
      </c>
      <c r="K95" s="156">
        <v>928540</v>
      </c>
      <c r="L95" s="156">
        <v>928540</v>
      </c>
      <c r="M95" s="156">
        <v>970153</v>
      </c>
      <c r="N95" s="156">
        <v>0</v>
      </c>
      <c r="O95" s="156">
        <v>0</v>
      </c>
      <c r="P95" s="156">
        <v>970153</v>
      </c>
      <c r="Q95" s="156">
        <v>0</v>
      </c>
      <c r="R95" s="156">
        <v>0</v>
      </c>
      <c r="S95" s="156">
        <v>0</v>
      </c>
      <c r="T95" s="156">
        <v>0</v>
      </c>
      <c r="U95" s="156">
        <v>0</v>
      </c>
      <c r="V95" s="156">
        <v>0</v>
      </c>
      <c r="W95" s="156">
        <v>0</v>
      </c>
      <c r="X95" s="156">
        <v>0</v>
      </c>
      <c r="Y95" s="156">
        <v>0</v>
      </c>
      <c r="Z95" s="156">
        <v>0</v>
      </c>
      <c r="AA95" s="156">
        <v>0</v>
      </c>
      <c r="AB95" s="156">
        <v>0</v>
      </c>
      <c r="AC95" s="156">
        <v>0</v>
      </c>
      <c r="AD95" s="156">
        <v>0</v>
      </c>
      <c r="AE95" s="156">
        <v>0</v>
      </c>
      <c r="AF95" s="156">
        <v>970153</v>
      </c>
      <c r="AG95" s="156">
        <v>970153</v>
      </c>
      <c r="AH95" s="156">
        <v>0</v>
      </c>
      <c r="AI95" s="156">
        <v>881584</v>
      </c>
      <c r="AJ95" s="3"/>
      <c r="AK95" s="4"/>
    </row>
    <row r="96" spans="1:37">
      <c r="A96" s="227">
        <v>2</v>
      </c>
      <c r="B96" s="228" t="s">
        <v>298</v>
      </c>
      <c r="C96" s="228">
        <v>21071935201</v>
      </c>
      <c r="D96" s="228" t="s">
        <v>768</v>
      </c>
      <c r="E96" s="228" t="s">
        <v>769</v>
      </c>
      <c r="F96" s="228" t="s">
        <v>701</v>
      </c>
      <c r="G96" s="228" t="s">
        <v>701</v>
      </c>
      <c r="H96" s="228" t="s">
        <v>701</v>
      </c>
      <c r="I96" s="228" t="s">
        <v>701</v>
      </c>
      <c r="J96" s="229">
        <v>44839</v>
      </c>
      <c r="K96" s="156">
        <v>9775622</v>
      </c>
      <c r="L96" s="156">
        <v>9736781</v>
      </c>
      <c r="M96" s="156">
        <v>9879780</v>
      </c>
      <c r="N96" s="156">
        <v>-38841.660000000003</v>
      </c>
      <c r="O96" s="156">
        <v>0</v>
      </c>
      <c r="P96" s="156">
        <v>9713317</v>
      </c>
      <c r="Q96" s="156">
        <v>0</v>
      </c>
      <c r="R96" s="156">
        <v>0</v>
      </c>
      <c r="S96" s="156">
        <v>0</v>
      </c>
      <c r="T96" s="156">
        <v>0</v>
      </c>
      <c r="U96" s="156">
        <v>0</v>
      </c>
      <c r="V96" s="156">
        <v>0</v>
      </c>
      <c r="W96" s="156">
        <v>0</v>
      </c>
      <c r="X96" s="156">
        <v>0</v>
      </c>
      <c r="Y96" s="156">
        <v>0</v>
      </c>
      <c r="Z96" s="156">
        <v>0</v>
      </c>
      <c r="AA96" s="156">
        <v>0</v>
      </c>
      <c r="AB96" s="156">
        <v>0</v>
      </c>
      <c r="AC96" s="156">
        <v>0</v>
      </c>
      <c r="AD96" s="156">
        <v>0</v>
      </c>
      <c r="AE96" s="156">
        <v>0</v>
      </c>
      <c r="AF96" s="156">
        <v>9879780</v>
      </c>
      <c r="AG96" s="156">
        <v>9713317</v>
      </c>
      <c r="AH96" s="156">
        <v>-166463</v>
      </c>
      <c r="AI96" s="156">
        <v>10476737</v>
      </c>
      <c r="AJ96" s="3"/>
      <c r="AK96" s="4"/>
    </row>
    <row r="97" spans="1:37">
      <c r="A97" s="227">
        <v>2</v>
      </c>
      <c r="B97" s="228" t="s">
        <v>589</v>
      </c>
      <c r="C97" s="228">
        <v>44125915201</v>
      </c>
      <c r="D97" s="228" t="s">
        <v>804</v>
      </c>
      <c r="E97" s="228" t="s">
        <v>805</v>
      </c>
      <c r="F97" s="228" t="s">
        <v>701</v>
      </c>
      <c r="G97" s="228" t="s">
        <v>701</v>
      </c>
      <c r="H97" s="228" t="s">
        <v>701</v>
      </c>
      <c r="I97" s="228" t="s">
        <v>701</v>
      </c>
      <c r="J97" s="229">
        <v>44902</v>
      </c>
      <c r="K97" s="156">
        <v>6674091</v>
      </c>
      <c r="L97" s="156">
        <v>6674091</v>
      </c>
      <c r="M97" s="156">
        <v>6876375</v>
      </c>
      <c r="N97" s="156">
        <v>0</v>
      </c>
      <c r="O97" s="156">
        <v>0</v>
      </c>
      <c r="P97" s="156">
        <v>6832975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  <c r="AF97" s="156">
        <v>6876375</v>
      </c>
      <c r="AG97" s="156">
        <v>6832975</v>
      </c>
      <c r="AH97" s="156">
        <v>-43400</v>
      </c>
      <c r="AI97" s="156">
        <v>6898413</v>
      </c>
      <c r="AJ97" s="3"/>
      <c r="AK97" s="4"/>
    </row>
    <row r="98" spans="1:37">
      <c r="A98" s="227">
        <v>2</v>
      </c>
      <c r="B98" s="228" t="s">
        <v>300</v>
      </c>
      <c r="C98" s="228">
        <v>20761175201</v>
      </c>
      <c r="D98" s="228" t="s">
        <v>777</v>
      </c>
      <c r="E98" s="228" t="s">
        <v>778</v>
      </c>
      <c r="F98" s="228" t="s">
        <v>701</v>
      </c>
      <c r="G98" s="228" t="s">
        <v>701</v>
      </c>
      <c r="H98" s="228" t="s">
        <v>701</v>
      </c>
      <c r="I98" s="228" t="s">
        <v>701</v>
      </c>
      <c r="J98" s="229">
        <v>44727</v>
      </c>
      <c r="K98" s="156">
        <v>678930</v>
      </c>
      <c r="L98" s="156">
        <v>678930</v>
      </c>
      <c r="M98" s="156">
        <v>558364</v>
      </c>
      <c r="N98" s="156">
        <v>0</v>
      </c>
      <c r="O98" s="156">
        <v>0</v>
      </c>
      <c r="P98" s="156">
        <v>558364</v>
      </c>
      <c r="Q98" s="156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0</v>
      </c>
      <c r="Y98" s="156">
        <v>0</v>
      </c>
      <c r="Z98" s="156">
        <v>0</v>
      </c>
      <c r="AA98" s="156">
        <v>0</v>
      </c>
      <c r="AB98" s="156">
        <v>0</v>
      </c>
      <c r="AC98" s="156">
        <v>0</v>
      </c>
      <c r="AD98" s="156">
        <v>0</v>
      </c>
      <c r="AE98" s="156">
        <v>0</v>
      </c>
      <c r="AF98" s="156">
        <v>558364</v>
      </c>
      <c r="AG98" s="156">
        <v>558364</v>
      </c>
      <c r="AH98" s="156">
        <v>0</v>
      </c>
      <c r="AI98" s="156">
        <v>998390</v>
      </c>
      <c r="AJ98" s="3"/>
      <c r="AK98" s="4"/>
    </row>
    <row r="99" spans="1:37">
      <c r="A99" s="227">
        <v>2</v>
      </c>
      <c r="B99" s="228" t="s">
        <v>302</v>
      </c>
      <c r="C99" s="228">
        <v>43928015201</v>
      </c>
      <c r="D99" s="228" t="s">
        <v>768</v>
      </c>
      <c r="E99" s="228" t="s">
        <v>769</v>
      </c>
      <c r="F99" s="228" t="s">
        <v>701</v>
      </c>
      <c r="G99" s="228" t="s">
        <v>701</v>
      </c>
      <c r="H99" s="228" t="s">
        <v>701</v>
      </c>
      <c r="I99" s="228" t="s">
        <v>701</v>
      </c>
      <c r="J99" s="229">
        <v>44881</v>
      </c>
      <c r="K99" s="156">
        <v>3588897</v>
      </c>
      <c r="L99" s="156">
        <v>4279812</v>
      </c>
      <c r="M99" s="156">
        <v>4203052</v>
      </c>
      <c r="N99" s="156">
        <v>690915.3</v>
      </c>
      <c r="O99" s="156">
        <v>0</v>
      </c>
      <c r="P99" s="156">
        <v>4198814</v>
      </c>
      <c r="Q99" s="156">
        <v>0</v>
      </c>
      <c r="R99" s="156">
        <v>0</v>
      </c>
      <c r="S99" s="156">
        <v>0</v>
      </c>
      <c r="T99" s="156">
        <v>0</v>
      </c>
      <c r="U99" s="156">
        <v>0</v>
      </c>
      <c r="V99" s="156">
        <v>0</v>
      </c>
      <c r="W99" s="156">
        <v>0</v>
      </c>
      <c r="X99" s="156">
        <v>0</v>
      </c>
      <c r="Y99" s="156">
        <v>0</v>
      </c>
      <c r="Z99" s="156">
        <v>0</v>
      </c>
      <c r="AA99" s="156">
        <v>0</v>
      </c>
      <c r="AB99" s="156">
        <v>0</v>
      </c>
      <c r="AC99" s="156">
        <v>0</v>
      </c>
      <c r="AD99" s="156">
        <v>0</v>
      </c>
      <c r="AE99" s="156">
        <v>0</v>
      </c>
      <c r="AF99" s="156">
        <v>4203052</v>
      </c>
      <c r="AG99" s="156">
        <v>4198814</v>
      </c>
      <c r="AH99" s="156">
        <v>-4238</v>
      </c>
      <c r="AI99" s="156">
        <v>4177372</v>
      </c>
      <c r="AJ99" s="3"/>
      <c r="AK99" s="4"/>
    </row>
    <row r="100" spans="1:37">
      <c r="A100" s="227">
        <v>2</v>
      </c>
      <c r="B100" s="228" t="s">
        <v>591</v>
      </c>
      <c r="C100" s="228">
        <v>44556915201</v>
      </c>
      <c r="D100" s="228" t="s">
        <v>806</v>
      </c>
      <c r="E100" s="228" t="s">
        <v>807</v>
      </c>
      <c r="F100" s="228" t="s">
        <v>701</v>
      </c>
      <c r="G100" s="228" t="s">
        <v>701</v>
      </c>
      <c r="H100" s="228" t="s">
        <v>701</v>
      </c>
      <c r="I100" s="228" t="s">
        <v>701</v>
      </c>
      <c r="J100" s="229">
        <v>44951</v>
      </c>
      <c r="K100" s="156">
        <v>203240</v>
      </c>
      <c r="L100" s="156">
        <v>203240</v>
      </c>
      <c r="M100" s="156">
        <v>190113</v>
      </c>
      <c r="N100" s="156">
        <v>0</v>
      </c>
      <c r="O100" s="156">
        <v>0</v>
      </c>
      <c r="P100" s="156">
        <v>190113</v>
      </c>
      <c r="Q100" s="156">
        <v>0</v>
      </c>
      <c r="R100" s="156">
        <v>0</v>
      </c>
      <c r="S100" s="156">
        <v>0</v>
      </c>
      <c r="T100" s="156">
        <v>0</v>
      </c>
      <c r="U100" s="156">
        <v>0</v>
      </c>
      <c r="V100" s="156">
        <v>0</v>
      </c>
      <c r="W100" s="156">
        <v>0</v>
      </c>
      <c r="X100" s="156">
        <v>0</v>
      </c>
      <c r="Y100" s="156">
        <v>0</v>
      </c>
      <c r="Z100" s="156">
        <v>0</v>
      </c>
      <c r="AA100" s="156">
        <v>0</v>
      </c>
      <c r="AB100" s="156">
        <v>0</v>
      </c>
      <c r="AC100" s="156">
        <v>0</v>
      </c>
      <c r="AD100" s="156">
        <v>0</v>
      </c>
      <c r="AE100" s="156">
        <v>0</v>
      </c>
      <c r="AF100" s="156">
        <v>190113</v>
      </c>
      <c r="AG100" s="156">
        <v>190113</v>
      </c>
      <c r="AH100" s="156">
        <v>0</v>
      </c>
      <c r="AI100" s="156">
        <v>229199</v>
      </c>
      <c r="AJ100" s="3"/>
      <c r="AK100" s="4"/>
    </row>
    <row r="101" spans="1:37">
      <c r="A101" s="227">
        <v>2</v>
      </c>
      <c r="B101" s="228" t="s">
        <v>593</v>
      </c>
      <c r="C101" s="228">
        <v>44542625201</v>
      </c>
      <c r="D101" s="228" t="s">
        <v>766</v>
      </c>
      <c r="E101" s="228" t="s">
        <v>767</v>
      </c>
      <c r="F101" s="228" t="s">
        <v>701</v>
      </c>
      <c r="G101" s="228" t="s">
        <v>701</v>
      </c>
      <c r="H101" s="228" t="s">
        <v>701</v>
      </c>
      <c r="I101" s="228" t="s">
        <v>701</v>
      </c>
      <c r="J101" s="229">
        <v>44804</v>
      </c>
      <c r="K101" s="156">
        <v>212969</v>
      </c>
      <c r="L101" s="156">
        <v>212969</v>
      </c>
      <c r="M101" s="156">
        <v>198096</v>
      </c>
      <c r="N101" s="156">
        <v>0</v>
      </c>
      <c r="O101" s="156">
        <v>0</v>
      </c>
      <c r="P101" s="156">
        <v>198096</v>
      </c>
      <c r="Q101" s="156">
        <v>0</v>
      </c>
      <c r="R101" s="156">
        <v>0</v>
      </c>
      <c r="S101" s="156">
        <v>0</v>
      </c>
      <c r="T101" s="156">
        <v>0</v>
      </c>
      <c r="U101" s="156">
        <v>0</v>
      </c>
      <c r="V101" s="156">
        <v>0</v>
      </c>
      <c r="W101" s="156">
        <v>0</v>
      </c>
      <c r="X101" s="156">
        <v>0</v>
      </c>
      <c r="Y101" s="156">
        <v>0</v>
      </c>
      <c r="Z101" s="156">
        <v>0</v>
      </c>
      <c r="AA101" s="156">
        <v>0</v>
      </c>
      <c r="AB101" s="156">
        <v>0</v>
      </c>
      <c r="AC101" s="156">
        <v>0</v>
      </c>
      <c r="AD101" s="156">
        <v>0</v>
      </c>
      <c r="AE101" s="156">
        <v>0</v>
      </c>
      <c r="AF101" s="156">
        <v>198096</v>
      </c>
      <c r="AG101" s="156">
        <v>198096</v>
      </c>
      <c r="AH101" s="156">
        <v>0</v>
      </c>
      <c r="AI101" s="156">
        <v>251712</v>
      </c>
      <c r="AJ101" s="3"/>
      <c r="AK101" s="4"/>
    </row>
    <row r="102" spans="1:37">
      <c r="A102" s="227">
        <v>2</v>
      </c>
      <c r="B102" s="228" t="s">
        <v>595</v>
      </c>
      <c r="C102" s="228">
        <v>44624515223</v>
      </c>
      <c r="D102" s="228" t="s">
        <v>789</v>
      </c>
      <c r="E102" s="228" t="s">
        <v>790</v>
      </c>
      <c r="F102" s="228" t="s">
        <v>701</v>
      </c>
      <c r="G102" s="228" t="s">
        <v>701</v>
      </c>
      <c r="H102" s="228" t="s">
        <v>701</v>
      </c>
      <c r="I102" s="228" t="s">
        <v>701</v>
      </c>
      <c r="J102" s="229">
        <v>44244</v>
      </c>
      <c r="K102" s="156">
        <v>3516622</v>
      </c>
      <c r="L102" s="156">
        <v>3516622</v>
      </c>
      <c r="M102" s="156">
        <v>3642093</v>
      </c>
      <c r="N102" s="156">
        <v>0</v>
      </c>
      <c r="O102" s="156">
        <v>0</v>
      </c>
      <c r="P102" s="156">
        <v>3642131</v>
      </c>
      <c r="Q102" s="156">
        <v>0</v>
      </c>
      <c r="R102" s="156">
        <v>0</v>
      </c>
      <c r="S102" s="156">
        <v>0</v>
      </c>
      <c r="T102" s="156">
        <v>0</v>
      </c>
      <c r="U102" s="156">
        <v>0</v>
      </c>
      <c r="V102" s="156">
        <v>0</v>
      </c>
      <c r="W102" s="156">
        <v>0</v>
      </c>
      <c r="X102" s="156">
        <v>0</v>
      </c>
      <c r="Y102" s="156">
        <v>0</v>
      </c>
      <c r="Z102" s="156">
        <v>0</v>
      </c>
      <c r="AA102" s="156">
        <v>0</v>
      </c>
      <c r="AB102" s="156">
        <v>0</v>
      </c>
      <c r="AC102" s="156">
        <v>0</v>
      </c>
      <c r="AD102" s="156">
        <v>0</v>
      </c>
      <c r="AE102" s="156">
        <v>0</v>
      </c>
      <c r="AF102" s="156">
        <v>3642093</v>
      </c>
      <c r="AG102" s="156">
        <v>3642131</v>
      </c>
      <c r="AH102" s="156">
        <v>38</v>
      </c>
      <c r="AI102" s="156">
        <v>3117936</v>
      </c>
      <c r="AJ102" s="3"/>
      <c r="AK102" s="4"/>
    </row>
    <row r="103" spans="1:37">
      <c r="A103" s="227">
        <v>3</v>
      </c>
      <c r="B103" s="228" t="s">
        <v>304</v>
      </c>
      <c r="C103" s="228">
        <v>43992635201</v>
      </c>
      <c r="D103" s="228" t="s">
        <v>808</v>
      </c>
      <c r="E103" s="228" t="s">
        <v>809</v>
      </c>
      <c r="F103" s="228" t="s">
        <v>701</v>
      </c>
      <c r="G103" s="228" t="s">
        <v>701</v>
      </c>
      <c r="H103" s="228" t="s">
        <v>701</v>
      </c>
      <c r="I103" s="228" t="s">
        <v>701</v>
      </c>
      <c r="J103" s="229">
        <v>44329</v>
      </c>
      <c r="K103" s="156">
        <v>8497804</v>
      </c>
      <c r="L103" s="156">
        <v>8518932</v>
      </c>
      <c r="M103" s="156">
        <v>8897714</v>
      </c>
      <c r="N103" s="156">
        <v>21128.25</v>
      </c>
      <c r="O103" s="156">
        <v>0</v>
      </c>
      <c r="P103" s="156">
        <v>9015856</v>
      </c>
      <c r="Q103" s="156">
        <v>0</v>
      </c>
      <c r="R103" s="156">
        <v>0</v>
      </c>
      <c r="S103" s="156">
        <v>0</v>
      </c>
      <c r="T103" s="156">
        <v>0</v>
      </c>
      <c r="U103" s="156">
        <v>0</v>
      </c>
      <c r="V103" s="156">
        <v>0</v>
      </c>
      <c r="W103" s="156">
        <v>0</v>
      </c>
      <c r="X103" s="156">
        <v>0</v>
      </c>
      <c r="Y103" s="156">
        <v>0</v>
      </c>
      <c r="Z103" s="156">
        <v>0</v>
      </c>
      <c r="AA103" s="156">
        <v>0</v>
      </c>
      <c r="AB103" s="156">
        <v>0</v>
      </c>
      <c r="AC103" s="156">
        <v>0</v>
      </c>
      <c r="AD103" s="156">
        <v>0</v>
      </c>
      <c r="AE103" s="156">
        <v>0</v>
      </c>
      <c r="AF103" s="156">
        <v>8897714</v>
      </c>
      <c r="AG103" s="156">
        <v>9015856</v>
      </c>
      <c r="AH103" s="156">
        <v>118142</v>
      </c>
      <c r="AI103" s="156">
        <v>7939245</v>
      </c>
      <c r="AJ103" s="3"/>
      <c r="AK103" s="4"/>
    </row>
    <row r="104" spans="1:37">
      <c r="A104" s="227">
        <v>3</v>
      </c>
      <c r="B104" s="228" t="s">
        <v>597</v>
      </c>
      <c r="C104" s="228">
        <v>44546515201</v>
      </c>
      <c r="D104" s="228" t="s">
        <v>768</v>
      </c>
      <c r="E104" s="228" t="s">
        <v>769</v>
      </c>
      <c r="F104" s="228" t="s">
        <v>701</v>
      </c>
      <c r="G104" s="228" t="s">
        <v>701</v>
      </c>
      <c r="H104" s="228" t="s">
        <v>701</v>
      </c>
      <c r="I104" s="228" t="s">
        <v>701</v>
      </c>
      <c r="J104" s="229">
        <v>44021</v>
      </c>
      <c r="K104" s="156">
        <v>1331980</v>
      </c>
      <c r="L104" s="156">
        <v>1331980</v>
      </c>
      <c r="M104" s="156">
        <v>1360250</v>
      </c>
      <c r="N104" s="156">
        <v>0</v>
      </c>
      <c r="O104" s="156">
        <v>-16230</v>
      </c>
      <c r="P104" s="156">
        <v>1331520</v>
      </c>
      <c r="Q104" s="156">
        <v>-28730</v>
      </c>
      <c r="R104" s="156">
        <v>0</v>
      </c>
      <c r="S104" s="156">
        <v>0</v>
      </c>
      <c r="T104" s="156">
        <v>0</v>
      </c>
      <c r="U104" s="156">
        <v>0</v>
      </c>
      <c r="V104" s="156">
        <v>0</v>
      </c>
      <c r="W104" s="156">
        <v>-28730</v>
      </c>
      <c r="X104" s="156">
        <v>12500</v>
      </c>
      <c r="Y104" s="156">
        <v>0</v>
      </c>
      <c r="Z104" s="156">
        <v>0</v>
      </c>
      <c r="AA104" s="156">
        <v>0</v>
      </c>
      <c r="AB104" s="156">
        <v>0</v>
      </c>
      <c r="AC104" s="156">
        <v>0</v>
      </c>
      <c r="AD104" s="156">
        <v>12500</v>
      </c>
      <c r="AE104" s="156">
        <v>-16230</v>
      </c>
      <c r="AF104" s="156">
        <v>1344020</v>
      </c>
      <c r="AG104" s="156">
        <v>1331520</v>
      </c>
      <c r="AH104" s="156">
        <v>-12500</v>
      </c>
      <c r="AI104" s="156">
        <v>1383419</v>
      </c>
      <c r="AJ104" s="3" t="s">
        <v>810</v>
      </c>
      <c r="AK104" s="4" t="s">
        <v>811</v>
      </c>
    </row>
    <row r="105" spans="1:37">
      <c r="A105" s="227">
        <v>3</v>
      </c>
      <c r="B105" s="228" t="s">
        <v>812</v>
      </c>
      <c r="C105" s="228">
        <v>21904225201</v>
      </c>
      <c r="D105" s="228" t="s">
        <v>736</v>
      </c>
      <c r="E105" s="228" t="s">
        <v>737</v>
      </c>
      <c r="F105" s="228" t="s">
        <v>701</v>
      </c>
      <c r="G105" s="228" t="s">
        <v>701</v>
      </c>
      <c r="H105" s="228" t="s">
        <v>701</v>
      </c>
      <c r="I105" s="228" t="s">
        <v>701</v>
      </c>
      <c r="J105" s="229">
        <v>44938</v>
      </c>
      <c r="K105" s="156">
        <v>278090</v>
      </c>
      <c r="L105" s="156">
        <v>278090</v>
      </c>
      <c r="M105" s="156">
        <v>249120</v>
      </c>
      <c r="N105" s="156">
        <v>0</v>
      </c>
      <c r="O105" s="156">
        <v>0</v>
      </c>
      <c r="P105" s="156">
        <v>249120</v>
      </c>
      <c r="Q105" s="156">
        <v>0</v>
      </c>
      <c r="R105" s="156">
        <v>0</v>
      </c>
      <c r="S105" s="156">
        <v>0</v>
      </c>
      <c r="T105" s="156">
        <v>0</v>
      </c>
      <c r="U105" s="156">
        <v>0</v>
      </c>
      <c r="V105" s="156">
        <v>0</v>
      </c>
      <c r="W105" s="156">
        <v>0</v>
      </c>
      <c r="X105" s="156">
        <v>0</v>
      </c>
      <c r="Y105" s="156">
        <v>0</v>
      </c>
      <c r="Z105" s="156">
        <v>0</v>
      </c>
      <c r="AA105" s="156">
        <v>0</v>
      </c>
      <c r="AB105" s="156">
        <v>0</v>
      </c>
      <c r="AC105" s="156">
        <v>0</v>
      </c>
      <c r="AD105" s="156">
        <v>0</v>
      </c>
      <c r="AE105" s="156">
        <v>0</v>
      </c>
      <c r="AF105" s="156">
        <v>249120</v>
      </c>
      <c r="AG105" s="156">
        <v>249120</v>
      </c>
      <c r="AH105" s="156">
        <v>0</v>
      </c>
      <c r="AI105" s="156">
        <v>454254</v>
      </c>
      <c r="AJ105" s="3"/>
      <c r="AK105" s="4"/>
    </row>
    <row r="106" spans="1:37">
      <c r="A106" s="227">
        <v>3</v>
      </c>
      <c r="B106" s="228" t="s">
        <v>813</v>
      </c>
      <c r="C106" s="228">
        <v>42187425201</v>
      </c>
      <c r="D106" s="228" t="s">
        <v>814</v>
      </c>
      <c r="E106" s="228" t="s">
        <v>815</v>
      </c>
      <c r="F106" s="228" t="s">
        <v>701</v>
      </c>
      <c r="G106" s="228" t="s">
        <v>701</v>
      </c>
      <c r="H106" s="228" t="s">
        <v>701</v>
      </c>
      <c r="I106" s="228" t="s">
        <v>701</v>
      </c>
      <c r="J106" s="229">
        <v>44574</v>
      </c>
      <c r="K106" s="156">
        <v>109495</v>
      </c>
      <c r="L106" s="156">
        <v>109495</v>
      </c>
      <c r="M106" s="156">
        <v>105102</v>
      </c>
      <c r="N106" s="156">
        <v>0</v>
      </c>
      <c r="O106" s="156">
        <v>0</v>
      </c>
      <c r="P106" s="156">
        <v>105102</v>
      </c>
      <c r="Q106" s="156">
        <v>0</v>
      </c>
      <c r="R106" s="156">
        <v>0</v>
      </c>
      <c r="S106" s="156">
        <v>0</v>
      </c>
      <c r="T106" s="156">
        <v>0</v>
      </c>
      <c r="U106" s="156">
        <v>0</v>
      </c>
      <c r="V106" s="156">
        <v>0</v>
      </c>
      <c r="W106" s="156">
        <v>0</v>
      </c>
      <c r="X106" s="156">
        <v>0</v>
      </c>
      <c r="Y106" s="156">
        <v>0</v>
      </c>
      <c r="Z106" s="156">
        <v>0</v>
      </c>
      <c r="AA106" s="156">
        <v>0</v>
      </c>
      <c r="AB106" s="156">
        <v>0</v>
      </c>
      <c r="AC106" s="156">
        <v>0</v>
      </c>
      <c r="AD106" s="156">
        <v>0</v>
      </c>
      <c r="AE106" s="156">
        <v>0</v>
      </c>
      <c r="AF106" s="156">
        <v>105102</v>
      </c>
      <c r="AG106" s="156">
        <v>105102</v>
      </c>
      <c r="AH106" s="156">
        <v>0</v>
      </c>
      <c r="AI106" s="156">
        <v>135677</v>
      </c>
      <c r="AJ106" s="3"/>
      <c r="AK106" s="4"/>
    </row>
    <row r="107" spans="1:37">
      <c r="A107" s="227">
        <v>3</v>
      </c>
      <c r="B107" s="228" t="s">
        <v>306</v>
      </c>
      <c r="C107" s="228">
        <v>44158915201</v>
      </c>
      <c r="D107" s="228" t="s">
        <v>733</v>
      </c>
      <c r="E107" s="228" t="s">
        <v>734</v>
      </c>
      <c r="F107" s="228" t="s">
        <v>701</v>
      </c>
      <c r="G107" s="228" t="s">
        <v>701</v>
      </c>
      <c r="H107" s="228" t="s">
        <v>701</v>
      </c>
      <c r="I107" s="228" t="s">
        <v>701</v>
      </c>
      <c r="J107" s="229">
        <v>44510</v>
      </c>
      <c r="K107" s="156">
        <v>6190992</v>
      </c>
      <c r="L107" s="156">
        <v>6194018</v>
      </c>
      <c r="M107" s="156">
        <v>6101074</v>
      </c>
      <c r="N107" s="156">
        <v>3025.35</v>
      </c>
      <c r="O107" s="156">
        <v>-18750</v>
      </c>
      <c r="P107" s="156">
        <v>6229251</v>
      </c>
      <c r="Q107" s="156">
        <v>0</v>
      </c>
      <c r="R107" s="156">
        <v>0</v>
      </c>
      <c r="S107" s="156">
        <v>0</v>
      </c>
      <c r="T107" s="156">
        <v>0</v>
      </c>
      <c r="U107" s="156">
        <v>0</v>
      </c>
      <c r="V107" s="156">
        <v>-18750</v>
      </c>
      <c r="W107" s="156">
        <v>-18750</v>
      </c>
      <c r="X107" s="156">
        <v>0</v>
      </c>
      <c r="Y107" s="156">
        <v>0</v>
      </c>
      <c r="Z107" s="156">
        <v>0</v>
      </c>
      <c r="AA107" s="156">
        <v>0</v>
      </c>
      <c r="AB107" s="156">
        <v>0</v>
      </c>
      <c r="AC107" s="156">
        <v>0</v>
      </c>
      <c r="AD107" s="156">
        <v>0</v>
      </c>
      <c r="AE107" s="156">
        <v>-18750</v>
      </c>
      <c r="AF107" s="156">
        <v>6082324</v>
      </c>
      <c r="AG107" s="156">
        <v>6229251</v>
      </c>
      <c r="AH107" s="156">
        <v>146927</v>
      </c>
      <c r="AI107" s="156">
        <v>5430315</v>
      </c>
      <c r="AJ107" s="3"/>
      <c r="AK107" s="4"/>
    </row>
    <row r="108" spans="1:37">
      <c r="A108" s="227">
        <v>3</v>
      </c>
      <c r="B108" s="228" t="s">
        <v>685</v>
      </c>
      <c r="C108" s="228">
        <v>41768355201</v>
      </c>
      <c r="D108" s="228" t="s">
        <v>816</v>
      </c>
      <c r="E108" s="228" t="s">
        <v>817</v>
      </c>
      <c r="F108" s="228" t="s">
        <v>701</v>
      </c>
      <c r="G108" s="228" t="s">
        <v>701</v>
      </c>
      <c r="H108" s="228" t="s">
        <v>701</v>
      </c>
      <c r="I108" s="228" t="s">
        <v>701</v>
      </c>
      <c r="J108" s="229">
        <v>44756</v>
      </c>
      <c r="K108" s="156">
        <v>2363976</v>
      </c>
      <c r="L108" s="156">
        <v>2363976</v>
      </c>
      <c r="M108" s="156">
        <v>2188042</v>
      </c>
      <c r="N108" s="156">
        <v>0</v>
      </c>
      <c r="O108" s="156">
        <v>-22022</v>
      </c>
      <c r="P108" s="156">
        <v>2166020</v>
      </c>
      <c r="Q108" s="156">
        <v>-22022</v>
      </c>
      <c r="R108" s="156">
        <v>0</v>
      </c>
      <c r="S108" s="156">
        <v>0</v>
      </c>
      <c r="T108" s="156">
        <v>0</v>
      </c>
      <c r="U108" s="156">
        <v>0</v>
      </c>
      <c r="V108" s="156">
        <v>0</v>
      </c>
      <c r="W108" s="156">
        <v>-22022</v>
      </c>
      <c r="X108" s="156">
        <v>0</v>
      </c>
      <c r="Y108" s="156">
        <v>0</v>
      </c>
      <c r="Z108" s="156">
        <v>0</v>
      </c>
      <c r="AA108" s="156">
        <v>0</v>
      </c>
      <c r="AB108" s="156">
        <v>0</v>
      </c>
      <c r="AC108" s="156">
        <v>0</v>
      </c>
      <c r="AD108" s="156">
        <v>0</v>
      </c>
      <c r="AE108" s="156">
        <v>-22022</v>
      </c>
      <c r="AF108" s="156">
        <v>2166020</v>
      </c>
      <c r="AG108" s="156">
        <v>2166020</v>
      </c>
      <c r="AH108" s="156">
        <v>0</v>
      </c>
      <c r="AI108" s="156">
        <v>2795459</v>
      </c>
      <c r="AJ108" s="3"/>
      <c r="AK108" s="4"/>
    </row>
    <row r="109" spans="1:37">
      <c r="A109" s="227">
        <v>3</v>
      </c>
      <c r="B109" s="228" t="s">
        <v>308</v>
      </c>
      <c r="C109" s="228">
        <v>44365915201</v>
      </c>
      <c r="D109" s="228" t="s">
        <v>768</v>
      </c>
      <c r="E109" s="228" t="s">
        <v>769</v>
      </c>
      <c r="F109" s="228" t="s">
        <v>701</v>
      </c>
      <c r="G109" s="228" t="s">
        <v>701</v>
      </c>
      <c r="H109" s="228" t="s">
        <v>701</v>
      </c>
      <c r="I109" s="228" t="s">
        <v>701</v>
      </c>
      <c r="J109" s="229">
        <v>44602</v>
      </c>
      <c r="K109" s="156">
        <v>3254371</v>
      </c>
      <c r="L109" s="156">
        <v>3263484</v>
      </c>
      <c r="M109" s="156">
        <v>3285954</v>
      </c>
      <c r="N109" s="156">
        <v>9112.73</v>
      </c>
      <c r="O109" s="156">
        <v>0</v>
      </c>
      <c r="P109" s="156">
        <v>3378196</v>
      </c>
      <c r="Q109" s="156">
        <v>0</v>
      </c>
      <c r="R109" s="156">
        <v>0</v>
      </c>
      <c r="S109" s="156">
        <v>0</v>
      </c>
      <c r="T109" s="156">
        <v>0</v>
      </c>
      <c r="U109" s="156">
        <v>0</v>
      </c>
      <c r="V109" s="156">
        <v>0</v>
      </c>
      <c r="W109" s="156">
        <v>0</v>
      </c>
      <c r="X109" s="156">
        <v>0</v>
      </c>
      <c r="Y109" s="156">
        <v>0</v>
      </c>
      <c r="Z109" s="156">
        <v>0</v>
      </c>
      <c r="AA109" s="156">
        <v>0</v>
      </c>
      <c r="AB109" s="156">
        <v>0</v>
      </c>
      <c r="AC109" s="156">
        <v>0</v>
      </c>
      <c r="AD109" s="156">
        <v>0</v>
      </c>
      <c r="AE109" s="156">
        <v>0</v>
      </c>
      <c r="AF109" s="156">
        <v>3285954</v>
      </c>
      <c r="AG109" s="156">
        <v>3378196</v>
      </c>
      <c r="AH109" s="156">
        <v>92242</v>
      </c>
      <c r="AI109" s="156">
        <v>3044606</v>
      </c>
      <c r="AJ109" s="3"/>
      <c r="AK109" s="4"/>
    </row>
    <row r="110" spans="1:37">
      <c r="A110" s="227">
        <v>3</v>
      </c>
      <c r="B110" s="228" t="s">
        <v>818</v>
      </c>
      <c r="C110" s="228">
        <v>22068525201</v>
      </c>
      <c r="D110" s="228" t="s">
        <v>819</v>
      </c>
      <c r="E110" s="228" t="s">
        <v>820</v>
      </c>
      <c r="F110" s="228" t="s">
        <v>701</v>
      </c>
      <c r="G110" s="228" t="s">
        <v>701</v>
      </c>
      <c r="H110" s="228" t="s">
        <v>701</v>
      </c>
      <c r="I110" s="228" t="s">
        <v>701</v>
      </c>
      <c r="J110" s="229">
        <v>44994</v>
      </c>
      <c r="K110" s="156">
        <v>148273</v>
      </c>
      <c r="L110" s="156">
        <v>148273</v>
      </c>
      <c r="M110" s="156">
        <v>131932</v>
      </c>
      <c r="N110" s="156">
        <v>0</v>
      </c>
      <c r="O110" s="156">
        <v>0</v>
      </c>
      <c r="P110" s="156">
        <v>131932</v>
      </c>
      <c r="Q110" s="156">
        <v>0</v>
      </c>
      <c r="R110" s="156">
        <v>0</v>
      </c>
      <c r="S110" s="156">
        <v>0</v>
      </c>
      <c r="T110" s="156">
        <v>0</v>
      </c>
      <c r="U110" s="156">
        <v>0</v>
      </c>
      <c r="V110" s="156">
        <v>0</v>
      </c>
      <c r="W110" s="156">
        <v>0</v>
      </c>
      <c r="X110" s="156">
        <v>0</v>
      </c>
      <c r="Y110" s="156">
        <v>0</v>
      </c>
      <c r="Z110" s="156">
        <v>0</v>
      </c>
      <c r="AA110" s="156">
        <v>0</v>
      </c>
      <c r="AB110" s="156">
        <v>0</v>
      </c>
      <c r="AC110" s="156">
        <v>0</v>
      </c>
      <c r="AD110" s="156">
        <v>0</v>
      </c>
      <c r="AE110" s="156">
        <v>0</v>
      </c>
      <c r="AF110" s="156">
        <v>131932</v>
      </c>
      <c r="AG110" s="156">
        <v>131932</v>
      </c>
      <c r="AH110" s="156">
        <v>0</v>
      </c>
      <c r="AI110" s="156">
        <v>216111</v>
      </c>
      <c r="AJ110" s="3"/>
      <c r="AK110" s="4"/>
    </row>
    <row r="111" spans="1:37">
      <c r="A111" s="227">
        <v>3</v>
      </c>
      <c r="B111" s="228" t="s">
        <v>310</v>
      </c>
      <c r="C111" s="228">
        <v>44891215201</v>
      </c>
      <c r="D111" s="228" t="s">
        <v>821</v>
      </c>
      <c r="E111" s="228" t="s">
        <v>822</v>
      </c>
      <c r="F111" s="228" t="s">
        <v>701</v>
      </c>
      <c r="G111" s="228" t="s">
        <v>701</v>
      </c>
      <c r="H111" s="228" t="s">
        <v>701</v>
      </c>
      <c r="I111" s="228" t="s">
        <v>701</v>
      </c>
      <c r="J111" s="229">
        <v>45057</v>
      </c>
      <c r="K111" s="156">
        <v>586983</v>
      </c>
      <c r="L111" s="156">
        <v>689291</v>
      </c>
      <c r="M111" s="156">
        <v>616073</v>
      </c>
      <c r="N111" s="156">
        <v>102308</v>
      </c>
      <c r="O111" s="156">
        <v>0</v>
      </c>
      <c r="P111" s="156">
        <v>616073</v>
      </c>
      <c r="Q111" s="156">
        <v>0</v>
      </c>
      <c r="R111" s="156">
        <v>0</v>
      </c>
      <c r="S111" s="156">
        <v>0</v>
      </c>
      <c r="T111" s="156">
        <v>0</v>
      </c>
      <c r="U111" s="156">
        <v>0</v>
      </c>
      <c r="V111" s="156">
        <v>0</v>
      </c>
      <c r="W111" s="156">
        <v>0</v>
      </c>
      <c r="X111" s="156">
        <v>0</v>
      </c>
      <c r="Y111" s="156">
        <v>0</v>
      </c>
      <c r="Z111" s="156">
        <v>0</v>
      </c>
      <c r="AA111" s="156">
        <v>0</v>
      </c>
      <c r="AB111" s="156">
        <v>0</v>
      </c>
      <c r="AC111" s="156">
        <v>0</v>
      </c>
      <c r="AD111" s="156">
        <v>0</v>
      </c>
      <c r="AE111" s="156">
        <v>0</v>
      </c>
      <c r="AF111" s="156">
        <v>616073</v>
      </c>
      <c r="AG111" s="156">
        <v>616073</v>
      </c>
      <c r="AH111" s="156">
        <v>0</v>
      </c>
      <c r="AI111" s="156">
        <v>1050080</v>
      </c>
      <c r="AJ111" s="3"/>
      <c r="AK111" s="4"/>
    </row>
    <row r="112" spans="1:37">
      <c r="A112" s="227">
        <v>3</v>
      </c>
      <c r="B112" s="228" t="s">
        <v>823</v>
      </c>
      <c r="C112" s="228">
        <v>44891315201</v>
      </c>
      <c r="D112" s="228" t="s">
        <v>824</v>
      </c>
      <c r="E112" s="228" t="s">
        <v>825</v>
      </c>
      <c r="F112" s="228" t="s">
        <v>701</v>
      </c>
      <c r="G112" s="228" t="s">
        <v>701</v>
      </c>
      <c r="H112" s="228" t="s">
        <v>701</v>
      </c>
      <c r="I112" s="228" t="s">
        <v>701</v>
      </c>
      <c r="J112" s="229">
        <v>44938</v>
      </c>
      <c r="K112" s="156">
        <v>223976</v>
      </c>
      <c r="L112" s="156">
        <v>223976</v>
      </c>
      <c r="M112" s="156">
        <v>187027</v>
      </c>
      <c r="N112" s="156">
        <v>0</v>
      </c>
      <c r="O112" s="156">
        <v>0</v>
      </c>
      <c r="P112" s="156">
        <v>187027</v>
      </c>
      <c r="Q112" s="156">
        <v>0</v>
      </c>
      <c r="R112" s="156">
        <v>0</v>
      </c>
      <c r="S112" s="156">
        <v>0</v>
      </c>
      <c r="T112" s="156">
        <v>0</v>
      </c>
      <c r="U112" s="156">
        <v>0</v>
      </c>
      <c r="V112" s="156">
        <v>0</v>
      </c>
      <c r="W112" s="156">
        <v>0</v>
      </c>
      <c r="X112" s="156">
        <v>0</v>
      </c>
      <c r="Y112" s="156">
        <v>0</v>
      </c>
      <c r="Z112" s="156">
        <v>0</v>
      </c>
      <c r="AA112" s="156">
        <v>0</v>
      </c>
      <c r="AB112" s="156">
        <v>0</v>
      </c>
      <c r="AC112" s="156">
        <v>0</v>
      </c>
      <c r="AD112" s="156">
        <v>0</v>
      </c>
      <c r="AE112" s="156">
        <v>0</v>
      </c>
      <c r="AF112" s="156">
        <v>187027</v>
      </c>
      <c r="AG112" s="156">
        <v>187027</v>
      </c>
      <c r="AH112" s="156">
        <v>0</v>
      </c>
      <c r="AI112" s="156">
        <v>298951</v>
      </c>
      <c r="AJ112" s="3"/>
      <c r="AK112" s="4"/>
    </row>
    <row r="113" spans="1:37" ht="24">
      <c r="A113" s="227">
        <v>3</v>
      </c>
      <c r="B113" s="228" t="s">
        <v>826</v>
      </c>
      <c r="C113" s="228">
        <v>42543655201</v>
      </c>
      <c r="D113" s="228" t="s">
        <v>827</v>
      </c>
      <c r="E113" s="228" t="s">
        <v>828</v>
      </c>
      <c r="F113" s="228" t="s">
        <v>701</v>
      </c>
      <c r="G113" s="228" t="s">
        <v>701</v>
      </c>
      <c r="H113" s="228" t="s">
        <v>701</v>
      </c>
      <c r="I113" s="228" t="s">
        <v>701</v>
      </c>
      <c r="J113" s="229">
        <v>44791</v>
      </c>
      <c r="K113" s="156">
        <v>3247610</v>
      </c>
      <c r="L113" s="156">
        <v>3247610</v>
      </c>
      <c r="M113" s="156">
        <v>2860191</v>
      </c>
      <c r="N113" s="156">
        <v>0</v>
      </c>
      <c r="O113" s="156">
        <v>0</v>
      </c>
      <c r="P113" s="156">
        <v>2860191</v>
      </c>
      <c r="Q113" s="156">
        <v>0</v>
      </c>
      <c r="R113" s="156">
        <v>0</v>
      </c>
      <c r="S113" s="156">
        <v>0</v>
      </c>
      <c r="T113" s="156">
        <v>0</v>
      </c>
      <c r="U113" s="156">
        <v>0</v>
      </c>
      <c r="V113" s="156">
        <v>0</v>
      </c>
      <c r="W113" s="156">
        <v>0</v>
      </c>
      <c r="X113" s="156">
        <v>0</v>
      </c>
      <c r="Y113" s="156">
        <v>0</v>
      </c>
      <c r="Z113" s="156">
        <v>0</v>
      </c>
      <c r="AA113" s="156">
        <v>0</v>
      </c>
      <c r="AB113" s="156">
        <v>0</v>
      </c>
      <c r="AC113" s="156">
        <v>0</v>
      </c>
      <c r="AD113" s="156">
        <v>0</v>
      </c>
      <c r="AE113" s="156">
        <v>0</v>
      </c>
      <c r="AF113" s="156">
        <v>2860191</v>
      </c>
      <c r="AG113" s="156">
        <v>2860191</v>
      </c>
      <c r="AH113" s="156">
        <v>0</v>
      </c>
      <c r="AI113" s="156">
        <v>6703767</v>
      </c>
      <c r="AJ113" s="3"/>
      <c r="AK113" s="4"/>
    </row>
    <row r="114" spans="1:37" ht="24">
      <c r="A114" s="227">
        <v>3</v>
      </c>
      <c r="B114" s="228" t="s">
        <v>829</v>
      </c>
      <c r="C114" s="228">
        <v>44538525201</v>
      </c>
      <c r="D114" s="228" t="s">
        <v>827</v>
      </c>
      <c r="E114" s="228" t="s">
        <v>828</v>
      </c>
      <c r="F114" s="228" t="s">
        <v>701</v>
      </c>
      <c r="G114" s="228" t="s">
        <v>701</v>
      </c>
      <c r="H114" s="228" t="s">
        <v>701</v>
      </c>
      <c r="I114" s="228" t="s">
        <v>701</v>
      </c>
      <c r="J114" s="229">
        <v>44721</v>
      </c>
      <c r="K114" s="156">
        <v>396162</v>
      </c>
      <c r="L114" s="156">
        <v>396162</v>
      </c>
      <c r="M114" s="156">
        <v>353103</v>
      </c>
      <c r="N114" s="156">
        <v>0</v>
      </c>
      <c r="O114" s="156">
        <v>0</v>
      </c>
      <c r="P114" s="156">
        <v>353103</v>
      </c>
      <c r="Q114" s="156">
        <v>0</v>
      </c>
      <c r="R114" s="156">
        <v>0</v>
      </c>
      <c r="S114" s="156">
        <v>0</v>
      </c>
      <c r="T114" s="156">
        <v>0</v>
      </c>
      <c r="U114" s="156">
        <v>0</v>
      </c>
      <c r="V114" s="156">
        <v>0</v>
      </c>
      <c r="W114" s="156">
        <v>0</v>
      </c>
      <c r="X114" s="156">
        <v>0</v>
      </c>
      <c r="Y114" s="156">
        <v>0</v>
      </c>
      <c r="Z114" s="156">
        <v>0</v>
      </c>
      <c r="AA114" s="156">
        <v>0</v>
      </c>
      <c r="AB114" s="156">
        <v>0</v>
      </c>
      <c r="AC114" s="156">
        <v>0</v>
      </c>
      <c r="AD114" s="156">
        <v>0</v>
      </c>
      <c r="AE114" s="156">
        <v>0</v>
      </c>
      <c r="AF114" s="156">
        <v>353103</v>
      </c>
      <c r="AG114" s="156">
        <v>353103</v>
      </c>
      <c r="AH114" s="156">
        <v>0</v>
      </c>
      <c r="AI114" s="156">
        <v>736201</v>
      </c>
      <c r="AJ114" s="3"/>
      <c r="AK114" s="4"/>
    </row>
    <row r="115" spans="1:37">
      <c r="A115" s="227">
        <v>3</v>
      </c>
      <c r="B115" s="228" t="s">
        <v>830</v>
      </c>
      <c r="C115" s="228">
        <v>44575815201</v>
      </c>
      <c r="D115" s="228" t="s">
        <v>768</v>
      </c>
      <c r="E115" s="228" t="s">
        <v>769</v>
      </c>
      <c r="F115" s="228" t="s">
        <v>701</v>
      </c>
      <c r="G115" s="228" t="s">
        <v>701</v>
      </c>
      <c r="H115" s="228" t="s">
        <v>701</v>
      </c>
      <c r="I115" s="228" t="s">
        <v>701</v>
      </c>
      <c r="J115" s="229">
        <v>44938</v>
      </c>
      <c r="K115" s="156">
        <v>1499653</v>
      </c>
      <c r="L115" s="156">
        <v>1499653</v>
      </c>
      <c r="M115" s="156">
        <v>1534493</v>
      </c>
      <c r="N115" s="156">
        <v>0</v>
      </c>
      <c r="O115" s="156">
        <v>0</v>
      </c>
      <c r="P115" s="156">
        <v>1534493</v>
      </c>
      <c r="Q115" s="156">
        <v>0</v>
      </c>
      <c r="R115" s="156">
        <v>0</v>
      </c>
      <c r="S115" s="156">
        <v>0</v>
      </c>
      <c r="T115" s="156">
        <v>0</v>
      </c>
      <c r="U115" s="156">
        <v>0</v>
      </c>
      <c r="V115" s="156">
        <v>0</v>
      </c>
      <c r="W115" s="156">
        <v>0</v>
      </c>
      <c r="X115" s="156">
        <v>0</v>
      </c>
      <c r="Y115" s="156">
        <v>0</v>
      </c>
      <c r="Z115" s="156">
        <v>0</v>
      </c>
      <c r="AA115" s="156">
        <v>0</v>
      </c>
      <c r="AB115" s="156">
        <v>0</v>
      </c>
      <c r="AC115" s="156">
        <v>0</v>
      </c>
      <c r="AD115" s="156">
        <v>0</v>
      </c>
      <c r="AE115" s="156">
        <v>0</v>
      </c>
      <c r="AF115" s="156">
        <v>1534493</v>
      </c>
      <c r="AG115" s="156">
        <v>1534493</v>
      </c>
      <c r="AH115" s="156">
        <v>0</v>
      </c>
      <c r="AI115" s="156">
        <v>1524311</v>
      </c>
      <c r="AJ115" s="3"/>
      <c r="AK115" s="4"/>
    </row>
    <row r="116" spans="1:37">
      <c r="A116" s="227">
        <v>3</v>
      </c>
      <c r="B116" s="228" t="s">
        <v>831</v>
      </c>
      <c r="C116" s="228">
        <v>22282725201</v>
      </c>
      <c r="D116" s="228" t="s">
        <v>832</v>
      </c>
      <c r="E116" s="228" t="s">
        <v>833</v>
      </c>
      <c r="F116" s="228" t="s">
        <v>701</v>
      </c>
      <c r="G116" s="228" t="s">
        <v>701</v>
      </c>
      <c r="H116" s="228" t="s">
        <v>701</v>
      </c>
      <c r="I116" s="228" t="s">
        <v>701</v>
      </c>
      <c r="J116" s="229">
        <v>45057</v>
      </c>
      <c r="K116" s="156">
        <v>553641</v>
      </c>
      <c r="L116" s="156">
        <v>553641</v>
      </c>
      <c r="M116" s="156">
        <v>509921</v>
      </c>
      <c r="N116" s="156">
        <v>0</v>
      </c>
      <c r="O116" s="156">
        <v>0</v>
      </c>
      <c r="P116" s="156">
        <v>509921</v>
      </c>
      <c r="Q116" s="156">
        <v>0</v>
      </c>
      <c r="R116" s="156">
        <v>0</v>
      </c>
      <c r="S116" s="156">
        <v>0</v>
      </c>
      <c r="T116" s="156">
        <v>0</v>
      </c>
      <c r="U116" s="156">
        <v>0</v>
      </c>
      <c r="V116" s="156">
        <v>0</v>
      </c>
      <c r="W116" s="156">
        <v>0</v>
      </c>
      <c r="X116" s="156">
        <v>0</v>
      </c>
      <c r="Y116" s="156">
        <v>0</v>
      </c>
      <c r="Z116" s="156">
        <v>0</v>
      </c>
      <c r="AA116" s="156">
        <v>0</v>
      </c>
      <c r="AB116" s="156">
        <v>0</v>
      </c>
      <c r="AC116" s="156">
        <v>0</v>
      </c>
      <c r="AD116" s="156">
        <v>0</v>
      </c>
      <c r="AE116" s="156">
        <v>0</v>
      </c>
      <c r="AF116" s="156">
        <v>509921</v>
      </c>
      <c r="AG116" s="156">
        <v>509921</v>
      </c>
      <c r="AH116" s="156">
        <v>0</v>
      </c>
      <c r="AI116" s="156">
        <v>848185</v>
      </c>
      <c r="AJ116" s="3"/>
      <c r="AK116" s="4"/>
    </row>
    <row r="117" spans="1:37">
      <c r="A117" s="227">
        <v>3</v>
      </c>
      <c r="B117" s="228" t="s">
        <v>834</v>
      </c>
      <c r="C117" s="228">
        <v>45102915201</v>
      </c>
      <c r="D117" s="228" t="s">
        <v>824</v>
      </c>
      <c r="E117" s="228" t="s">
        <v>825</v>
      </c>
      <c r="F117" s="228" t="s">
        <v>701</v>
      </c>
      <c r="G117" s="228" t="s">
        <v>701</v>
      </c>
      <c r="H117" s="228" t="s">
        <v>701</v>
      </c>
      <c r="I117" s="228" t="s">
        <v>701</v>
      </c>
      <c r="J117" s="229">
        <v>45029</v>
      </c>
      <c r="K117" s="156">
        <v>208278</v>
      </c>
      <c r="L117" s="156">
        <v>208278</v>
      </c>
      <c r="M117" s="156">
        <v>193768</v>
      </c>
      <c r="N117" s="156">
        <v>0</v>
      </c>
      <c r="O117" s="156">
        <v>0</v>
      </c>
      <c r="P117" s="156">
        <v>193768</v>
      </c>
      <c r="Q117" s="156">
        <v>0</v>
      </c>
      <c r="R117" s="156">
        <v>0</v>
      </c>
      <c r="S117" s="156">
        <v>0</v>
      </c>
      <c r="T117" s="156">
        <v>0</v>
      </c>
      <c r="U117" s="156">
        <v>0</v>
      </c>
      <c r="V117" s="156">
        <v>0</v>
      </c>
      <c r="W117" s="156">
        <v>0</v>
      </c>
      <c r="X117" s="156">
        <v>0</v>
      </c>
      <c r="Y117" s="156">
        <v>0</v>
      </c>
      <c r="Z117" s="156">
        <v>0</v>
      </c>
      <c r="AA117" s="156">
        <v>0</v>
      </c>
      <c r="AB117" s="156">
        <v>0</v>
      </c>
      <c r="AC117" s="156">
        <v>0</v>
      </c>
      <c r="AD117" s="156">
        <v>0</v>
      </c>
      <c r="AE117" s="156">
        <v>0</v>
      </c>
      <c r="AF117" s="156">
        <v>193768</v>
      </c>
      <c r="AG117" s="156">
        <v>193768</v>
      </c>
      <c r="AH117" s="156">
        <v>0</v>
      </c>
      <c r="AI117" s="156">
        <v>247062</v>
      </c>
      <c r="AJ117" s="3"/>
      <c r="AK117" s="4"/>
    </row>
    <row r="118" spans="1:37">
      <c r="A118" s="227">
        <v>3</v>
      </c>
      <c r="B118" s="228" t="s">
        <v>599</v>
      </c>
      <c r="C118" s="228">
        <v>45055015201</v>
      </c>
      <c r="D118" s="228" t="s">
        <v>814</v>
      </c>
      <c r="E118" s="228" t="s">
        <v>815</v>
      </c>
      <c r="F118" s="228" t="s">
        <v>701</v>
      </c>
      <c r="G118" s="228" t="s">
        <v>701</v>
      </c>
      <c r="H118" s="228" t="s">
        <v>701</v>
      </c>
      <c r="I118" s="228" t="s">
        <v>701</v>
      </c>
      <c r="J118" s="229">
        <v>45148</v>
      </c>
      <c r="K118" s="156">
        <v>123579</v>
      </c>
      <c r="L118" s="156">
        <v>123579</v>
      </c>
      <c r="M118" s="156">
        <v>121257</v>
      </c>
      <c r="N118" s="156">
        <v>0</v>
      </c>
      <c r="O118" s="156">
        <v>0</v>
      </c>
      <c r="P118" s="156">
        <v>121257</v>
      </c>
      <c r="Q118" s="156">
        <v>0</v>
      </c>
      <c r="R118" s="156">
        <v>0</v>
      </c>
      <c r="S118" s="156">
        <v>0</v>
      </c>
      <c r="T118" s="156">
        <v>0</v>
      </c>
      <c r="U118" s="156">
        <v>0</v>
      </c>
      <c r="V118" s="156">
        <v>0</v>
      </c>
      <c r="W118" s="156">
        <v>0</v>
      </c>
      <c r="X118" s="156">
        <v>0</v>
      </c>
      <c r="Y118" s="156">
        <v>0</v>
      </c>
      <c r="Z118" s="156">
        <v>0</v>
      </c>
      <c r="AA118" s="156">
        <v>0</v>
      </c>
      <c r="AB118" s="156">
        <v>0</v>
      </c>
      <c r="AC118" s="156">
        <v>0</v>
      </c>
      <c r="AD118" s="156">
        <v>0</v>
      </c>
      <c r="AE118" s="156">
        <v>0</v>
      </c>
      <c r="AF118" s="156">
        <v>121257</v>
      </c>
      <c r="AG118" s="156">
        <v>121257</v>
      </c>
      <c r="AH118" s="156">
        <v>0</v>
      </c>
      <c r="AI118" s="156">
        <v>124156</v>
      </c>
      <c r="AJ118" s="3"/>
      <c r="AK118" s="4"/>
    </row>
    <row r="119" spans="1:37">
      <c r="A119" s="227">
        <v>3</v>
      </c>
      <c r="B119" s="228" t="s">
        <v>312</v>
      </c>
      <c r="C119" s="228">
        <v>41413245201</v>
      </c>
      <c r="D119" s="228" t="s">
        <v>764</v>
      </c>
      <c r="E119" s="228" t="s">
        <v>765</v>
      </c>
      <c r="F119" s="228" t="s">
        <v>701</v>
      </c>
      <c r="G119" s="228" t="s">
        <v>701</v>
      </c>
      <c r="H119" s="228" t="s">
        <v>701</v>
      </c>
      <c r="I119" s="228" t="s">
        <v>701</v>
      </c>
      <c r="J119" s="229">
        <v>42613</v>
      </c>
      <c r="K119" s="156">
        <v>42140000</v>
      </c>
      <c r="L119" s="156">
        <v>43136516</v>
      </c>
      <c r="M119" s="156">
        <v>44812912</v>
      </c>
      <c r="N119" s="156">
        <v>996516.18</v>
      </c>
      <c r="O119" s="156">
        <v>-789688</v>
      </c>
      <c r="P119" s="156">
        <v>45313117</v>
      </c>
      <c r="Q119" s="156">
        <v>-739708</v>
      </c>
      <c r="R119" s="156">
        <v>0</v>
      </c>
      <c r="S119" s="156">
        <v>0</v>
      </c>
      <c r="T119" s="156">
        <v>0</v>
      </c>
      <c r="U119" s="156">
        <v>0</v>
      </c>
      <c r="V119" s="156">
        <v>-49980</v>
      </c>
      <c r="W119" s="156">
        <v>-789688</v>
      </c>
      <c r="X119" s="156">
        <v>0</v>
      </c>
      <c r="Y119" s="156">
        <v>0</v>
      </c>
      <c r="Z119" s="156">
        <v>0</v>
      </c>
      <c r="AA119" s="156">
        <v>0</v>
      </c>
      <c r="AB119" s="156">
        <v>0</v>
      </c>
      <c r="AC119" s="156">
        <v>0</v>
      </c>
      <c r="AD119" s="156">
        <v>0</v>
      </c>
      <c r="AE119" s="156">
        <v>-789688</v>
      </c>
      <c r="AF119" s="156">
        <v>44023224</v>
      </c>
      <c r="AG119" s="156">
        <v>45313117</v>
      </c>
      <c r="AH119" s="156">
        <v>1289893</v>
      </c>
      <c r="AI119" s="156">
        <v>37004160</v>
      </c>
      <c r="AJ119" s="3"/>
      <c r="AK119" s="4"/>
    </row>
    <row r="120" spans="1:37">
      <c r="A120" s="227">
        <v>3</v>
      </c>
      <c r="B120" s="228" t="s">
        <v>835</v>
      </c>
      <c r="C120" s="228">
        <v>43357725201</v>
      </c>
      <c r="D120" s="228" t="s">
        <v>836</v>
      </c>
      <c r="E120" s="228" t="s">
        <v>837</v>
      </c>
      <c r="F120" s="228" t="s">
        <v>701</v>
      </c>
      <c r="G120" s="228" t="s">
        <v>701</v>
      </c>
      <c r="H120" s="228" t="s">
        <v>701</v>
      </c>
      <c r="I120" s="228" t="s">
        <v>701</v>
      </c>
      <c r="J120" s="229">
        <v>44538</v>
      </c>
      <c r="K120" s="156">
        <v>1449372</v>
      </c>
      <c r="L120" s="156">
        <v>1449372</v>
      </c>
      <c r="M120" s="156">
        <v>1245314</v>
      </c>
      <c r="N120" s="156">
        <v>0</v>
      </c>
      <c r="O120" s="156">
        <v>0</v>
      </c>
      <c r="P120" s="156">
        <v>1245462</v>
      </c>
      <c r="Q120" s="156">
        <v>0</v>
      </c>
      <c r="R120" s="156">
        <v>0</v>
      </c>
      <c r="S120" s="156">
        <v>0</v>
      </c>
      <c r="T120" s="156">
        <v>0</v>
      </c>
      <c r="U120" s="156">
        <v>0</v>
      </c>
      <c r="V120" s="156">
        <v>0</v>
      </c>
      <c r="W120" s="156">
        <v>0</v>
      </c>
      <c r="X120" s="156">
        <v>0</v>
      </c>
      <c r="Y120" s="156">
        <v>0</v>
      </c>
      <c r="Z120" s="156">
        <v>0</v>
      </c>
      <c r="AA120" s="156">
        <v>0</v>
      </c>
      <c r="AB120" s="156">
        <v>0</v>
      </c>
      <c r="AC120" s="156">
        <v>0</v>
      </c>
      <c r="AD120" s="156">
        <v>0</v>
      </c>
      <c r="AE120" s="156">
        <v>0</v>
      </c>
      <c r="AF120" s="156">
        <v>1245314</v>
      </c>
      <c r="AG120" s="156">
        <v>1245462</v>
      </c>
      <c r="AH120" s="156">
        <v>147</v>
      </c>
      <c r="AI120" s="156">
        <v>1387513</v>
      </c>
      <c r="AJ120" s="3"/>
      <c r="AK120" s="4"/>
    </row>
    <row r="121" spans="1:37">
      <c r="A121" s="227">
        <v>3</v>
      </c>
      <c r="B121" s="228" t="s">
        <v>314</v>
      </c>
      <c r="C121" s="228">
        <v>43282815201</v>
      </c>
      <c r="D121" s="228" t="s">
        <v>838</v>
      </c>
      <c r="E121" s="228" t="s">
        <v>839</v>
      </c>
      <c r="F121" s="228" t="s">
        <v>701</v>
      </c>
      <c r="G121" s="228" t="s">
        <v>701</v>
      </c>
      <c r="H121" s="228" t="s">
        <v>701</v>
      </c>
      <c r="I121" s="228" t="s">
        <v>701</v>
      </c>
      <c r="J121" s="229">
        <v>43523</v>
      </c>
      <c r="K121" s="156">
        <v>10228411</v>
      </c>
      <c r="L121" s="156">
        <v>10251581</v>
      </c>
      <c r="M121" s="156">
        <v>10265075</v>
      </c>
      <c r="N121" s="156">
        <v>23170.26</v>
      </c>
      <c r="O121" s="156">
        <v>0</v>
      </c>
      <c r="P121" s="156">
        <v>10328004</v>
      </c>
      <c r="Q121" s="156">
        <v>0</v>
      </c>
      <c r="R121" s="156">
        <v>0</v>
      </c>
      <c r="S121" s="156">
        <v>0</v>
      </c>
      <c r="T121" s="156">
        <v>0</v>
      </c>
      <c r="U121" s="156">
        <v>0</v>
      </c>
      <c r="V121" s="156">
        <v>0</v>
      </c>
      <c r="W121" s="156">
        <v>0</v>
      </c>
      <c r="X121" s="156">
        <v>0</v>
      </c>
      <c r="Y121" s="156">
        <v>0</v>
      </c>
      <c r="Z121" s="156">
        <v>0</v>
      </c>
      <c r="AA121" s="156">
        <v>0</v>
      </c>
      <c r="AB121" s="156">
        <v>0</v>
      </c>
      <c r="AC121" s="156">
        <v>0</v>
      </c>
      <c r="AD121" s="156">
        <v>0</v>
      </c>
      <c r="AE121" s="156">
        <v>0</v>
      </c>
      <c r="AF121" s="156">
        <v>10265075</v>
      </c>
      <c r="AG121" s="156">
        <v>10328004</v>
      </c>
      <c r="AH121" s="156">
        <v>62929</v>
      </c>
      <c r="AI121" s="156">
        <v>10230058</v>
      </c>
      <c r="AJ121" s="3"/>
      <c r="AK121" s="4"/>
    </row>
    <row r="122" spans="1:37">
      <c r="A122" s="227">
        <v>3</v>
      </c>
      <c r="B122" s="228" t="s">
        <v>316</v>
      </c>
      <c r="C122" s="228">
        <v>43375115201</v>
      </c>
      <c r="D122" s="228" t="s">
        <v>768</v>
      </c>
      <c r="E122" s="228" t="s">
        <v>769</v>
      </c>
      <c r="F122" s="228" t="s">
        <v>701</v>
      </c>
      <c r="G122" s="228" t="s">
        <v>701</v>
      </c>
      <c r="H122" s="228" t="s">
        <v>701</v>
      </c>
      <c r="I122" s="228" t="s">
        <v>701</v>
      </c>
      <c r="J122" s="229">
        <v>44356</v>
      </c>
      <c r="K122" s="156">
        <v>2044978</v>
      </c>
      <c r="L122" s="156">
        <v>2045473</v>
      </c>
      <c r="M122" s="156">
        <v>1907308</v>
      </c>
      <c r="N122" s="156">
        <v>495</v>
      </c>
      <c r="O122" s="156">
        <v>0</v>
      </c>
      <c r="P122" s="156">
        <v>1907308</v>
      </c>
      <c r="Q122" s="156">
        <v>0</v>
      </c>
      <c r="R122" s="156">
        <v>0</v>
      </c>
      <c r="S122" s="156">
        <v>0</v>
      </c>
      <c r="T122" s="156">
        <v>0</v>
      </c>
      <c r="U122" s="156">
        <v>0</v>
      </c>
      <c r="V122" s="156">
        <v>0</v>
      </c>
      <c r="W122" s="156">
        <v>0</v>
      </c>
      <c r="X122" s="156">
        <v>0</v>
      </c>
      <c r="Y122" s="156">
        <v>0</v>
      </c>
      <c r="Z122" s="156">
        <v>0</v>
      </c>
      <c r="AA122" s="156">
        <v>0</v>
      </c>
      <c r="AB122" s="156">
        <v>0</v>
      </c>
      <c r="AC122" s="156">
        <v>0</v>
      </c>
      <c r="AD122" s="156">
        <v>0</v>
      </c>
      <c r="AE122" s="156">
        <v>0</v>
      </c>
      <c r="AF122" s="156">
        <v>1907308</v>
      </c>
      <c r="AG122" s="156">
        <v>1907308</v>
      </c>
      <c r="AH122" s="156">
        <v>0</v>
      </c>
      <c r="AI122" s="156">
        <v>2066195</v>
      </c>
      <c r="AJ122" s="3"/>
      <c r="AK122" s="4"/>
    </row>
    <row r="123" spans="1:37">
      <c r="A123" s="227">
        <v>3</v>
      </c>
      <c r="B123" s="228" t="s">
        <v>840</v>
      </c>
      <c r="C123" s="228">
        <v>44072415201</v>
      </c>
      <c r="D123" s="228" t="s">
        <v>808</v>
      </c>
      <c r="E123" s="228" t="s">
        <v>809</v>
      </c>
      <c r="F123" s="228" t="s">
        <v>701</v>
      </c>
      <c r="G123" s="228" t="s">
        <v>701</v>
      </c>
      <c r="H123" s="228" t="s">
        <v>701</v>
      </c>
      <c r="I123" s="228" t="s">
        <v>701</v>
      </c>
      <c r="J123" s="229">
        <v>44979</v>
      </c>
      <c r="K123" s="156">
        <v>889778</v>
      </c>
      <c r="L123" s="156">
        <v>889778</v>
      </c>
      <c r="M123" s="156">
        <v>849190</v>
      </c>
      <c r="N123" s="156">
        <v>0</v>
      </c>
      <c r="O123" s="156">
        <v>0</v>
      </c>
      <c r="P123" s="156">
        <v>848671</v>
      </c>
      <c r="Q123" s="156">
        <v>0</v>
      </c>
      <c r="R123" s="156">
        <v>0</v>
      </c>
      <c r="S123" s="156">
        <v>0</v>
      </c>
      <c r="T123" s="156">
        <v>0</v>
      </c>
      <c r="U123" s="156">
        <v>0</v>
      </c>
      <c r="V123" s="156">
        <v>0</v>
      </c>
      <c r="W123" s="156">
        <v>0</v>
      </c>
      <c r="X123" s="156">
        <v>0</v>
      </c>
      <c r="Y123" s="156">
        <v>0</v>
      </c>
      <c r="Z123" s="156">
        <v>0</v>
      </c>
      <c r="AA123" s="156">
        <v>0</v>
      </c>
      <c r="AB123" s="156">
        <v>0</v>
      </c>
      <c r="AC123" s="156">
        <v>0</v>
      </c>
      <c r="AD123" s="156">
        <v>0</v>
      </c>
      <c r="AE123" s="156">
        <v>0</v>
      </c>
      <c r="AF123" s="156">
        <v>849190</v>
      </c>
      <c r="AG123" s="156">
        <v>848671</v>
      </c>
      <c r="AH123" s="156">
        <v>-519</v>
      </c>
      <c r="AI123" s="156">
        <v>1417657</v>
      </c>
      <c r="AJ123" s="3"/>
      <c r="AK123" s="4"/>
    </row>
    <row r="124" spans="1:37">
      <c r="A124" s="227">
        <v>3</v>
      </c>
      <c r="B124" s="228" t="s">
        <v>318</v>
      </c>
      <c r="C124" s="228">
        <v>43717815201</v>
      </c>
      <c r="D124" s="228" t="s">
        <v>841</v>
      </c>
      <c r="E124" s="228" t="s">
        <v>842</v>
      </c>
      <c r="F124" s="228" t="s">
        <v>701</v>
      </c>
      <c r="G124" s="228" t="s">
        <v>701</v>
      </c>
      <c r="H124" s="228" t="s">
        <v>701</v>
      </c>
      <c r="I124" s="228" t="s">
        <v>701</v>
      </c>
      <c r="J124" s="229">
        <v>44153</v>
      </c>
      <c r="K124" s="156">
        <v>4269226</v>
      </c>
      <c r="L124" s="156">
        <v>4374816</v>
      </c>
      <c r="M124" s="156">
        <v>4440122</v>
      </c>
      <c r="N124" s="156">
        <v>105590.54</v>
      </c>
      <c r="O124" s="156">
        <v>-30948</v>
      </c>
      <c r="P124" s="156">
        <v>4471244</v>
      </c>
      <c r="Q124" s="156">
        <v>-30948</v>
      </c>
      <c r="R124" s="156">
        <v>0</v>
      </c>
      <c r="S124" s="156">
        <v>0</v>
      </c>
      <c r="T124" s="156">
        <v>0</v>
      </c>
      <c r="U124" s="156">
        <v>0</v>
      </c>
      <c r="V124" s="156">
        <v>0</v>
      </c>
      <c r="W124" s="156">
        <v>-30948</v>
      </c>
      <c r="X124" s="156">
        <v>0</v>
      </c>
      <c r="Y124" s="156">
        <v>0</v>
      </c>
      <c r="Z124" s="156">
        <v>0</v>
      </c>
      <c r="AA124" s="156">
        <v>0</v>
      </c>
      <c r="AB124" s="156">
        <v>0</v>
      </c>
      <c r="AC124" s="156">
        <v>0</v>
      </c>
      <c r="AD124" s="156">
        <v>0</v>
      </c>
      <c r="AE124" s="156">
        <v>-30948</v>
      </c>
      <c r="AF124" s="156">
        <v>4409174</v>
      </c>
      <c r="AG124" s="156">
        <v>4471244</v>
      </c>
      <c r="AH124" s="156">
        <v>62070</v>
      </c>
      <c r="AI124" s="156">
        <v>4154506</v>
      </c>
      <c r="AJ124" s="3"/>
      <c r="AK124" s="4"/>
    </row>
    <row r="125" spans="1:37" ht="24">
      <c r="A125" s="227">
        <v>3</v>
      </c>
      <c r="B125" s="228" t="s">
        <v>320</v>
      </c>
      <c r="C125" s="228">
        <v>42446455201</v>
      </c>
      <c r="D125" s="228" t="s">
        <v>771</v>
      </c>
      <c r="E125" s="228" t="s">
        <v>772</v>
      </c>
      <c r="F125" s="228" t="s">
        <v>701</v>
      </c>
      <c r="G125" s="228" t="s">
        <v>701</v>
      </c>
      <c r="H125" s="228" t="s">
        <v>701</v>
      </c>
      <c r="I125" s="228" t="s">
        <v>701</v>
      </c>
      <c r="J125" s="229">
        <v>43369</v>
      </c>
      <c r="K125" s="156">
        <v>49837733</v>
      </c>
      <c r="L125" s="156">
        <v>55271608</v>
      </c>
      <c r="M125" s="156">
        <v>58974974</v>
      </c>
      <c r="N125" s="156">
        <v>5433874.0999999996</v>
      </c>
      <c r="O125" s="156">
        <v>-12750</v>
      </c>
      <c r="P125" s="156">
        <v>59151230</v>
      </c>
      <c r="Q125" s="156">
        <v>0</v>
      </c>
      <c r="R125" s="156">
        <v>0</v>
      </c>
      <c r="S125" s="156">
        <v>0</v>
      </c>
      <c r="T125" s="156">
        <v>0</v>
      </c>
      <c r="U125" s="156">
        <v>0</v>
      </c>
      <c r="V125" s="156">
        <v>-12750</v>
      </c>
      <c r="W125" s="156">
        <v>-12750</v>
      </c>
      <c r="X125" s="156">
        <v>0</v>
      </c>
      <c r="Y125" s="156">
        <v>0</v>
      </c>
      <c r="Z125" s="156">
        <v>0</v>
      </c>
      <c r="AA125" s="156">
        <v>0</v>
      </c>
      <c r="AB125" s="156">
        <v>0</v>
      </c>
      <c r="AC125" s="156">
        <v>0</v>
      </c>
      <c r="AD125" s="156">
        <v>0</v>
      </c>
      <c r="AE125" s="156">
        <v>-12750</v>
      </c>
      <c r="AF125" s="156">
        <v>58962224</v>
      </c>
      <c r="AG125" s="156">
        <v>59151230</v>
      </c>
      <c r="AH125" s="156">
        <v>189005</v>
      </c>
      <c r="AI125" s="156">
        <v>51655054</v>
      </c>
      <c r="AJ125" s="3"/>
      <c r="AK125" s="4"/>
    </row>
    <row r="126" spans="1:37">
      <c r="A126" s="227">
        <v>3</v>
      </c>
      <c r="B126" s="228" t="s">
        <v>601</v>
      </c>
      <c r="C126" s="228">
        <v>43649925201</v>
      </c>
      <c r="D126" s="228" t="s">
        <v>768</v>
      </c>
      <c r="E126" s="228" t="s">
        <v>769</v>
      </c>
      <c r="F126" s="228" t="s">
        <v>701</v>
      </c>
      <c r="G126" s="228" t="s">
        <v>701</v>
      </c>
      <c r="H126" s="228" t="s">
        <v>701</v>
      </c>
      <c r="I126" s="228" t="s">
        <v>701</v>
      </c>
      <c r="J126" s="229">
        <v>43733</v>
      </c>
      <c r="K126" s="156">
        <v>2458081</v>
      </c>
      <c r="L126" s="156">
        <v>2458081</v>
      </c>
      <c r="M126" s="156">
        <v>2572160</v>
      </c>
      <c r="N126" s="156">
        <v>0</v>
      </c>
      <c r="O126" s="156">
        <v>0</v>
      </c>
      <c r="P126" s="156">
        <v>2554701</v>
      </c>
      <c r="Q126" s="156">
        <v>0</v>
      </c>
      <c r="R126" s="156">
        <v>0</v>
      </c>
      <c r="S126" s="156">
        <v>0</v>
      </c>
      <c r="T126" s="156">
        <v>0</v>
      </c>
      <c r="U126" s="156">
        <v>0</v>
      </c>
      <c r="V126" s="156">
        <v>0</v>
      </c>
      <c r="W126" s="156">
        <v>0</v>
      </c>
      <c r="X126" s="156">
        <v>0</v>
      </c>
      <c r="Y126" s="156">
        <v>0</v>
      </c>
      <c r="Z126" s="156">
        <v>0</v>
      </c>
      <c r="AA126" s="156">
        <v>0</v>
      </c>
      <c r="AB126" s="156">
        <v>0</v>
      </c>
      <c r="AC126" s="156">
        <v>0</v>
      </c>
      <c r="AD126" s="156">
        <v>0</v>
      </c>
      <c r="AE126" s="156">
        <v>0</v>
      </c>
      <c r="AF126" s="156">
        <v>2572160</v>
      </c>
      <c r="AG126" s="156">
        <v>2554701</v>
      </c>
      <c r="AH126" s="156">
        <v>-17459</v>
      </c>
      <c r="AI126" s="156">
        <v>2031386</v>
      </c>
      <c r="AJ126" s="3"/>
      <c r="AK126" s="4"/>
    </row>
    <row r="127" spans="1:37">
      <c r="A127" s="227">
        <v>3</v>
      </c>
      <c r="B127" s="228" t="s">
        <v>687</v>
      </c>
      <c r="C127" s="228">
        <v>43938815201</v>
      </c>
      <c r="D127" s="228" t="s">
        <v>843</v>
      </c>
      <c r="E127" s="228" t="s">
        <v>844</v>
      </c>
      <c r="F127" s="228" t="s">
        <v>701</v>
      </c>
      <c r="G127" s="228" t="s">
        <v>701</v>
      </c>
      <c r="H127" s="228" t="s">
        <v>701</v>
      </c>
      <c r="I127" s="228" t="s">
        <v>701</v>
      </c>
      <c r="J127" s="229">
        <v>44538</v>
      </c>
      <c r="K127" s="156">
        <v>1462111</v>
      </c>
      <c r="L127" s="156">
        <v>1462111</v>
      </c>
      <c r="M127" s="156">
        <v>1360760</v>
      </c>
      <c r="N127" s="156">
        <v>0</v>
      </c>
      <c r="O127" s="156">
        <v>0</v>
      </c>
      <c r="P127" s="156">
        <v>1370361</v>
      </c>
      <c r="Q127" s="156">
        <v>0</v>
      </c>
      <c r="R127" s="156">
        <v>0</v>
      </c>
      <c r="S127" s="156">
        <v>0</v>
      </c>
      <c r="T127" s="156">
        <v>0</v>
      </c>
      <c r="U127" s="156">
        <v>0</v>
      </c>
      <c r="V127" s="156">
        <v>0</v>
      </c>
      <c r="W127" s="156">
        <v>0</v>
      </c>
      <c r="X127" s="156">
        <v>0</v>
      </c>
      <c r="Y127" s="156">
        <v>0</v>
      </c>
      <c r="Z127" s="156">
        <v>0</v>
      </c>
      <c r="AA127" s="156">
        <v>0</v>
      </c>
      <c r="AB127" s="156">
        <v>0</v>
      </c>
      <c r="AC127" s="156">
        <v>0</v>
      </c>
      <c r="AD127" s="156">
        <v>0</v>
      </c>
      <c r="AE127" s="156">
        <v>0</v>
      </c>
      <c r="AF127" s="156">
        <v>1360760</v>
      </c>
      <c r="AG127" s="156">
        <v>1370361</v>
      </c>
      <c r="AH127" s="156">
        <v>9601</v>
      </c>
      <c r="AI127" s="156">
        <v>1750125</v>
      </c>
      <c r="AJ127" s="3"/>
      <c r="AK127" s="4"/>
    </row>
    <row r="128" spans="1:37">
      <c r="A128" s="227">
        <v>3</v>
      </c>
      <c r="B128" s="228" t="s">
        <v>322</v>
      </c>
      <c r="C128" s="228">
        <v>43937115201</v>
      </c>
      <c r="D128" s="228" t="s">
        <v>768</v>
      </c>
      <c r="E128" s="228" t="s">
        <v>769</v>
      </c>
      <c r="F128" s="228" t="s">
        <v>701</v>
      </c>
      <c r="G128" s="228" t="s">
        <v>701</v>
      </c>
      <c r="H128" s="228" t="s">
        <v>701</v>
      </c>
      <c r="I128" s="228" t="s">
        <v>701</v>
      </c>
      <c r="J128" s="229">
        <v>44517</v>
      </c>
      <c r="K128" s="156">
        <v>4199999</v>
      </c>
      <c r="L128" s="156">
        <v>4207543</v>
      </c>
      <c r="M128" s="156">
        <v>4275092</v>
      </c>
      <c r="N128" s="156">
        <v>7543.56</v>
      </c>
      <c r="O128" s="156">
        <v>-681696</v>
      </c>
      <c r="P128" s="156">
        <v>4275464</v>
      </c>
      <c r="Q128" s="156">
        <v>-681696</v>
      </c>
      <c r="R128" s="156">
        <v>0</v>
      </c>
      <c r="S128" s="156">
        <v>0</v>
      </c>
      <c r="T128" s="156">
        <v>0</v>
      </c>
      <c r="U128" s="156">
        <v>0</v>
      </c>
      <c r="V128" s="156">
        <v>0</v>
      </c>
      <c r="W128" s="156">
        <v>-681696</v>
      </c>
      <c r="X128" s="156">
        <v>0</v>
      </c>
      <c r="Y128" s="156">
        <v>0</v>
      </c>
      <c r="Z128" s="156">
        <v>0</v>
      </c>
      <c r="AA128" s="156">
        <v>0</v>
      </c>
      <c r="AB128" s="156">
        <v>0</v>
      </c>
      <c r="AC128" s="156">
        <v>0</v>
      </c>
      <c r="AD128" s="156">
        <v>0</v>
      </c>
      <c r="AE128" s="156">
        <v>-681696</v>
      </c>
      <c r="AF128" s="156">
        <v>3593396</v>
      </c>
      <c r="AG128" s="156">
        <v>4275464</v>
      </c>
      <c r="AH128" s="156">
        <v>682068</v>
      </c>
      <c r="AI128" s="156">
        <v>3898369</v>
      </c>
      <c r="AJ128" s="3"/>
      <c r="AK128" s="4"/>
    </row>
    <row r="129" spans="1:37">
      <c r="A129" s="227">
        <v>3</v>
      </c>
      <c r="B129" s="228" t="s">
        <v>689</v>
      </c>
      <c r="C129" s="228">
        <v>43936615201</v>
      </c>
      <c r="D129" s="228" t="s">
        <v>768</v>
      </c>
      <c r="E129" s="228" t="s">
        <v>769</v>
      </c>
      <c r="F129" s="228" t="s">
        <v>701</v>
      </c>
      <c r="G129" s="228" t="s">
        <v>701</v>
      </c>
      <c r="H129" s="228" t="s">
        <v>701</v>
      </c>
      <c r="I129" s="228" t="s">
        <v>701</v>
      </c>
      <c r="J129" s="229">
        <v>44538</v>
      </c>
      <c r="K129" s="156">
        <v>3077146</v>
      </c>
      <c r="L129" s="156">
        <v>3077146</v>
      </c>
      <c r="M129" s="156">
        <v>3008864</v>
      </c>
      <c r="N129" s="156">
        <v>0</v>
      </c>
      <c r="O129" s="156">
        <v>-624672</v>
      </c>
      <c r="P129" s="156">
        <v>2402816</v>
      </c>
      <c r="Q129" s="156">
        <v>-624672</v>
      </c>
      <c r="R129" s="156">
        <v>0</v>
      </c>
      <c r="S129" s="156">
        <v>0</v>
      </c>
      <c r="T129" s="156">
        <v>0</v>
      </c>
      <c r="U129" s="156">
        <v>0</v>
      </c>
      <c r="V129" s="156">
        <v>0</v>
      </c>
      <c r="W129" s="156">
        <v>-624672</v>
      </c>
      <c r="X129" s="156">
        <v>0</v>
      </c>
      <c r="Y129" s="156">
        <v>0</v>
      </c>
      <c r="Z129" s="156">
        <v>0</v>
      </c>
      <c r="AA129" s="156">
        <v>0</v>
      </c>
      <c r="AB129" s="156">
        <v>0</v>
      </c>
      <c r="AC129" s="156">
        <v>0</v>
      </c>
      <c r="AD129" s="156">
        <v>0</v>
      </c>
      <c r="AE129" s="156">
        <v>-624672</v>
      </c>
      <c r="AF129" s="156">
        <v>2384192</v>
      </c>
      <c r="AG129" s="156">
        <v>2402816</v>
      </c>
      <c r="AH129" s="156">
        <v>18624</v>
      </c>
      <c r="AI129" s="156">
        <v>3261896</v>
      </c>
      <c r="AJ129" s="3"/>
      <c r="AK129" s="4"/>
    </row>
    <row r="130" spans="1:37">
      <c r="A130" s="227">
        <v>3</v>
      </c>
      <c r="B130" s="228" t="s">
        <v>603</v>
      </c>
      <c r="C130" s="228">
        <v>21898425201</v>
      </c>
      <c r="D130" s="228" t="s">
        <v>845</v>
      </c>
      <c r="E130" s="228" t="s">
        <v>846</v>
      </c>
      <c r="F130" s="228" t="s">
        <v>701</v>
      </c>
      <c r="G130" s="228" t="s">
        <v>701</v>
      </c>
      <c r="H130" s="228" t="s">
        <v>701</v>
      </c>
      <c r="I130" s="228" t="s">
        <v>701</v>
      </c>
      <c r="J130" s="229">
        <v>44356</v>
      </c>
      <c r="K130" s="156">
        <v>5503848</v>
      </c>
      <c r="L130" s="156">
        <v>5503848</v>
      </c>
      <c r="M130" s="156">
        <v>5683756</v>
      </c>
      <c r="N130" s="156">
        <v>0</v>
      </c>
      <c r="O130" s="156">
        <v>0</v>
      </c>
      <c r="P130" s="156">
        <v>5700846</v>
      </c>
      <c r="Q130" s="156">
        <v>0</v>
      </c>
      <c r="R130" s="156">
        <v>0</v>
      </c>
      <c r="S130" s="156">
        <v>0</v>
      </c>
      <c r="T130" s="156">
        <v>0</v>
      </c>
      <c r="U130" s="156">
        <v>0</v>
      </c>
      <c r="V130" s="156">
        <v>0</v>
      </c>
      <c r="W130" s="156">
        <v>0</v>
      </c>
      <c r="X130" s="156">
        <v>0</v>
      </c>
      <c r="Y130" s="156">
        <v>0</v>
      </c>
      <c r="Z130" s="156">
        <v>0</v>
      </c>
      <c r="AA130" s="156">
        <v>0</v>
      </c>
      <c r="AB130" s="156">
        <v>0</v>
      </c>
      <c r="AC130" s="156">
        <v>0</v>
      </c>
      <c r="AD130" s="156">
        <v>0</v>
      </c>
      <c r="AE130" s="156">
        <v>0</v>
      </c>
      <c r="AF130" s="156">
        <v>5683756</v>
      </c>
      <c r="AG130" s="156">
        <v>5700846</v>
      </c>
      <c r="AH130" s="156">
        <v>17090</v>
      </c>
      <c r="AI130" s="156">
        <v>7823905</v>
      </c>
      <c r="AJ130" s="3"/>
      <c r="AK130" s="4"/>
    </row>
    <row r="131" spans="1:37">
      <c r="A131" s="227">
        <v>3</v>
      </c>
      <c r="B131" s="228" t="s">
        <v>324</v>
      </c>
      <c r="C131" s="228">
        <v>43188365201</v>
      </c>
      <c r="D131" s="228" t="s">
        <v>847</v>
      </c>
      <c r="E131" s="228" t="s">
        <v>848</v>
      </c>
      <c r="F131" s="228" t="s">
        <v>701</v>
      </c>
      <c r="G131" s="228" t="s">
        <v>701</v>
      </c>
      <c r="H131" s="228" t="s">
        <v>701</v>
      </c>
      <c r="I131" s="228" t="s">
        <v>701</v>
      </c>
      <c r="J131" s="229">
        <v>44881</v>
      </c>
      <c r="K131" s="156">
        <v>1685940</v>
      </c>
      <c r="L131" s="156">
        <v>1730344</v>
      </c>
      <c r="M131" s="156">
        <v>1594624</v>
      </c>
      <c r="N131" s="156">
        <v>44404.28</v>
      </c>
      <c r="O131" s="156">
        <v>0</v>
      </c>
      <c r="P131" s="156">
        <v>1590656</v>
      </c>
      <c r="Q131" s="156">
        <v>0</v>
      </c>
      <c r="R131" s="156">
        <v>0</v>
      </c>
      <c r="S131" s="156">
        <v>0</v>
      </c>
      <c r="T131" s="156">
        <v>0</v>
      </c>
      <c r="U131" s="156">
        <v>0</v>
      </c>
      <c r="V131" s="156">
        <v>0</v>
      </c>
      <c r="W131" s="156">
        <v>0</v>
      </c>
      <c r="X131" s="156">
        <v>0</v>
      </c>
      <c r="Y131" s="156">
        <v>0</v>
      </c>
      <c r="Z131" s="156">
        <v>0</v>
      </c>
      <c r="AA131" s="156">
        <v>0</v>
      </c>
      <c r="AB131" s="156">
        <v>0</v>
      </c>
      <c r="AC131" s="156">
        <v>0</v>
      </c>
      <c r="AD131" s="156">
        <v>0</v>
      </c>
      <c r="AE131" s="156">
        <v>0</v>
      </c>
      <c r="AF131" s="156">
        <v>1594624</v>
      </c>
      <c r="AG131" s="156">
        <v>1590656</v>
      </c>
      <c r="AH131" s="156">
        <v>-3968</v>
      </c>
      <c r="AI131" s="156">
        <v>1924177</v>
      </c>
      <c r="AJ131" s="3"/>
      <c r="AK131" s="4"/>
    </row>
    <row r="132" spans="1:37">
      <c r="A132" s="227">
        <v>3</v>
      </c>
      <c r="B132" s="228" t="s">
        <v>605</v>
      </c>
      <c r="C132" s="228">
        <v>43626615201</v>
      </c>
      <c r="D132" s="228" t="s">
        <v>768</v>
      </c>
      <c r="E132" s="228" t="s">
        <v>769</v>
      </c>
      <c r="F132" s="228" t="s">
        <v>701</v>
      </c>
      <c r="G132" s="228" t="s">
        <v>701</v>
      </c>
      <c r="H132" s="228" t="s">
        <v>701</v>
      </c>
      <c r="I132" s="228" t="s">
        <v>701</v>
      </c>
      <c r="J132" s="229">
        <v>44153</v>
      </c>
      <c r="K132" s="156">
        <v>6166449</v>
      </c>
      <c r="L132" s="156">
        <v>6166449</v>
      </c>
      <c r="M132" s="156">
        <v>6743565</v>
      </c>
      <c r="N132" s="156">
        <v>0</v>
      </c>
      <c r="O132" s="156">
        <v>0</v>
      </c>
      <c r="P132" s="156">
        <v>7855936</v>
      </c>
      <c r="Q132" s="156">
        <v>0</v>
      </c>
      <c r="R132" s="156">
        <v>0</v>
      </c>
      <c r="S132" s="156">
        <v>0</v>
      </c>
      <c r="T132" s="156">
        <v>0</v>
      </c>
      <c r="U132" s="156">
        <v>0</v>
      </c>
      <c r="V132" s="156">
        <v>0</v>
      </c>
      <c r="W132" s="156">
        <v>0</v>
      </c>
      <c r="X132" s="156">
        <v>0</v>
      </c>
      <c r="Y132" s="156">
        <v>0</v>
      </c>
      <c r="Z132" s="156">
        <v>0</v>
      </c>
      <c r="AA132" s="156">
        <v>0</v>
      </c>
      <c r="AB132" s="156">
        <v>0</v>
      </c>
      <c r="AC132" s="156">
        <v>0</v>
      </c>
      <c r="AD132" s="156">
        <v>0</v>
      </c>
      <c r="AE132" s="156">
        <v>0</v>
      </c>
      <c r="AF132" s="156">
        <v>6743565</v>
      </c>
      <c r="AG132" s="156">
        <v>7855936</v>
      </c>
      <c r="AH132" s="156">
        <v>1112372</v>
      </c>
      <c r="AI132" s="156">
        <v>7986598</v>
      </c>
      <c r="AJ132" s="3"/>
      <c r="AK132" s="4"/>
    </row>
    <row r="133" spans="1:37">
      <c r="A133" s="227">
        <v>3</v>
      </c>
      <c r="B133" s="228" t="s">
        <v>691</v>
      </c>
      <c r="C133" s="228">
        <v>44173015201</v>
      </c>
      <c r="D133" s="228" t="s">
        <v>849</v>
      </c>
      <c r="E133" s="228" t="s">
        <v>850</v>
      </c>
      <c r="F133" s="228" t="s">
        <v>701</v>
      </c>
      <c r="G133" s="228" t="s">
        <v>701</v>
      </c>
      <c r="H133" s="228" t="s">
        <v>701</v>
      </c>
      <c r="I133" s="228" t="s">
        <v>701</v>
      </c>
      <c r="J133" s="229">
        <v>43887</v>
      </c>
      <c r="K133" s="156">
        <v>187229</v>
      </c>
      <c r="L133" s="156">
        <v>187229</v>
      </c>
      <c r="M133" s="156">
        <v>175598</v>
      </c>
      <c r="N133" s="156">
        <v>0</v>
      </c>
      <c r="O133" s="156">
        <v>0</v>
      </c>
      <c r="P133" s="156">
        <v>166353</v>
      </c>
      <c r="Q133" s="156">
        <v>0</v>
      </c>
      <c r="R133" s="156">
        <v>0</v>
      </c>
      <c r="S133" s="156">
        <v>0</v>
      </c>
      <c r="T133" s="156">
        <v>0</v>
      </c>
      <c r="U133" s="156">
        <v>0</v>
      </c>
      <c r="V133" s="156">
        <v>0</v>
      </c>
      <c r="W133" s="156">
        <v>0</v>
      </c>
      <c r="X133" s="156">
        <v>0</v>
      </c>
      <c r="Y133" s="156">
        <v>0</v>
      </c>
      <c r="Z133" s="156">
        <v>0</v>
      </c>
      <c r="AA133" s="156">
        <v>0</v>
      </c>
      <c r="AB133" s="156">
        <v>0</v>
      </c>
      <c r="AC133" s="156">
        <v>0</v>
      </c>
      <c r="AD133" s="156">
        <v>0</v>
      </c>
      <c r="AE133" s="156">
        <v>0</v>
      </c>
      <c r="AF133" s="156">
        <v>175598</v>
      </c>
      <c r="AG133" s="156">
        <v>166353</v>
      </c>
      <c r="AH133" s="156">
        <v>-9245</v>
      </c>
      <c r="AI133" s="156">
        <v>262871</v>
      </c>
      <c r="AJ133" s="3"/>
      <c r="AK133" s="4"/>
    </row>
    <row r="134" spans="1:37" ht="24">
      <c r="A134" s="227">
        <v>3</v>
      </c>
      <c r="B134" s="228" t="s">
        <v>326</v>
      </c>
      <c r="C134" s="228">
        <v>43811125201</v>
      </c>
      <c r="D134" s="228" t="s">
        <v>851</v>
      </c>
      <c r="E134" s="228" t="s">
        <v>852</v>
      </c>
      <c r="F134" s="228" t="s">
        <v>701</v>
      </c>
      <c r="G134" s="228" t="s">
        <v>701</v>
      </c>
      <c r="H134" s="228" t="s">
        <v>701</v>
      </c>
      <c r="I134" s="228" t="s">
        <v>701</v>
      </c>
      <c r="J134" s="229">
        <v>44769</v>
      </c>
      <c r="K134" s="156">
        <v>987732</v>
      </c>
      <c r="L134" s="156">
        <v>927591</v>
      </c>
      <c r="M134" s="156">
        <v>903555</v>
      </c>
      <c r="N134" s="156">
        <v>-60141.3</v>
      </c>
      <c r="O134" s="156">
        <v>0</v>
      </c>
      <c r="P134" s="156">
        <v>903555</v>
      </c>
      <c r="Q134" s="156">
        <v>0</v>
      </c>
      <c r="R134" s="156">
        <v>0</v>
      </c>
      <c r="S134" s="156">
        <v>0</v>
      </c>
      <c r="T134" s="156">
        <v>0</v>
      </c>
      <c r="U134" s="156">
        <v>0</v>
      </c>
      <c r="V134" s="156">
        <v>0</v>
      </c>
      <c r="W134" s="156">
        <v>0</v>
      </c>
      <c r="X134" s="156">
        <v>0</v>
      </c>
      <c r="Y134" s="156">
        <v>0</v>
      </c>
      <c r="Z134" s="156">
        <v>0</v>
      </c>
      <c r="AA134" s="156">
        <v>0</v>
      </c>
      <c r="AB134" s="156">
        <v>0</v>
      </c>
      <c r="AC134" s="156">
        <v>0</v>
      </c>
      <c r="AD134" s="156">
        <v>0</v>
      </c>
      <c r="AE134" s="156">
        <v>0</v>
      </c>
      <c r="AF134" s="156">
        <v>903555</v>
      </c>
      <c r="AG134" s="156">
        <v>903555</v>
      </c>
      <c r="AH134" s="156">
        <v>0</v>
      </c>
      <c r="AI134" s="156">
        <v>912225</v>
      </c>
      <c r="AJ134" s="3"/>
      <c r="AK134" s="4"/>
    </row>
    <row r="135" spans="1:37">
      <c r="A135" s="227">
        <v>3</v>
      </c>
      <c r="B135" s="228" t="s">
        <v>328</v>
      </c>
      <c r="C135" s="228">
        <v>44014915201</v>
      </c>
      <c r="D135" s="228" t="s">
        <v>853</v>
      </c>
      <c r="E135" s="228" t="s">
        <v>854</v>
      </c>
      <c r="F135" s="228" t="s">
        <v>701</v>
      </c>
      <c r="G135" s="228" t="s">
        <v>701</v>
      </c>
      <c r="H135" s="228" t="s">
        <v>701</v>
      </c>
      <c r="I135" s="228" t="s">
        <v>701</v>
      </c>
      <c r="J135" s="229">
        <v>44286</v>
      </c>
      <c r="K135" s="156">
        <v>6899119</v>
      </c>
      <c r="L135" s="156">
        <v>7276831</v>
      </c>
      <c r="M135" s="156">
        <v>6971277</v>
      </c>
      <c r="N135" s="156">
        <v>377712.53</v>
      </c>
      <c r="O135" s="156">
        <v>0</v>
      </c>
      <c r="P135" s="156">
        <v>7378296</v>
      </c>
      <c r="Q135" s="156">
        <v>0</v>
      </c>
      <c r="R135" s="156">
        <v>0</v>
      </c>
      <c r="S135" s="156">
        <v>0</v>
      </c>
      <c r="T135" s="156">
        <v>0</v>
      </c>
      <c r="U135" s="156">
        <v>0</v>
      </c>
      <c r="V135" s="156">
        <v>0</v>
      </c>
      <c r="W135" s="156">
        <v>0</v>
      </c>
      <c r="X135" s="156">
        <v>0</v>
      </c>
      <c r="Y135" s="156">
        <v>0</v>
      </c>
      <c r="Z135" s="156">
        <v>0</v>
      </c>
      <c r="AA135" s="156">
        <v>0</v>
      </c>
      <c r="AB135" s="156">
        <v>0</v>
      </c>
      <c r="AC135" s="156">
        <v>0</v>
      </c>
      <c r="AD135" s="156">
        <v>0</v>
      </c>
      <c r="AE135" s="156">
        <v>0</v>
      </c>
      <c r="AF135" s="156">
        <v>6971277</v>
      </c>
      <c r="AG135" s="156">
        <v>7378296</v>
      </c>
      <c r="AH135" s="156">
        <v>407019</v>
      </c>
      <c r="AI135" s="156">
        <v>5086090</v>
      </c>
      <c r="AJ135" s="3"/>
      <c r="AK135" s="4"/>
    </row>
    <row r="136" spans="1:37" ht="24">
      <c r="A136" s="227">
        <v>3</v>
      </c>
      <c r="B136" s="228" t="s">
        <v>693</v>
      </c>
      <c r="C136" s="228">
        <v>44422025201</v>
      </c>
      <c r="D136" s="228" t="s">
        <v>851</v>
      </c>
      <c r="E136" s="228" t="s">
        <v>852</v>
      </c>
      <c r="F136" s="228" t="s">
        <v>701</v>
      </c>
      <c r="G136" s="228" t="s">
        <v>701</v>
      </c>
      <c r="H136" s="228" t="s">
        <v>701</v>
      </c>
      <c r="I136" s="228" t="s">
        <v>701</v>
      </c>
      <c r="J136" s="229">
        <v>45070</v>
      </c>
      <c r="K136" s="156">
        <v>556581</v>
      </c>
      <c r="L136" s="156">
        <v>556581</v>
      </c>
      <c r="M136" s="156">
        <v>566850</v>
      </c>
      <c r="N136" s="156">
        <v>0</v>
      </c>
      <c r="O136" s="156">
        <v>0</v>
      </c>
      <c r="P136" s="156">
        <v>566850</v>
      </c>
      <c r="Q136" s="156">
        <v>0</v>
      </c>
      <c r="R136" s="156">
        <v>0</v>
      </c>
      <c r="S136" s="156">
        <v>0</v>
      </c>
      <c r="T136" s="156">
        <v>0</v>
      </c>
      <c r="U136" s="156">
        <v>0</v>
      </c>
      <c r="V136" s="156">
        <v>0</v>
      </c>
      <c r="W136" s="156">
        <v>0</v>
      </c>
      <c r="X136" s="156">
        <v>0</v>
      </c>
      <c r="Y136" s="156">
        <v>0</v>
      </c>
      <c r="Z136" s="156">
        <v>0</v>
      </c>
      <c r="AA136" s="156">
        <v>0</v>
      </c>
      <c r="AB136" s="156">
        <v>0</v>
      </c>
      <c r="AC136" s="156">
        <v>0</v>
      </c>
      <c r="AD136" s="156">
        <v>0</v>
      </c>
      <c r="AE136" s="156">
        <v>0</v>
      </c>
      <c r="AF136" s="156">
        <v>566850</v>
      </c>
      <c r="AG136" s="156">
        <v>566850</v>
      </c>
      <c r="AH136" s="156">
        <v>0</v>
      </c>
      <c r="AI136" s="156">
        <v>736778</v>
      </c>
      <c r="AJ136" s="3"/>
      <c r="AK136" s="4"/>
    </row>
    <row r="137" spans="1:37">
      <c r="A137" s="227">
        <v>3</v>
      </c>
      <c r="B137" s="228" t="s">
        <v>330</v>
      </c>
      <c r="C137" s="228">
        <v>43256315201</v>
      </c>
      <c r="D137" s="228" t="s">
        <v>847</v>
      </c>
      <c r="E137" s="228" t="s">
        <v>848</v>
      </c>
      <c r="F137" s="228" t="s">
        <v>701</v>
      </c>
      <c r="G137" s="228" t="s">
        <v>701</v>
      </c>
      <c r="H137" s="228" t="s">
        <v>701</v>
      </c>
      <c r="I137" s="228" t="s">
        <v>701</v>
      </c>
      <c r="J137" s="229">
        <v>44678</v>
      </c>
      <c r="K137" s="156">
        <v>2579717</v>
      </c>
      <c r="L137" s="156">
        <v>2587262</v>
      </c>
      <c r="M137" s="156">
        <v>2470218</v>
      </c>
      <c r="N137" s="156">
        <v>7545</v>
      </c>
      <c r="O137" s="156">
        <v>0</v>
      </c>
      <c r="P137" s="156">
        <v>2458123</v>
      </c>
      <c r="Q137" s="156">
        <v>0</v>
      </c>
      <c r="R137" s="156">
        <v>0</v>
      </c>
      <c r="S137" s="156">
        <v>0</v>
      </c>
      <c r="T137" s="156">
        <v>0</v>
      </c>
      <c r="U137" s="156">
        <v>0</v>
      </c>
      <c r="V137" s="156">
        <v>0</v>
      </c>
      <c r="W137" s="156">
        <v>0</v>
      </c>
      <c r="X137" s="156">
        <v>0</v>
      </c>
      <c r="Y137" s="156">
        <v>0</v>
      </c>
      <c r="Z137" s="156">
        <v>0</v>
      </c>
      <c r="AA137" s="156">
        <v>0</v>
      </c>
      <c r="AB137" s="156">
        <v>0</v>
      </c>
      <c r="AC137" s="156">
        <v>0</v>
      </c>
      <c r="AD137" s="156">
        <v>0</v>
      </c>
      <c r="AE137" s="156">
        <v>0</v>
      </c>
      <c r="AF137" s="156">
        <v>2470218</v>
      </c>
      <c r="AG137" s="156">
        <v>2458123</v>
      </c>
      <c r="AH137" s="156">
        <v>-12095</v>
      </c>
      <c r="AI137" s="156">
        <v>2583181</v>
      </c>
      <c r="AJ137" s="3"/>
      <c r="AK137" s="4"/>
    </row>
    <row r="138" spans="1:37">
      <c r="A138" s="227">
        <v>3</v>
      </c>
      <c r="B138" s="228" t="s">
        <v>855</v>
      </c>
      <c r="C138" s="228">
        <v>43938515201</v>
      </c>
      <c r="D138" s="228" t="s">
        <v>794</v>
      </c>
      <c r="E138" s="228" t="s">
        <v>795</v>
      </c>
      <c r="F138" s="228" t="s">
        <v>701</v>
      </c>
      <c r="G138" s="228" t="s">
        <v>701</v>
      </c>
      <c r="H138" s="228" t="s">
        <v>701</v>
      </c>
      <c r="I138" s="228" t="s">
        <v>701</v>
      </c>
      <c r="J138" s="229">
        <v>44979</v>
      </c>
      <c r="K138" s="156">
        <v>830333</v>
      </c>
      <c r="L138" s="156">
        <v>830333</v>
      </c>
      <c r="M138" s="156">
        <v>808692</v>
      </c>
      <c r="N138" s="156">
        <v>0</v>
      </c>
      <c r="O138" s="156">
        <v>0</v>
      </c>
      <c r="P138" s="156">
        <v>808692</v>
      </c>
      <c r="Q138" s="156">
        <v>0</v>
      </c>
      <c r="R138" s="156">
        <v>0</v>
      </c>
      <c r="S138" s="156">
        <v>0</v>
      </c>
      <c r="T138" s="156">
        <v>0</v>
      </c>
      <c r="U138" s="156">
        <v>0</v>
      </c>
      <c r="V138" s="156">
        <v>0</v>
      </c>
      <c r="W138" s="156">
        <v>0</v>
      </c>
      <c r="X138" s="156">
        <v>0</v>
      </c>
      <c r="Y138" s="156">
        <v>0</v>
      </c>
      <c r="Z138" s="156">
        <v>0</v>
      </c>
      <c r="AA138" s="156">
        <v>0</v>
      </c>
      <c r="AB138" s="156">
        <v>0</v>
      </c>
      <c r="AC138" s="156">
        <v>0</v>
      </c>
      <c r="AD138" s="156">
        <v>0</v>
      </c>
      <c r="AE138" s="156">
        <v>0</v>
      </c>
      <c r="AF138" s="156">
        <v>808692</v>
      </c>
      <c r="AG138" s="156">
        <v>808692</v>
      </c>
      <c r="AH138" s="156">
        <v>0</v>
      </c>
      <c r="AI138" s="156">
        <v>771891</v>
      </c>
      <c r="AJ138" s="3"/>
      <c r="AK138" s="4"/>
    </row>
    <row r="139" spans="1:37">
      <c r="A139" s="227">
        <v>3</v>
      </c>
      <c r="B139" s="228" t="s">
        <v>332</v>
      </c>
      <c r="C139" s="228">
        <v>44158815201</v>
      </c>
      <c r="D139" s="228" t="s">
        <v>733</v>
      </c>
      <c r="E139" s="228" t="s">
        <v>734</v>
      </c>
      <c r="F139" s="228" t="s">
        <v>701</v>
      </c>
      <c r="G139" s="228" t="s">
        <v>701</v>
      </c>
      <c r="H139" s="228" t="s">
        <v>701</v>
      </c>
      <c r="I139" s="228" t="s">
        <v>701</v>
      </c>
      <c r="J139" s="229">
        <v>44314</v>
      </c>
      <c r="K139" s="156">
        <v>16418543</v>
      </c>
      <c r="L139" s="156">
        <v>16722911</v>
      </c>
      <c r="M139" s="156">
        <v>17753119</v>
      </c>
      <c r="N139" s="156">
        <v>304367.73</v>
      </c>
      <c r="O139" s="156">
        <v>-207500</v>
      </c>
      <c r="P139" s="156">
        <v>18217935</v>
      </c>
      <c r="Q139" s="156">
        <v>0</v>
      </c>
      <c r="R139" s="156">
        <v>0</v>
      </c>
      <c r="S139" s="156">
        <v>0</v>
      </c>
      <c r="T139" s="156">
        <v>0</v>
      </c>
      <c r="U139" s="156">
        <v>0</v>
      </c>
      <c r="V139" s="156">
        <v>-15000</v>
      </c>
      <c r="W139" s="156">
        <v>-15000</v>
      </c>
      <c r="X139" s="156">
        <v>0</v>
      </c>
      <c r="Y139" s="156">
        <v>0</v>
      </c>
      <c r="Z139" s="156">
        <v>0</v>
      </c>
      <c r="AA139" s="156">
        <v>0</v>
      </c>
      <c r="AB139" s="156">
        <v>0</v>
      </c>
      <c r="AC139" s="156">
        <v>-192500</v>
      </c>
      <c r="AD139" s="156">
        <v>-192500</v>
      </c>
      <c r="AE139" s="156">
        <v>-207500</v>
      </c>
      <c r="AF139" s="156">
        <v>17545619</v>
      </c>
      <c r="AG139" s="156">
        <v>18217935</v>
      </c>
      <c r="AH139" s="156">
        <v>672316</v>
      </c>
      <c r="AI139" s="156">
        <v>18163994</v>
      </c>
      <c r="AJ139" s="3"/>
      <c r="AK139" s="4"/>
    </row>
    <row r="140" spans="1:37">
      <c r="A140" s="227">
        <v>3</v>
      </c>
      <c r="B140" s="228" t="s">
        <v>334</v>
      </c>
      <c r="C140" s="228">
        <v>43467715201</v>
      </c>
      <c r="D140" s="228" t="s">
        <v>847</v>
      </c>
      <c r="E140" s="228" t="s">
        <v>848</v>
      </c>
      <c r="F140" s="228" t="s">
        <v>701</v>
      </c>
      <c r="G140" s="228" t="s">
        <v>701</v>
      </c>
      <c r="H140" s="228" t="s">
        <v>701</v>
      </c>
      <c r="I140" s="228" t="s">
        <v>701</v>
      </c>
      <c r="J140" s="229">
        <v>44496</v>
      </c>
      <c r="K140" s="156">
        <v>6283852</v>
      </c>
      <c r="L140" s="156">
        <v>6727204</v>
      </c>
      <c r="M140" s="156">
        <v>6844151</v>
      </c>
      <c r="N140" s="156">
        <v>443352.47</v>
      </c>
      <c r="O140" s="156">
        <v>0</v>
      </c>
      <c r="P140" s="156">
        <v>7176797</v>
      </c>
      <c r="Q140" s="156">
        <v>0</v>
      </c>
      <c r="R140" s="156">
        <v>0</v>
      </c>
      <c r="S140" s="156">
        <v>0</v>
      </c>
      <c r="T140" s="156">
        <v>0</v>
      </c>
      <c r="U140" s="156">
        <v>0</v>
      </c>
      <c r="V140" s="156">
        <v>0</v>
      </c>
      <c r="W140" s="156">
        <v>0</v>
      </c>
      <c r="X140" s="156">
        <v>0</v>
      </c>
      <c r="Y140" s="156">
        <v>0</v>
      </c>
      <c r="Z140" s="156">
        <v>0</v>
      </c>
      <c r="AA140" s="156">
        <v>0</v>
      </c>
      <c r="AB140" s="156">
        <v>0</v>
      </c>
      <c r="AC140" s="156">
        <v>0</v>
      </c>
      <c r="AD140" s="156">
        <v>0</v>
      </c>
      <c r="AE140" s="156">
        <v>0</v>
      </c>
      <c r="AF140" s="156">
        <v>6844151</v>
      </c>
      <c r="AG140" s="156">
        <v>7176797</v>
      </c>
      <c r="AH140" s="156">
        <v>332646</v>
      </c>
      <c r="AI140" s="156">
        <v>7460138</v>
      </c>
      <c r="AJ140" s="3"/>
      <c r="AK140" s="4"/>
    </row>
    <row r="141" spans="1:37">
      <c r="A141" s="227">
        <v>3</v>
      </c>
      <c r="B141" s="228" t="s">
        <v>856</v>
      </c>
      <c r="C141" s="228">
        <v>44364415201</v>
      </c>
      <c r="D141" s="228" t="s">
        <v>768</v>
      </c>
      <c r="E141" s="228" t="s">
        <v>769</v>
      </c>
      <c r="F141" s="228" t="s">
        <v>701</v>
      </c>
      <c r="G141" s="228" t="s">
        <v>701</v>
      </c>
      <c r="H141" s="228" t="s">
        <v>701</v>
      </c>
      <c r="I141" s="228" t="s">
        <v>701</v>
      </c>
      <c r="J141" s="229">
        <v>44727</v>
      </c>
      <c r="K141" s="156">
        <v>2537432</v>
      </c>
      <c r="L141" s="156">
        <v>2537432</v>
      </c>
      <c r="M141" s="156">
        <v>2741257</v>
      </c>
      <c r="N141" s="156">
        <v>0</v>
      </c>
      <c r="O141" s="156">
        <v>0</v>
      </c>
      <c r="P141" s="156">
        <v>2721406</v>
      </c>
      <c r="Q141" s="156">
        <v>0</v>
      </c>
      <c r="R141" s="156">
        <v>0</v>
      </c>
      <c r="S141" s="156">
        <v>0</v>
      </c>
      <c r="T141" s="156">
        <v>0</v>
      </c>
      <c r="U141" s="156">
        <v>0</v>
      </c>
      <c r="V141" s="156">
        <v>0</v>
      </c>
      <c r="W141" s="156">
        <v>0</v>
      </c>
      <c r="X141" s="156">
        <v>0</v>
      </c>
      <c r="Y141" s="156">
        <v>0</v>
      </c>
      <c r="Z141" s="156">
        <v>0</v>
      </c>
      <c r="AA141" s="156">
        <v>0</v>
      </c>
      <c r="AB141" s="156">
        <v>0</v>
      </c>
      <c r="AC141" s="156">
        <v>0</v>
      </c>
      <c r="AD141" s="156">
        <v>0</v>
      </c>
      <c r="AE141" s="156">
        <v>0</v>
      </c>
      <c r="AF141" s="156">
        <v>2741257</v>
      </c>
      <c r="AG141" s="156">
        <v>2721406</v>
      </c>
      <c r="AH141" s="156">
        <v>-19851</v>
      </c>
      <c r="AI141" s="156">
        <v>2975157</v>
      </c>
      <c r="AJ141" s="3"/>
      <c r="AK141" s="4"/>
    </row>
    <row r="142" spans="1:37">
      <c r="A142" s="227">
        <v>3</v>
      </c>
      <c r="B142" s="228" t="s">
        <v>336</v>
      </c>
      <c r="C142" s="228">
        <v>44404615201</v>
      </c>
      <c r="D142" s="228" t="s">
        <v>733</v>
      </c>
      <c r="E142" s="228" t="s">
        <v>734</v>
      </c>
      <c r="F142" s="228" t="s">
        <v>701</v>
      </c>
      <c r="G142" s="228" t="s">
        <v>701</v>
      </c>
      <c r="H142" s="228" t="s">
        <v>701</v>
      </c>
      <c r="I142" s="228" t="s">
        <v>701</v>
      </c>
      <c r="J142" s="229">
        <v>44587</v>
      </c>
      <c r="K142" s="156">
        <v>1458732</v>
      </c>
      <c r="L142" s="156">
        <v>1483251</v>
      </c>
      <c r="M142" s="156">
        <v>1401648</v>
      </c>
      <c r="N142" s="156">
        <v>24519.52</v>
      </c>
      <c r="O142" s="156">
        <v>-35574</v>
      </c>
      <c r="P142" s="156">
        <v>1366074</v>
      </c>
      <c r="Q142" s="156">
        <v>-35574</v>
      </c>
      <c r="R142" s="156">
        <v>0</v>
      </c>
      <c r="S142" s="156">
        <v>0</v>
      </c>
      <c r="T142" s="156">
        <v>0</v>
      </c>
      <c r="U142" s="156">
        <v>0</v>
      </c>
      <c r="V142" s="156">
        <v>0</v>
      </c>
      <c r="W142" s="156">
        <v>-35574</v>
      </c>
      <c r="X142" s="156">
        <v>0</v>
      </c>
      <c r="Y142" s="156">
        <v>0</v>
      </c>
      <c r="Z142" s="156">
        <v>0</v>
      </c>
      <c r="AA142" s="156">
        <v>0</v>
      </c>
      <c r="AB142" s="156">
        <v>0</v>
      </c>
      <c r="AC142" s="156">
        <v>0</v>
      </c>
      <c r="AD142" s="156">
        <v>0</v>
      </c>
      <c r="AE142" s="156">
        <v>-35574</v>
      </c>
      <c r="AF142" s="156">
        <v>1366074</v>
      </c>
      <c r="AG142" s="156">
        <v>1366074</v>
      </c>
      <c r="AH142" s="156">
        <v>0</v>
      </c>
      <c r="AI142" s="156">
        <v>2613265</v>
      </c>
      <c r="AJ142" s="3"/>
      <c r="AK142" s="4"/>
    </row>
    <row r="143" spans="1:37">
      <c r="A143" s="227">
        <v>3</v>
      </c>
      <c r="B143" s="228" t="s">
        <v>338</v>
      </c>
      <c r="C143" s="228">
        <v>44365615201</v>
      </c>
      <c r="D143" s="228" t="s">
        <v>847</v>
      </c>
      <c r="E143" s="228" t="s">
        <v>848</v>
      </c>
      <c r="F143" s="228" t="s">
        <v>701</v>
      </c>
      <c r="G143" s="228" t="s">
        <v>701</v>
      </c>
      <c r="H143" s="228" t="s">
        <v>701</v>
      </c>
      <c r="I143" s="228" t="s">
        <v>701</v>
      </c>
      <c r="J143" s="229">
        <v>44615</v>
      </c>
      <c r="K143" s="156">
        <v>4361277</v>
      </c>
      <c r="L143" s="156">
        <v>5189354</v>
      </c>
      <c r="M143" s="156">
        <v>5002338</v>
      </c>
      <c r="N143" s="156">
        <v>828077.01</v>
      </c>
      <c r="O143" s="156">
        <v>0</v>
      </c>
      <c r="P143" s="156">
        <v>5076487</v>
      </c>
      <c r="Q143" s="156">
        <v>0</v>
      </c>
      <c r="R143" s="156">
        <v>0</v>
      </c>
      <c r="S143" s="156">
        <v>0</v>
      </c>
      <c r="T143" s="156">
        <v>0</v>
      </c>
      <c r="U143" s="156">
        <v>0</v>
      </c>
      <c r="V143" s="156">
        <v>0</v>
      </c>
      <c r="W143" s="156">
        <v>0</v>
      </c>
      <c r="X143" s="156">
        <v>0</v>
      </c>
      <c r="Y143" s="156">
        <v>0</v>
      </c>
      <c r="Z143" s="156">
        <v>0</v>
      </c>
      <c r="AA143" s="156">
        <v>0</v>
      </c>
      <c r="AB143" s="156">
        <v>0</v>
      </c>
      <c r="AC143" s="156">
        <v>0</v>
      </c>
      <c r="AD143" s="156">
        <v>0</v>
      </c>
      <c r="AE143" s="156">
        <v>0</v>
      </c>
      <c r="AF143" s="156">
        <v>5002338</v>
      </c>
      <c r="AG143" s="156">
        <v>5076487</v>
      </c>
      <c r="AH143" s="156">
        <v>74149</v>
      </c>
      <c r="AI143" s="156">
        <v>4172545</v>
      </c>
      <c r="AJ143" s="3"/>
      <c r="AK143" s="4"/>
    </row>
    <row r="144" spans="1:37">
      <c r="A144" s="227">
        <v>3</v>
      </c>
      <c r="B144" s="228" t="s">
        <v>340</v>
      </c>
      <c r="C144" s="228">
        <v>44851815201</v>
      </c>
      <c r="D144" s="228" t="s">
        <v>857</v>
      </c>
      <c r="E144" s="228" t="s">
        <v>858</v>
      </c>
      <c r="F144" s="228" t="s">
        <v>701</v>
      </c>
      <c r="G144" s="228" t="s">
        <v>701</v>
      </c>
      <c r="H144" s="228" t="s">
        <v>701</v>
      </c>
      <c r="I144" s="228" t="s">
        <v>701</v>
      </c>
      <c r="J144" s="229">
        <v>44678</v>
      </c>
      <c r="K144" s="156">
        <v>3545980</v>
      </c>
      <c r="L144" s="156">
        <v>3707781</v>
      </c>
      <c r="M144" s="156">
        <v>3707779</v>
      </c>
      <c r="N144" s="156">
        <v>161800.68</v>
      </c>
      <c r="O144" s="156">
        <v>0</v>
      </c>
      <c r="P144" s="156">
        <v>3707779</v>
      </c>
      <c r="Q144" s="156">
        <v>0</v>
      </c>
      <c r="R144" s="156">
        <v>0</v>
      </c>
      <c r="S144" s="156">
        <v>0</v>
      </c>
      <c r="T144" s="156">
        <v>0</v>
      </c>
      <c r="U144" s="156">
        <v>0</v>
      </c>
      <c r="V144" s="156">
        <v>0</v>
      </c>
      <c r="W144" s="156">
        <v>0</v>
      </c>
      <c r="X144" s="156">
        <v>0</v>
      </c>
      <c r="Y144" s="156">
        <v>0</v>
      </c>
      <c r="Z144" s="156">
        <v>0</v>
      </c>
      <c r="AA144" s="156">
        <v>0</v>
      </c>
      <c r="AB144" s="156">
        <v>0</v>
      </c>
      <c r="AC144" s="156">
        <v>0</v>
      </c>
      <c r="AD144" s="156">
        <v>0</v>
      </c>
      <c r="AE144" s="156">
        <v>0</v>
      </c>
      <c r="AF144" s="156">
        <v>3707779</v>
      </c>
      <c r="AG144" s="156">
        <v>3707779</v>
      </c>
      <c r="AH144" s="156">
        <v>0</v>
      </c>
      <c r="AI144" s="156">
        <v>3713439</v>
      </c>
      <c r="AJ144" s="3"/>
      <c r="AK144" s="4"/>
    </row>
    <row r="145" spans="1:37">
      <c r="A145" s="227">
        <v>3</v>
      </c>
      <c r="B145" s="228" t="s">
        <v>859</v>
      </c>
      <c r="C145" s="228">
        <v>44397315201</v>
      </c>
      <c r="D145" s="228" t="s">
        <v>768</v>
      </c>
      <c r="E145" s="228" t="s">
        <v>769</v>
      </c>
      <c r="F145" s="228" t="s">
        <v>701</v>
      </c>
      <c r="G145" s="228" t="s">
        <v>701</v>
      </c>
      <c r="H145" s="228" t="s">
        <v>701</v>
      </c>
      <c r="I145" s="228" t="s">
        <v>701</v>
      </c>
      <c r="J145" s="229">
        <v>44650</v>
      </c>
      <c r="K145" s="156">
        <v>6686744</v>
      </c>
      <c r="L145" s="156">
        <v>6686744</v>
      </c>
      <c r="M145" s="156">
        <v>6712350</v>
      </c>
      <c r="N145" s="156">
        <v>0</v>
      </c>
      <c r="O145" s="156">
        <v>-34074</v>
      </c>
      <c r="P145" s="156">
        <v>6731897</v>
      </c>
      <c r="Q145" s="156">
        <v>-34074</v>
      </c>
      <c r="R145" s="156">
        <v>0</v>
      </c>
      <c r="S145" s="156">
        <v>0</v>
      </c>
      <c r="T145" s="156">
        <v>0</v>
      </c>
      <c r="U145" s="156">
        <v>0</v>
      </c>
      <c r="V145" s="156">
        <v>0</v>
      </c>
      <c r="W145" s="156">
        <v>-34074</v>
      </c>
      <c r="X145" s="156">
        <v>0</v>
      </c>
      <c r="Y145" s="156">
        <v>0</v>
      </c>
      <c r="Z145" s="156">
        <v>0</v>
      </c>
      <c r="AA145" s="156">
        <v>0</v>
      </c>
      <c r="AB145" s="156">
        <v>0</v>
      </c>
      <c r="AC145" s="156">
        <v>0</v>
      </c>
      <c r="AD145" s="156">
        <v>0</v>
      </c>
      <c r="AE145" s="156">
        <v>-34074</v>
      </c>
      <c r="AF145" s="156">
        <v>6678276</v>
      </c>
      <c r="AG145" s="156">
        <v>6731897</v>
      </c>
      <c r="AH145" s="156">
        <v>53621</v>
      </c>
      <c r="AI145" s="156">
        <v>6875752</v>
      </c>
      <c r="AJ145" s="3"/>
      <c r="AK145" s="4"/>
    </row>
    <row r="146" spans="1:37">
      <c r="A146" s="227">
        <v>3</v>
      </c>
      <c r="B146" s="228" t="s">
        <v>342</v>
      </c>
      <c r="C146" s="228">
        <v>44365015201</v>
      </c>
      <c r="D146" s="228" t="s">
        <v>733</v>
      </c>
      <c r="E146" s="228" t="s">
        <v>734</v>
      </c>
      <c r="F146" s="228" t="s">
        <v>701</v>
      </c>
      <c r="G146" s="228" t="s">
        <v>701</v>
      </c>
      <c r="H146" s="228" t="s">
        <v>701</v>
      </c>
      <c r="I146" s="228" t="s">
        <v>701</v>
      </c>
      <c r="J146" s="229">
        <v>44587</v>
      </c>
      <c r="K146" s="156">
        <v>10527718</v>
      </c>
      <c r="L146" s="156">
        <v>10784785</v>
      </c>
      <c r="M146" s="156">
        <v>11111656</v>
      </c>
      <c r="N146" s="156">
        <v>257066.75</v>
      </c>
      <c r="O146" s="156">
        <v>0</v>
      </c>
      <c r="P146" s="156">
        <v>11389685</v>
      </c>
      <c r="Q146" s="156">
        <v>0</v>
      </c>
      <c r="R146" s="156">
        <v>0</v>
      </c>
      <c r="S146" s="156">
        <v>0</v>
      </c>
      <c r="T146" s="156">
        <v>0</v>
      </c>
      <c r="U146" s="156">
        <v>0</v>
      </c>
      <c r="V146" s="156">
        <v>0</v>
      </c>
      <c r="W146" s="156">
        <v>0</v>
      </c>
      <c r="X146" s="156">
        <v>0</v>
      </c>
      <c r="Y146" s="156">
        <v>0</v>
      </c>
      <c r="Z146" s="156">
        <v>0</v>
      </c>
      <c r="AA146" s="156">
        <v>0</v>
      </c>
      <c r="AB146" s="156">
        <v>0</v>
      </c>
      <c r="AC146" s="156">
        <v>0</v>
      </c>
      <c r="AD146" s="156">
        <v>0</v>
      </c>
      <c r="AE146" s="156">
        <v>0</v>
      </c>
      <c r="AF146" s="156">
        <v>11111656</v>
      </c>
      <c r="AG146" s="156">
        <v>11389685</v>
      </c>
      <c r="AH146" s="156">
        <v>278029</v>
      </c>
      <c r="AI146" s="156">
        <v>10728439</v>
      </c>
      <c r="AJ146" s="3"/>
      <c r="AK146" s="4"/>
    </row>
    <row r="147" spans="1:37">
      <c r="A147" s="227">
        <v>3</v>
      </c>
      <c r="B147" s="228" t="s">
        <v>344</v>
      </c>
      <c r="C147" s="228">
        <v>22083845201</v>
      </c>
      <c r="D147" s="228" t="s">
        <v>860</v>
      </c>
      <c r="E147" s="228" t="s">
        <v>861</v>
      </c>
      <c r="F147" s="228" t="s">
        <v>701</v>
      </c>
      <c r="G147" s="228" t="s">
        <v>701</v>
      </c>
      <c r="H147" s="228" t="s">
        <v>701</v>
      </c>
      <c r="I147" s="228" t="s">
        <v>701</v>
      </c>
      <c r="J147" s="229">
        <v>44587</v>
      </c>
      <c r="K147" s="156">
        <v>1327870</v>
      </c>
      <c r="L147" s="156">
        <v>1607733</v>
      </c>
      <c r="M147" s="156">
        <v>1467485</v>
      </c>
      <c r="N147" s="156">
        <v>279862.53999999998</v>
      </c>
      <c r="O147" s="156">
        <v>0</v>
      </c>
      <c r="P147" s="156">
        <v>1467485</v>
      </c>
      <c r="Q147" s="156">
        <v>0</v>
      </c>
      <c r="R147" s="156">
        <v>0</v>
      </c>
      <c r="S147" s="156">
        <v>0</v>
      </c>
      <c r="T147" s="156">
        <v>0</v>
      </c>
      <c r="U147" s="156">
        <v>0</v>
      </c>
      <c r="V147" s="156">
        <v>0</v>
      </c>
      <c r="W147" s="156">
        <v>0</v>
      </c>
      <c r="X147" s="156">
        <v>0</v>
      </c>
      <c r="Y147" s="156">
        <v>0</v>
      </c>
      <c r="Z147" s="156">
        <v>0</v>
      </c>
      <c r="AA147" s="156">
        <v>0</v>
      </c>
      <c r="AB147" s="156">
        <v>0</v>
      </c>
      <c r="AC147" s="156">
        <v>0</v>
      </c>
      <c r="AD147" s="156">
        <v>0</v>
      </c>
      <c r="AE147" s="156">
        <v>0</v>
      </c>
      <c r="AF147" s="156">
        <v>1467485</v>
      </c>
      <c r="AG147" s="156">
        <v>1467485</v>
      </c>
      <c r="AH147" s="156">
        <v>0</v>
      </c>
      <c r="AI147" s="156">
        <v>2903301</v>
      </c>
      <c r="AJ147" s="3"/>
      <c r="AK147" s="4"/>
    </row>
    <row r="148" spans="1:37">
      <c r="A148" s="227">
        <v>3</v>
      </c>
      <c r="B148" s="228" t="s">
        <v>346</v>
      </c>
      <c r="C148" s="228">
        <v>44363915201</v>
      </c>
      <c r="D148" s="228" t="s">
        <v>733</v>
      </c>
      <c r="E148" s="228" t="s">
        <v>734</v>
      </c>
      <c r="F148" s="228" t="s">
        <v>701</v>
      </c>
      <c r="G148" s="228" t="s">
        <v>701</v>
      </c>
      <c r="H148" s="228" t="s">
        <v>701</v>
      </c>
      <c r="I148" s="228" t="s">
        <v>701</v>
      </c>
      <c r="J148" s="229">
        <v>44706</v>
      </c>
      <c r="K148" s="156">
        <v>13830550</v>
      </c>
      <c r="L148" s="156">
        <v>13861043</v>
      </c>
      <c r="M148" s="156">
        <v>13971237</v>
      </c>
      <c r="N148" s="156">
        <v>30492.89</v>
      </c>
      <c r="O148" s="156">
        <v>39808</v>
      </c>
      <c r="P148" s="156">
        <v>13698217</v>
      </c>
      <c r="Q148" s="156">
        <v>0</v>
      </c>
      <c r="R148" s="156">
        <v>0</v>
      </c>
      <c r="S148" s="156">
        <v>0</v>
      </c>
      <c r="T148" s="156">
        <v>0</v>
      </c>
      <c r="U148" s="156">
        <v>0</v>
      </c>
      <c r="V148" s="156">
        <v>0</v>
      </c>
      <c r="W148" s="156">
        <v>0</v>
      </c>
      <c r="X148" s="156">
        <v>39808</v>
      </c>
      <c r="Y148" s="156">
        <v>0</v>
      </c>
      <c r="Z148" s="156">
        <v>0</v>
      </c>
      <c r="AA148" s="156">
        <v>0</v>
      </c>
      <c r="AB148" s="156">
        <v>0</v>
      </c>
      <c r="AC148" s="156">
        <v>0</v>
      </c>
      <c r="AD148" s="156">
        <v>39808</v>
      </c>
      <c r="AE148" s="156">
        <v>39808</v>
      </c>
      <c r="AF148" s="156">
        <v>14011044</v>
      </c>
      <c r="AG148" s="156">
        <v>13698217</v>
      </c>
      <c r="AH148" s="156">
        <v>-312827</v>
      </c>
      <c r="AI148" s="156">
        <v>14936566</v>
      </c>
      <c r="AJ148" s="3"/>
      <c r="AK148" s="4"/>
    </row>
    <row r="149" spans="1:37">
      <c r="A149" s="227">
        <v>3</v>
      </c>
      <c r="B149" s="228" t="s">
        <v>695</v>
      </c>
      <c r="C149" s="228">
        <v>44563215201</v>
      </c>
      <c r="D149" s="228" t="s">
        <v>768</v>
      </c>
      <c r="E149" s="228" t="s">
        <v>769</v>
      </c>
      <c r="F149" s="228" t="s">
        <v>701</v>
      </c>
      <c r="G149" s="228" t="s">
        <v>701</v>
      </c>
      <c r="H149" s="228" t="s">
        <v>701</v>
      </c>
      <c r="I149" s="228" t="s">
        <v>701</v>
      </c>
      <c r="J149" s="229">
        <v>44839</v>
      </c>
      <c r="K149" s="156">
        <v>3430508</v>
      </c>
      <c r="L149" s="156">
        <v>3430508</v>
      </c>
      <c r="M149" s="156">
        <v>3561896</v>
      </c>
      <c r="N149" s="156">
        <v>0</v>
      </c>
      <c r="O149" s="156">
        <v>0</v>
      </c>
      <c r="P149" s="156">
        <v>3523880</v>
      </c>
      <c r="Q149" s="156">
        <v>0</v>
      </c>
      <c r="R149" s="156">
        <v>0</v>
      </c>
      <c r="S149" s="156">
        <v>0</v>
      </c>
      <c r="T149" s="156">
        <v>0</v>
      </c>
      <c r="U149" s="156">
        <v>0</v>
      </c>
      <c r="V149" s="156">
        <v>0</v>
      </c>
      <c r="W149" s="156">
        <v>0</v>
      </c>
      <c r="X149" s="156">
        <v>0</v>
      </c>
      <c r="Y149" s="156">
        <v>0</v>
      </c>
      <c r="Z149" s="156">
        <v>0</v>
      </c>
      <c r="AA149" s="156">
        <v>0</v>
      </c>
      <c r="AB149" s="156">
        <v>0</v>
      </c>
      <c r="AC149" s="156">
        <v>0</v>
      </c>
      <c r="AD149" s="156">
        <v>0</v>
      </c>
      <c r="AE149" s="156">
        <v>0</v>
      </c>
      <c r="AF149" s="156">
        <v>3561896</v>
      </c>
      <c r="AG149" s="156">
        <v>3523880</v>
      </c>
      <c r="AH149" s="156">
        <v>-38015</v>
      </c>
      <c r="AI149" s="156">
        <v>3265523</v>
      </c>
      <c r="AJ149" s="3"/>
      <c r="AK149" s="4"/>
    </row>
    <row r="150" spans="1:37">
      <c r="A150" s="227">
        <v>3</v>
      </c>
      <c r="B150" s="228" t="s">
        <v>348</v>
      </c>
      <c r="C150" s="228">
        <v>44387515201</v>
      </c>
      <c r="D150" s="228" t="s">
        <v>768</v>
      </c>
      <c r="E150" s="228" t="s">
        <v>769</v>
      </c>
      <c r="F150" s="228" t="s">
        <v>701</v>
      </c>
      <c r="G150" s="228" t="s">
        <v>701</v>
      </c>
      <c r="H150" s="228" t="s">
        <v>701</v>
      </c>
      <c r="I150" s="228" t="s">
        <v>701</v>
      </c>
      <c r="J150" s="229">
        <v>44804</v>
      </c>
      <c r="K150" s="156">
        <v>535084</v>
      </c>
      <c r="L150" s="156">
        <v>538384</v>
      </c>
      <c r="M150" s="156">
        <v>583904</v>
      </c>
      <c r="N150" s="156">
        <v>3300</v>
      </c>
      <c r="O150" s="156">
        <v>0</v>
      </c>
      <c r="P150" s="156">
        <v>583904</v>
      </c>
      <c r="Q150" s="156">
        <v>0</v>
      </c>
      <c r="R150" s="156">
        <v>0</v>
      </c>
      <c r="S150" s="156">
        <v>0</v>
      </c>
      <c r="T150" s="156">
        <v>0</v>
      </c>
      <c r="U150" s="156">
        <v>0</v>
      </c>
      <c r="V150" s="156">
        <v>0</v>
      </c>
      <c r="W150" s="156">
        <v>0</v>
      </c>
      <c r="X150" s="156">
        <v>0</v>
      </c>
      <c r="Y150" s="156">
        <v>0</v>
      </c>
      <c r="Z150" s="156">
        <v>0</v>
      </c>
      <c r="AA150" s="156">
        <v>0</v>
      </c>
      <c r="AB150" s="156">
        <v>0</v>
      </c>
      <c r="AC150" s="156">
        <v>0</v>
      </c>
      <c r="AD150" s="156">
        <v>0</v>
      </c>
      <c r="AE150" s="156">
        <v>0</v>
      </c>
      <c r="AF150" s="156">
        <v>583904</v>
      </c>
      <c r="AG150" s="156">
        <v>583904</v>
      </c>
      <c r="AH150" s="156">
        <v>0</v>
      </c>
      <c r="AI150" s="156">
        <v>438194</v>
      </c>
      <c r="AJ150" s="3"/>
      <c r="AK150" s="4"/>
    </row>
    <row r="151" spans="1:37">
      <c r="A151" s="227">
        <v>3</v>
      </c>
      <c r="B151" s="228" t="s">
        <v>696</v>
      </c>
      <c r="C151" s="228">
        <v>44387615201</v>
      </c>
      <c r="D151" s="228" t="s">
        <v>862</v>
      </c>
      <c r="E151" s="228" t="s">
        <v>863</v>
      </c>
      <c r="F151" s="228" t="s">
        <v>701</v>
      </c>
      <c r="G151" s="228" t="s">
        <v>701</v>
      </c>
      <c r="H151" s="228" t="s">
        <v>701</v>
      </c>
      <c r="I151" s="228" t="s">
        <v>701</v>
      </c>
      <c r="J151" s="229">
        <v>44839</v>
      </c>
      <c r="K151" s="156">
        <v>287504</v>
      </c>
      <c r="L151" s="156">
        <v>287504</v>
      </c>
      <c r="M151" s="156">
        <v>255356</v>
      </c>
      <c r="N151" s="156">
        <v>0</v>
      </c>
      <c r="O151" s="156">
        <v>0</v>
      </c>
      <c r="P151" s="156">
        <v>255356</v>
      </c>
      <c r="Q151" s="156">
        <v>0</v>
      </c>
      <c r="R151" s="156">
        <v>0</v>
      </c>
      <c r="S151" s="156">
        <v>0</v>
      </c>
      <c r="T151" s="156">
        <v>0</v>
      </c>
      <c r="U151" s="156">
        <v>0</v>
      </c>
      <c r="V151" s="156">
        <v>0</v>
      </c>
      <c r="W151" s="156">
        <v>0</v>
      </c>
      <c r="X151" s="156">
        <v>0</v>
      </c>
      <c r="Y151" s="156">
        <v>0</v>
      </c>
      <c r="Z151" s="156">
        <v>0</v>
      </c>
      <c r="AA151" s="156">
        <v>0</v>
      </c>
      <c r="AB151" s="156">
        <v>0</v>
      </c>
      <c r="AC151" s="156">
        <v>0</v>
      </c>
      <c r="AD151" s="156">
        <v>0</v>
      </c>
      <c r="AE151" s="156">
        <v>0</v>
      </c>
      <c r="AF151" s="156">
        <v>255356</v>
      </c>
      <c r="AG151" s="156">
        <v>255356</v>
      </c>
      <c r="AH151" s="156">
        <v>0</v>
      </c>
      <c r="AI151" s="156">
        <v>449142</v>
      </c>
      <c r="AJ151" s="3"/>
      <c r="AK151" s="4"/>
    </row>
    <row r="152" spans="1:37">
      <c r="A152" s="227">
        <v>3</v>
      </c>
      <c r="B152" s="228" t="s">
        <v>350</v>
      </c>
      <c r="C152" s="228">
        <v>44404315201</v>
      </c>
      <c r="D152" s="228" t="s">
        <v>768</v>
      </c>
      <c r="E152" s="228" t="s">
        <v>769</v>
      </c>
      <c r="F152" s="228" t="s">
        <v>701</v>
      </c>
      <c r="G152" s="228" t="s">
        <v>701</v>
      </c>
      <c r="H152" s="228" t="s">
        <v>701</v>
      </c>
      <c r="I152" s="228" t="s">
        <v>701</v>
      </c>
      <c r="J152" s="229">
        <v>44804</v>
      </c>
      <c r="K152" s="156">
        <v>2236764</v>
      </c>
      <c r="L152" s="156">
        <v>2317147</v>
      </c>
      <c r="M152" s="156">
        <v>2391790</v>
      </c>
      <c r="N152" s="156">
        <v>80383.179999999993</v>
      </c>
      <c r="O152" s="156">
        <v>0</v>
      </c>
      <c r="P152" s="156">
        <v>2391790</v>
      </c>
      <c r="Q152" s="156">
        <v>0</v>
      </c>
      <c r="R152" s="156">
        <v>0</v>
      </c>
      <c r="S152" s="156">
        <v>0</v>
      </c>
      <c r="T152" s="156">
        <v>0</v>
      </c>
      <c r="U152" s="156">
        <v>0</v>
      </c>
      <c r="V152" s="156">
        <v>0</v>
      </c>
      <c r="W152" s="156">
        <v>0</v>
      </c>
      <c r="X152" s="156">
        <v>0</v>
      </c>
      <c r="Y152" s="156">
        <v>0</v>
      </c>
      <c r="Z152" s="156">
        <v>0</v>
      </c>
      <c r="AA152" s="156">
        <v>0</v>
      </c>
      <c r="AB152" s="156">
        <v>0</v>
      </c>
      <c r="AC152" s="156">
        <v>0</v>
      </c>
      <c r="AD152" s="156">
        <v>0</v>
      </c>
      <c r="AE152" s="156">
        <v>0</v>
      </c>
      <c r="AF152" s="156">
        <v>2391790</v>
      </c>
      <c r="AG152" s="156">
        <v>2391790</v>
      </c>
      <c r="AH152" s="156">
        <v>0</v>
      </c>
      <c r="AI152" s="156">
        <v>1726155</v>
      </c>
      <c r="AJ152" s="3"/>
      <c r="AK152" s="4"/>
    </row>
    <row r="153" spans="1:37">
      <c r="A153" s="227">
        <v>3</v>
      </c>
      <c r="B153" s="228" t="s">
        <v>864</v>
      </c>
      <c r="C153" s="228">
        <v>44565615201</v>
      </c>
      <c r="D153" s="228" t="s">
        <v>865</v>
      </c>
      <c r="E153" s="228" t="s">
        <v>866</v>
      </c>
      <c r="F153" s="228" t="s">
        <v>701</v>
      </c>
      <c r="G153" s="228" t="s">
        <v>701</v>
      </c>
      <c r="H153" s="228" t="s">
        <v>701</v>
      </c>
      <c r="I153" s="228" t="s">
        <v>701</v>
      </c>
      <c r="J153" s="229">
        <v>44951</v>
      </c>
      <c r="K153" s="156">
        <v>2199429</v>
      </c>
      <c r="L153" s="156">
        <v>2199429</v>
      </c>
      <c r="M153" s="156">
        <v>2316440</v>
      </c>
      <c r="N153" s="156">
        <v>0</v>
      </c>
      <c r="O153" s="156">
        <v>0</v>
      </c>
      <c r="P153" s="156">
        <v>2316440</v>
      </c>
      <c r="Q153" s="156">
        <v>0</v>
      </c>
      <c r="R153" s="156">
        <v>0</v>
      </c>
      <c r="S153" s="156">
        <v>0</v>
      </c>
      <c r="T153" s="156">
        <v>0</v>
      </c>
      <c r="U153" s="156">
        <v>0</v>
      </c>
      <c r="V153" s="156">
        <v>0</v>
      </c>
      <c r="W153" s="156">
        <v>0</v>
      </c>
      <c r="X153" s="156">
        <v>0</v>
      </c>
      <c r="Y153" s="156">
        <v>0</v>
      </c>
      <c r="Z153" s="156">
        <v>0</v>
      </c>
      <c r="AA153" s="156">
        <v>0</v>
      </c>
      <c r="AB153" s="156">
        <v>0</v>
      </c>
      <c r="AC153" s="156">
        <v>0</v>
      </c>
      <c r="AD153" s="156">
        <v>0</v>
      </c>
      <c r="AE153" s="156">
        <v>0</v>
      </c>
      <c r="AF153" s="156">
        <v>2316440</v>
      </c>
      <c r="AG153" s="156">
        <v>2316440</v>
      </c>
      <c r="AH153" s="156">
        <v>0</v>
      </c>
      <c r="AI153" s="156">
        <v>2955598</v>
      </c>
      <c r="AJ153" s="3"/>
      <c r="AK153" s="4"/>
    </row>
    <row r="154" spans="1:37">
      <c r="A154" s="227">
        <v>3</v>
      </c>
      <c r="B154" s="228" t="s">
        <v>867</v>
      </c>
      <c r="C154" s="228">
        <v>44565715201</v>
      </c>
      <c r="D154" s="228" t="s">
        <v>865</v>
      </c>
      <c r="E154" s="228" t="s">
        <v>866</v>
      </c>
      <c r="F154" s="228" t="s">
        <v>701</v>
      </c>
      <c r="G154" s="228" t="s">
        <v>701</v>
      </c>
      <c r="H154" s="228" t="s">
        <v>701</v>
      </c>
      <c r="I154" s="228" t="s">
        <v>701</v>
      </c>
      <c r="J154" s="229">
        <v>45014</v>
      </c>
      <c r="K154" s="156">
        <v>1398733</v>
      </c>
      <c r="L154" s="156">
        <v>1398733</v>
      </c>
      <c r="M154" s="156">
        <v>1268603</v>
      </c>
      <c r="N154" s="156">
        <v>0</v>
      </c>
      <c r="O154" s="156">
        <v>0</v>
      </c>
      <c r="P154" s="156">
        <v>1268603</v>
      </c>
      <c r="Q154" s="156">
        <v>0</v>
      </c>
      <c r="R154" s="156">
        <v>0</v>
      </c>
      <c r="S154" s="156">
        <v>0</v>
      </c>
      <c r="T154" s="156">
        <v>0</v>
      </c>
      <c r="U154" s="156">
        <v>0</v>
      </c>
      <c r="V154" s="156">
        <v>0</v>
      </c>
      <c r="W154" s="156">
        <v>0</v>
      </c>
      <c r="X154" s="156">
        <v>0</v>
      </c>
      <c r="Y154" s="156">
        <v>0</v>
      </c>
      <c r="Z154" s="156">
        <v>0</v>
      </c>
      <c r="AA154" s="156">
        <v>0</v>
      </c>
      <c r="AB154" s="156">
        <v>0</v>
      </c>
      <c r="AC154" s="156">
        <v>0</v>
      </c>
      <c r="AD154" s="156">
        <v>0</v>
      </c>
      <c r="AE154" s="156">
        <v>0</v>
      </c>
      <c r="AF154" s="156">
        <v>1268603</v>
      </c>
      <c r="AG154" s="156">
        <v>1268603</v>
      </c>
      <c r="AH154" s="156">
        <v>0</v>
      </c>
      <c r="AI154" s="156">
        <v>2259061</v>
      </c>
      <c r="AJ154" s="3"/>
      <c r="AK154" s="4"/>
    </row>
    <row r="155" spans="1:37" ht="24">
      <c r="A155" s="227">
        <v>3</v>
      </c>
      <c r="B155" s="228" t="s">
        <v>697</v>
      </c>
      <c r="C155" s="228">
        <v>44404415201</v>
      </c>
      <c r="D155" s="228" t="s">
        <v>868</v>
      </c>
      <c r="E155" s="228" t="s">
        <v>869</v>
      </c>
      <c r="F155" s="228" t="s">
        <v>701</v>
      </c>
      <c r="G155" s="228" t="s">
        <v>701</v>
      </c>
      <c r="H155" s="228" t="s">
        <v>701</v>
      </c>
      <c r="I155" s="228" t="s">
        <v>701</v>
      </c>
      <c r="J155" s="229">
        <v>44615</v>
      </c>
      <c r="K155" s="156">
        <v>1388656</v>
      </c>
      <c r="L155" s="156">
        <v>1388656</v>
      </c>
      <c r="M155" s="156">
        <v>1401865</v>
      </c>
      <c r="N155" s="156">
        <v>0</v>
      </c>
      <c r="O155" s="156">
        <v>0</v>
      </c>
      <c r="P155" s="156">
        <v>1401865</v>
      </c>
      <c r="Q155" s="156">
        <v>0</v>
      </c>
      <c r="R155" s="156">
        <v>0</v>
      </c>
      <c r="S155" s="156">
        <v>0</v>
      </c>
      <c r="T155" s="156">
        <v>0</v>
      </c>
      <c r="U155" s="156">
        <v>0</v>
      </c>
      <c r="V155" s="156">
        <v>0</v>
      </c>
      <c r="W155" s="156">
        <v>0</v>
      </c>
      <c r="X155" s="156">
        <v>0</v>
      </c>
      <c r="Y155" s="156">
        <v>0</v>
      </c>
      <c r="Z155" s="156">
        <v>0</v>
      </c>
      <c r="AA155" s="156">
        <v>0</v>
      </c>
      <c r="AB155" s="156">
        <v>0</v>
      </c>
      <c r="AC155" s="156">
        <v>0</v>
      </c>
      <c r="AD155" s="156">
        <v>0</v>
      </c>
      <c r="AE155" s="156">
        <v>0</v>
      </c>
      <c r="AF155" s="156">
        <v>1401865</v>
      </c>
      <c r="AG155" s="156">
        <v>1401865</v>
      </c>
      <c r="AH155" s="156">
        <v>0</v>
      </c>
      <c r="AI155" s="156">
        <v>1545933</v>
      </c>
      <c r="AJ155" s="3"/>
      <c r="AK155" s="4"/>
    </row>
    <row r="156" spans="1:37">
      <c r="A156" s="227">
        <v>3</v>
      </c>
      <c r="B156" s="228" t="s">
        <v>698</v>
      </c>
      <c r="C156" s="228">
        <v>43256615201</v>
      </c>
      <c r="D156" s="228" t="s">
        <v>768</v>
      </c>
      <c r="E156" s="228" t="s">
        <v>769</v>
      </c>
      <c r="F156" s="228" t="s">
        <v>701</v>
      </c>
      <c r="G156" s="228" t="s">
        <v>701</v>
      </c>
      <c r="H156" s="228" t="s">
        <v>701</v>
      </c>
      <c r="I156" s="228" t="s">
        <v>701</v>
      </c>
      <c r="J156" s="229">
        <v>44678</v>
      </c>
      <c r="K156" s="156">
        <v>3353932</v>
      </c>
      <c r="L156" s="156">
        <v>3353932</v>
      </c>
      <c r="M156" s="156">
        <v>3387610</v>
      </c>
      <c r="N156" s="156">
        <v>0</v>
      </c>
      <c r="O156" s="156">
        <v>0</v>
      </c>
      <c r="P156" s="156">
        <v>3371222</v>
      </c>
      <c r="Q156" s="156">
        <v>0</v>
      </c>
      <c r="R156" s="156">
        <v>0</v>
      </c>
      <c r="S156" s="156">
        <v>0</v>
      </c>
      <c r="T156" s="156">
        <v>0</v>
      </c>
      <c r="U156" s="156">
        <v>0</v>
      </c>
      <c r="V156" s="156">
        <v>0</v>
      </c>
      <c r="W156" s="156">
        <v>0</v>
      </c>
      <c r="X156" s="156">
        <v>0</v>
      </c>
      <c r="Y156" s="156">
        <v>0</v>
      </c>
      <c r="Z156" s="156">
        <v>0</v>
      </c>
      <c r="AA156" s="156">
        <v>0</v>
      </c>
      <c r="AB156" s="156">
        <v>0</v>
      </c>
      <c r="AC156" s="156">
        <v>0</v>
      </c>
      <c r="AD156" s="156">
        <v>0</v>
      </c>
      <c r="AE156" s="156">
        <v>0</v>
      </c>
      <c r="AF156" s="156">
        <v>3387610</v>
      </c>
      <c r="AG156" s="156">
        <v>3371222</v>
      </c>
      <c r="AH156" s="156">
        <v>-16388</v>
      </c>
      <c r="AI156" s="156">
        <v>3164048</v>
      </c>
      <c r="AJ156" s="3"/>
      <c r="AK156" s="4"/>
    </row>
    <row r="157" spans="1:37">
      <c r="A157" s="227">
        <v>3</v>
      </c>
      <c r="B157" s="228" t="s">
        <v>607</v>
      </c>
      <c r="C157" s="228">
        <v>44560315201</v>
      </c>
      <c r="D157" s="228" t="s">
        <v>766</v>
      </c>
      <c r="E157" s="228" t="s">
        <v>767</v>
      </c>
      <c r="F157" s="228" t="s">
        <v>701</v>
      </c>
      <c r="G157" s="228" t="s">
        <v>701</v>
      </c>
      <c r="H157" s="228" t="s">
        <v>701</v>
      </c>
      <c r="I157" s="228" t="s">
        <v>701</v>
      </c>
      <c r="J157" s="229">
        <v>44804</v>
      </c>
      <c r="K157" s="156">
        <v>192351</v>
      </c>
      <c r="L157" s="156">
        <v>192351</v>
      </c>
      <c r="M157" s="156">
        <v>176477</v>
      </c>
      <c r="N157" s="156">
        <v>0</v>
      </c>
      <c r="O157" s="156">
        <v>0</v>
      </c>
      <c r="P157" s="156">
        <v>176477</v>
      </c>
      <c r="Q157" s="156">
        <v>0</v>
      </c>
      <c r="R157" s="156">
        <v>0</v>
      </c>
      <c r="S157" s="156">
        <v>0</v>
      </c>
      <c r="T157" s="156">
        <v>0</v>
      </c>
      <c r="U157" s="156">
        <v>0</v>
      </c>
      <c r="V157" s="156">
        <v>0</v>
      </c>
      <c r="W157" s="156">
        <v>0</v>
      </c>
      <c r="X157" s="156">
        <v>0</v>
      </c>
      <c r="Y157" s="156">
        <v>0</v>
      </c>
      <c r="Z157" s="156">
        <v>0</v>
      </c>
      <c r="AA157" s="156">
        <v>0</v>
      </c>
      <c r="AB157" s="156">
        <v>0</v>
      </c>
      <c r="AC157" s="156">
        <v>0</v>
      </c>
      <c r="AD157" s="156">
        <v>0</v>
      </c>
      <c r="AE157" s="156">
        <v>0</v>
      </c>
      <c r="AF157" s="156">
        <v>176477</v>
      </c>
      <c r="AG157" s="156">
        <v>176477</v>
      </c>
      <c r="AH157" s="156">
        <v>0</v>
      </c>
      <c r="AI157" s="156">
        <v>173500</v>
      </c>
      <c r="AJ157" s="3"/>
      <c r="AK157" s="4"/>
    </row>
    <row r="158" spans="1:37">
      <c r="A158" s="227">
        <v>3</v>
      </c>
      <c r="B158" s="228" t="s">
        <v>609</v>
      </c>
      <c r="C158" s="228">
        <v>43974415201</v>
      </c>
      <c r="D158" s="228" t="s">
        <v>733</v>
      </c>
      <c r="E158" s="228" t="s">
        <v>734</v>
      </c>
      <c r="F158" s="228" t="s">
        <v>701</v>
      </c>
      <c r="G158" s="228" t="s">
        <v>701</v>
      </c>
      <c r="H158" s="228" t="s">
        <v>701</v>
      </c>
      <c r="I158" s="228" t="s">
        <v>701</v>
      </c>
      <c r="J158" s="229">
        <v>44839</v>
      </c>
      <c r="K158" s="156">
        <v>4469056</v>
      </c>
      <c r="L158" s="156">
        <v>4469056</v>
      </c>
      <c r="M158" s="156">
        <v>4076218</v>
      </c>
      <c r="N158" s="156">
        <v>0</v>
      </c>
      <c r="O158" s="156">
        <v>0</v>
      </c>
      <c r="P158" s="156">
        <v>3952664</v>
      </c>
      <c r="Q158" s="156">
        <v>0</v>
      </c>
      <c r="R158" s="156">
        <v>0</v>
      </c>
      <c r="S158" s="156">
        <v>0</v>
      </c>
      <c r="T158" s="156">
        <v>0</v>
      </c>
      <c r="U158" s="156">
        <v>0</v>
      </c>
      <c r="V158" s="156">
        <v>0</v>
      </c>
      <c r="W158" s="156">
        <v>0</v>
      </c>
      <c r="X158" s="156">
        <v>0</v>
      </c>
      <c r="Y158" s="156">
        <v>0</v>
      </c>
      <c r="Z158" s="156">
        <v>0</v>
      </c>
      <c r="AA158" s="156">
        <v>0</v>
      </c>
      <c r="AB158" s="156">
        <v>0</v>
      </c>
      <c r="AC158" s="156">
        <v>0</v>
      </c>
      <c r="AD158" s="156">
        <v>0</v>
      </c>
      <c r="AE158" s="156">
        <v>0</v>
      </c>
      <c r="AF158" s="156">
        <v>4076218</v>
      </c>
      <c r="AG158" s="156">
        <v>3952664</v>
      </c>
      <c r="AH158" s="156">
        <v>-123554</v>
      </c>
      <c r="AI158" s="156">
        <v>6832324</v>
      </c>
      <c r="AJ158" s="3"/>
      <c r="AK158" s="4"/>
    </row>
    <row r="159" spans="1:37">
      <c r="A159" s="227">
        <v>3</v>
      </c>
      <c r="B159" s="228" t="s">
        <v>352</v>
      </c>
      <c r="C159" s="228">
        <v>43776215201</v>
      </c>
      <c r="D159" s="228" t="s">
        <v>768</v>
      </c>
      <c r="E159" s="228" t="s">
        <v>769</v>
      </c>
      <c r="F159" s="228" t="s">
        <v>701</v>
      </c>
      <c r="G159" s="228" t="s">
        <v>701</v>
      </c>
      <c r="H159" s="228" t="s">
        <v>701</v>
      </c>
      <c r="I159" s="228" t="s">
        <v>701</v>
      </c>
      <c r="J159" s="229">
        <v>44727</v>
      </c>
      <c r="K159" s="156">
        <v>2961906</v>
      </c>
      <c r="L159" s="156">
        <v>2971384</v>
      </c>
      <c r="M159" s="156">
        <v>2833242</v>
      </c>
      <c r="N159" s="156">
        <v>9478.1</v>
      </c>
      <c r="O159" s="156">
        <v>50000</v>
      </c>
      <c r="P159" s="156">
        <v>2818993</v>
      </c>
      <c r="Q159" s="156">
        <v>0</v>
      </c>
      <c r="R159" s="156">
        <v>0</v>
      </c>
      <c r="S159" s="156">
        <v>0</v>
      </c>
      <c r="T159" s="156">
        <v>0</v>
      </c>
      <c r="U159" s="156">
        <v>0</v>
      </c>
      <c r="V159" s="156">
        <v>0</v>
      </c>
      <c r="W159" s="156">
        <v>0</v>
      </c>
      <c r="X159" s="156">
        <v>50000</v>
      </c>
      <c r="Y159" s="156">
        <v>0</v>
      </c>
      <c r="Z159" s="156">
        <v>0</v>
      </c>
      <c r="AA159" s="156">
        <v>0</v>
      </c>
      <c r="AB159" s="156">
        <v>0</v>
      </c>
      <c r="AC159" s="156">
        <v>0</v>
      </c>
      <c r="AD159" s="156">
        <v>50000</v>
      </c>
      <c r="AE159" s="156">
        <v>50000</v>
      </c>
      <c r="AF159" s="156">
        <v>2883242</v>
      </c>
      <c r="AG159" s="156">
        <v>2818993</v>
      </c>
      <c r="AH159" s="156">
        <v>-64250</v>
      </c>
      <c r="AI159" s="156">
        <v>3042412</v>
      </c>
      <c r="AJ159" s="3" t="s">
        <v>870</v>
      </c>
      <c r="AK159" s="4" t="s">
        <v>871</v>
      </c>
    </row>
    <row r="160" spans="1:37">
      <c r="A160" s="227">
        <v>3</v>
      </c>
      <c r="B160" s="228" t="s">
        <v>354</v>
      </c>
      <c r="C160" s="228">
        <v>44199335223</v>
      </c>
      <c r="D160" s="228" t="s">
        <v>797</v>
      </c>
      <c r="E160" s="228" t="s">
        <v>798</v>
      </c>
      <c r="F160" s="228" t="s">
        <v>701</v>
      </c>
      <c r="G160" s="228" t="s">
        <v>701</v>
      </c>
      <c r="H160" s="228" t="s">
        <v>701</v>
      </c>
      <c r="I160" s="228" t="s">
        <v>701</v>
      </c>
      <c r="J160" s="229">
        <v>44314</v>
      </c>
      <c r="K160" s="156">
        <v>3198515</v>
      </c>
      <c r="L160" s="156">
        <v>3289097</v>
      </c>
      <c r="M160" s="156">
        <v>3343570</v>
      </c>
      <c r="N160" s="156">
        <v>90581.99</v>
      </c>
      <c r="O160" s="156">
        <v>0</v>
      </c>
      <c r="P160" s="156">
        <v>3343570</v>
      </c>
      <c r="Q160" s="156">
        <v>0</v>
      </c>
      <c r="R160" s="156">
        <v>0</v>
      </c>
      <c r="S160" s="156">
        <v>0</v>
      </c>
      <c r="T160" s="156">
        <v>0</v>
      </c>
      <c r="U160" s="156">
        <v>0</v>
      </c>
      <c r="V160" s="156">
        <v>0</v>
      </c>
      <c r="W160" s="156">
        <v>0</v>
      </c>
      <c r="X160" s="156">
        <v>0</v>
      </c>
      <c r="Y160" s="156">
        <v>0</v>
      </c>
      <c r="Z160" s="156">
        <v>0</v>
      </c>
      <c r="AA160" s="156">
        <v>0</v>
      </c>
      <c r="AB160" s="156">
        <v>0</v>
      </c>
      <c r="AC160" s="156">
        <v>0</v>
      </c>
      <c r="AD160" s="156">
        <v>0</v>
      </c>
      <c r="AE160" s="156">
        <v>0</v>
      </c>
      <c r="AF160" s="156">
        <v>3343570</v>
      </c>
      <c r="AG160" s="156">
        <v>3343570</v>
      </c>
      <c r="AH160" s="156">
        <v>0</v>
      </c>
      <c r="AI160" s="156">
        <v>3552350</v>
      </c>
      <c r="AJ160" s="3"/>
      <c r="AK160" s="4"/>
    </row>
    <row r="161" spans="1:37">
      <c r="A161" s="227">
        <v>3</v>
      </c>
      <c r="B161" s="228" t="s">
        <v>872</v>
      </c>
      <c r="C161" s="228">
        <v>44531315215</v>
      </c>
      <c r="D161" s="228" t="s">
        <v>860</v>
      </c>
      <c r="E161" s="228" t="s">
        <v>861</v>
      </c>
      <c r="F161" s="228" t="s">
        <v>701</v>
      </c>
      <c r="G161" s="228" t="s">
        <v>701</v>
      </c>
      <c r="H161" s="228" t="s">
        <v>701</v>
      </c>
      <c r="I161" s="228" t="s">
        <v>701</v>
      </c>
      <c r="J161" s="229">
        <v>44496</v>
      </c>
      <c r="K161" s="156">
        <v>564819</v>
      </c>
      <c r="L161" s="156">
        <v>564819</v>
      </c>
      <c r="M161" s="156">
        <v>524793</v>
      </c>
      <c r="N161" s="156">
        <v>0</v>
      </c>
      <c r="O161" s="156">
        <v>0</v>
      </c>
      <c r="P161" s="156">
        <v>524793</v>
      </c>
      <c r="Q161" s="156">
        <v>0</v>
      </c>
      <c r="R161" s="156">
        <v>0</v>
      </c>
      <c r="S161" s="156">
        <v>0</v>
      </c>
      <c r="T161" s="156">
        <v>0</v>
      </c>
      <c r="U161" s="156">
        <v>0</v>
      </c>
      <c r="V161" s="156">
        <v>0</v>
      </c>
      <c r="W161" s="156">
        <v>0</v>
      </c>
      <c r="X161" s="156">
        <v>0</v>
      </c>
      <c r="Y161" s="156">
        <v>0</v>
      </c>
      <c r="Z161" s="156">
        <v>0</v>
      </c>
      <c r="AA161" s="156">
        <v>0</v>
      </c>
      <c r="AB161" s="156">
        <v>0</v>
      </c>
      <c r="AC161" s="156">
        <v>0</v>
      </c>
      <c r="AD161" s="156">
        <v>0</v>
      </c>
      <c r="AE161" s="156">
        <v>0</v>
      </c>
      <c r="AF161" s="156">
        <v>524793</v>
      </c>
      <c r="AG161" s="156">
        <v>524793</v>
      </c>
      <c r="AH161" s="156">
        <v>0</v>
      </c>
      <c r="AI161" s="156">
        <v>932089</v>
      </c>
      <c r="AJ161" s="3"/>
      <c r="AK161" s="4"/>
    </row>
    <row r="162" spans="1:37">
      <c r="A162" s="227">
        <v>3</v>
      </c>
      <c r="B162" s="228" t="s">
        <v>611</v>
      </c>
      <c r="C162" s="228">
        <v>44531325216</v>
      </c>
      <c r="D162" s="228" t="s">
        <v>862</v>
      </c>
      <c r="E162" s="228" t="s">
        <v>863</v>
      </c>
      <c r="F162" s="228" t="s">
        <v>701</v>
      </c>
      <c r="G162" s="228" t="s">
        <v>701</v>
      </c>
      <c r="H162" s="228" t="s">
        <v>701</v>
      </c>
      <c r="I162" s="228" t="s">
        <v>701</v>
      </c>
      <c r="J162" s="229">
        <v>44650</v>
      </c>
      <c r="K162" s="156">
        <v>2718412</v>
      </c>
      <c r="L162" s="156">
        <v>2718412</v>
      </c>
      <c r="M162" s="156">
        <v>2266906</v>
      </c>
      <c r="N162" s="156">
        <v>0</v>
      </c>
      <c r="O162" s="156">
        <v>0</v>
      </c>
      <c r="P162" s="156">
        <v>2266906</v>
      </c>
      <c r="Q162" s="156">
        <v>0</v>
      </c>
      <c r="R162" s="156">
        <v>0</v>
      </c>
      <c r="S162" s="156">
        <v>0</v>
      </c>
      <c r="T162" s="156">
        <v>0</v>
      </c>
      <c r="U162" s="156">
        <v>0</v>
      </c>
      <c r="V162" s="156">
        <v>0</v>
      </c>
      <c r="W162" s="156">
        <v>0</v>
      </c>
      <c r="X162" s="156">
        <v>0</v>
      </c>
      <c r="Y162" s="156">
        <v>0</v>
      </c>
      <c r="Z162" s="156">
        <v>0</v>
      </c>
      <c r="AA162" s="156">
        <v>0</v>
      </c>
      <c r="AB162" s="156">
        <v>0</v>
      </c>
      <c r="AC162" s="156">
        <v>0</v>
      </c>
      <c r="AD162" s="156">
        <v>0</v>
      </c>
      <c r="AE162" s="156">
        <v>0</v>
      </c>
      <c r="AF162" s="156">
        <v>2266906</v>
      </c>
      <c r="AG162" s="156">
        <v>2266906</v>
      </c>
      <c r="AH162" s="156">
        <v>0</v>
      </c>
      <c r="AI162" s="156">
        <v>2758181</v>
      </c>
      <c r="AJ162" s="3"/>
      <c r="AK162" s="4"/>
    </row>
    <row r="163" spans="1:37">
      <c r="A163" s="227">
        <v>4</v>
      </c>
      <c r="B163" s="228" t="s">
        <v>356</v>
      </c>
      <c r="C163" s="228">
        <v>44074615201</v>
      </c>
      <c r="D163" s="228" t="s">
        <v>873</v>
      </c>
      <c r="E163" s="228" t="s">
        <v>874</v>
      </c>
      <c r="F163" s="228" t="s">
        <v>701</v>
      </c>
      <c r="G163" s="228" t="s">
        <v>701</v>
      </c>
      <c r="H163" s="228" t="s">
        <v>701</v>
      </c>
      <c r="I163" s="228" t="s">
        <v>701</v>
      </c>
      <c r="J163" s="229">
        <v>43957</v>
      </c>
      <c r="K163" s="156">
        <v>17557323</v>
      </c>
      <c r="L163" s="156">
        <v>17588765</v>
      </c>
      <c r="M163" s="156">
        <v>16726429</v>
      </c>
      <c r="N163" s="156">
        <v>31442</v>
      </c>
      <c r="O163" s="156">
        <v>0</v>
      </c>
      <c r="P163" s="156">
        <v>16980455</v>
      </c>
      <c r="Q163" s="156">
        <v>0</v>
      </c>
      <c r="R163" s="156">
        <v>0</v>
      </c>
      <c r="S163" s="156">
        <v>0</v>
      </c>
      <c r="T163" s="156">
        <v>0</v>
      </c>
      <c r="U163" s="156">
        <v>0</v>
      </c>
      <c r="V163" s="156">
        <v>0</v>
      </c>
      <c r="W163" s="156">
        <v>0</v>
      </c>
      <c r="X163" s="156">
        <v>0</v>
      </c>
      <c r="Y163" s="156">
        <v>0</v>
      </c>
      <c r="Z163" s="156">
        <v>0</v>
      </c>
      <c r="AA163" s="156">
        <v>0</v>
      </c>
      <c r="AB163" s="156">
        <v>0</v>
      </c>
      <c r="AC163" s="156">
        <v>0</v>
      </c>
      <c r="AD163" s="156">
        <v>0</v>
      </c>
      <c r="AE163" s="156">
        <v>0</v>
      </c>
      <c r="AF163" s="156">
        <v>16726429</v>
      </c>
      <c r="AG163" s="156">
        <v>16980455</v>
      </c>
      <c r="AH163" s="156">
        <v>254025</v>
      </c>
      <c r="AI163" s="156">
        <v>12972093</v>
      </c>
      <c r="AJ163" s="3"/>
      <c r="AK163" s="4"/>
    </row>
    <row r="164" spans="1:37">
      <c r="A164" s="227">
        <v>4</v>
      </c>
      <c r="B164" s="228" t="s">
        <v>358</v>
      </c>
      <c r="C164" s="228">
        <v>44146215201</v>
      </c>
      <c r="D164" s="228" t="s">
        <v>875</v>
      </c>
      <c r="E164" s="228" t="s">
        <v>876</v>
      </c>
      <c r="F164" s="228" t="s">
        <v>701</v>
      </c>
      <c r="G164" s="228" t="s">
        <v>701</v>
      </c>
      <c r="H164" s="228" t="s">
        <v>701</v>
      </c>
      <c r="I164" s="228" t="s">
        <v>701</v>
      </c>
      <c r="J164" s="229">
        <v>44323</v>
      </c>
      <c r="K164" s="156">
        <v>12200214</v>
      </c>
      <c r="L164" s="156">
        <v>13805766</v>
      </c>
      <c r="M164" s="156">
        <v>14205204</v>
      </c>
      <c r="N164" s="156">
        <v>1605551.79</v>
      </c>
      <c r="O164" s="156">
        <v>0</v>
      </c>
      <c r="P164" s="156">
        <v>14206673</v>
      </c>
      <c r="Q164" s="156">
        <v>0</v>
      </c>
      <c r="R164" s="156">
        <v>0</v>
      </c>
      <c r="S164" s="156">
        <v>0</v>
      </c>
      <c r="T164" s="156">
        <v>0</v>
      </c>
      <c r="U164" s="156">
        <v>0</v>
      </c>
      <c r="V164" s="156">
        <v>0</v>
      </c>
      <c r="W164" s="156">
        <v>0</v>
      </c>
      <c r="X164" s="156">
        <v>0</v>
      </c>
      <c r="Y164" s="156">
        <v>0</v>
      </c>
      <c r="Z164" s="156">
        <v>0</v>
      </c>
      <c r="AA164" s="156">
        <v>0</v>
      </c>
      <c r="AB164" s="156">
        <v>0</v>
      </c>
      <c r="AC164" s="156">
        <v>0</v>
      </c>
      <c r="AD164" s="156">
        <v>0</v>
      </c>
      <c r="AE164" s="156">
        <v>0</v>
      </c>
      <c r="AF164" s="156">
        <v>14205204</v>
      </c>
      <c r="AG164" s="156">
        <v>14206673</v>
      </c>
      <c r="AH164" s="156">
        <v>1469</v>
      </c>
      <c r="AI164" s="156">
        <v>10374506</v>
      </c>
      <c r="AJ164" s="3" t="s">
        <v>810</v>
      </c>
      <c r="AK164" s="4" t="s">
        <v>811</v>
      </c>
    </row>
    <row r="165" spans="1:37">
      <c r="A165" s="227">
        <v>4</v>
      </c>
      <c r="B165" s="228" t="s">
        <v>877</v>
      </c>
      <c r="C165" s="228">
        <v>43215215201</v>
      </c>
      <c r="D165" s="228" t="s">
        <v>878</v>
      </c>
      <c r="E165" s="228" t="s">
        <v>879</v>
      </c>
      <c r="F165" s="228" t="s">
        <v>701</v>
      </c>
      <c r="G165" s="228" t="s">
        <v>701</v>
      </c>
      <c r="H165" s="228" t="s">
        <v>701</v>
      </c>
      <c r="I165" s="228" t="s">
        <v>701</v>
      </c>
      <c r="J165" s="229">
        <v>44568</v>
      </c>
      <c r="K165" s="156">
        <v>2335539</v>
      </c>
      <c r="L165" s="156">
        <v>2335539</v>
      </c>
      <c r="M165" s="156">
        <v>2159702</v>
      </c>
      <c r="N165" s="156">
        <v>0</v>
      </c>
      <c r="O165" s="156">
        <v>0</v>
      </c>
      <c r="P165" s="156">
        <v>2159702</v>
      </c>
      <c r="Q165" s="156">
        <v>0</v>
      </c>
      <c r="R165" s="156">
        <v>0</v>
      </c>
      <c r="S165" s="156">
        <v>0</v>
      </c>
      <c r="T165" s="156">
        <v>0</v>
      </c>
      <c r="U165" s="156">
        <v>0</v>
      </c>
      <c r="V165" s="156">
        <v>0</v>
      </c>
      <c r="W165" s="156">
        <v>0</v>
      </c>
      <c r="X165" s="156">
        <v>0</v>
      </c>
      <c r="Y165" s="156">
        <v>0</v>
      </c>
      <c r="Z165" s="156">
        <v>0</v>
      </c>
      <c r="AA165" s="156">
        <v>0</v>
      </c>
      <c r="AB165" s="156">
        <v>0</v>
      </c>
      <c r="AC165" s="156">
        <v>0</v>
      </c>
      <c r="AD165" s="156">
        <v>0</v>
      </c>
      <c r="AE165" s="156">
        <v>0</v>
      </c>
      <c r="AF165" s="156">
        <v>2159702</v>
      </c>
      <c r="AG165" s="156">
        <v>2159702</v>
      </c>
      <c r="AH165" s="156">
        <v>0</v>
      </c>
      <c r="AI165" s="156">
        <v>4011283</v>
      </c>
      <c r="AJ165" s="3" t="s">
        <v>870</v>
      </c>
      <c r="AK165" s="4" t="s">
        <v>871</v>
      </c>
    </row>
    <row r="166" spans="1:37">
      <c r="A166" s="227">
        <v>4</v>
      </c>
      <c r="B166" s="228" t="s">
        <v>613</v>
      </c>
      <c r="C166" s="228">
        <v>44399715201</v>
      </c>
      <c r="D166" s="228" t="s">
        <v>880</v>
      </c>
      <c r="E166" s="228" t="s">
        <v>881</v>
      </c>
      <c r="F166" s="228" t="s">
        <v>701</v>
      </c>
      <c r="G166" s="228" t="s">
        <v>701</v>
      </c>
      <c r="H166" s="228" t="s">
        <v>701</v>
      </c>
      <c r="I166" s="228" t="s">
        <v>701</v>
      </c>
      <c r="J166" s="229">
        <v>44596</v>
      </c>
      <c r="K166" s="156">
        <v>2500423</v>
      </c>
      <c r="L166" s="156">
        <v>2500423</v>
      </c>
      <c r="M166" s="156">
        <v>2294866</v>
      </c>
      <c r="N166" s="156">
        <v>0</v>
      </c>
      <c r="O166" s="156">
        <v>0</v>
      </c>
      <c r="P166" s="156">
        <v>2323183</v>
      </c>
      <c r="Q166" s="156">
        <v>0</v>
      </c>
      <c r="R166" s="156">
        <v>0</v>
      </c>
      <c r="S166" s="156">
        <v>0</v>
      </c>
      <c r="T166" s="156">
        <v>0</v>
      </c>
      <c r="U166" s="156">
        <v>0</v>
      </c>
      <c r="V166" s="156">
        <v>0</v>
      </c>
      <c r="W166" s="156">
        <v>0</v>
      </c>
      <c r="X166" s="156">
        <v>0</v>
      </c>
      <c r="Y166" s="156">
        <v>0</v>
      </c>
      <c r="Z166" s="156">
        <v>0</v>
      </c>
      <c r="AA166" s="156">
        <v>0</v>
      </c>
      <c r="AB166" s="156">
        <v>0</v>
      </c>
      <c r="AC166" s="156">
        <v>0</v>
      </c>
      <c r="AD166" s="156">
        <v>0</v>
      </c>
      <c r="AE166" s="156">
        <v>0</v>
      </c>
      <c r="AF166" s="156">
        <v>2294866</v>
      </c>
      <c r="AG166" s="156">
        <v>2323183</v>
      </c>
      <c r="AH166" s="156">
        <v>28317</v>
      </c>
      <c r="AI166" s="156">
        <v>2332742</v>
      </c>
      <c r="AJ166" s="3"/>
      <c r="AK166" s="4"/>
    </row>
    <row r="167" spans="1:37">
      <c r="A167" s="227">
        <v>4</v>
      </c>
      <c r="B167" s="228" t="s">
        <v>360</v>
      </c>
      <c r="C167" s="228">
        <v>44172115201</v>
      </c>
      <c r="D167" s="228" t="s">
        <v>873</v>
      </c>
      <c r="E167" s="228" t="s">
        <v>874</v>
      </c>
      <c r="F167" s="228" t="s">
        <v>701</v>
      </c>
      <c r="G167" s="228" t="s">
        <v>701</v>
      </c>
      <c r="H167" s="228" t="s">
        <v>701</v>
      </c>
      <c r="I167" s="228" t="s">
        <v>701</v>
      </c>
      <c r="J167" s="229">
        <v>44533</v>
      </c>
      <c r="K167" s="156">
        <v>1821552</v>
      </c>
      <c r="L167" s="156">
        <v>1857400</v>
      </c>
      <c r="M167" s="156">
        <v>1793427</v>
      </c>
      <c r="N167" s="156">
        <v>35848.19</v>
      </c>
      <c r="O167" s="156">
        <v>0</v>
      </c>
      <c r="P167" s="156">
        <v>1797474</v>
      </c>
      <c r="Q167" s="156">
        <v>0</v>
      </c>
      <c r="R167" s="156">
        <v>0</v>
      </c>
      <c r="S167" s="156">
        <v>0</v>
      </c>
      <c r="T167" s="156">
        <v>0</v>
      </c>
      <c r="U167" s="156">
        <v>0</v>
      </c>
      <c r="V167" s="156">
        <v>0</v>
      </c>
      <c r="W167" s="156">
        <v>0</v>
      </c>
      <c r="X167" s="156">
        <v>0</v>
      </c>
      <c r="Y167" s="156">
        <v>0</v>
      </c>
      <c r="Z167" s="156">
        <v>0</v>
      </c>
      <c r="AA167" s="156">
        <v>0</v>
      </c>
      <c r="AB167" s="156">
        <v>0</v>
      </c>
      <c r="AC167" s="156">
        <v>0</v>
      </c>
      <c r="AD167" s="156">
        <v>0</v>
      </c>
      <c r="AE167" s="156">
        <v>0</v>
      </c>
      <c r="AF167" s="156">
        <v>1793427</v>
      </c>
      <c r="AG167" s="156">
        <v>1797474</v>
      </c>
      <c r="AH167" s="156">
        <v>4047</v>
      </c>
      <c r="AI167" s="156">
        <v>1667424</v>
      </c>
      <c r="AJ167" s="3"/>
      <c r="AK167" s="4"/>
    </row>
    <row r="168" spans="1:37" ht="24">
      <c r="A168" s="227">
        <v>4</v>
      </c>
      <c r="B168" s="228" t="s">
        <v>362</v>
      </c>
      <c r="C168" s="228">
        <v>44359415201</v>
      </c>
      <c r="D168" s="228" t="s">
        <v>882</v>
      </c>
      <c r="E168" s="228" t="s">
        <v>883</v>
      </c>
      <c r="F168" s="228" t="s">
        <v>701</v>
      </c>
      <c r="G168" s="228" t="s">
        <v>701</v>
      </c>
      <c r="H168" s="228" t="s">
        <v>701</v>
      </c>
      <c r="I168" s="228" t="s">
        <v>701</v>
      </c>
      <c r="J168" s="229">
        <v>44687</v>
      </c>
      <c r="K168" s="156">
        <v>895596</v>
      </c>
      <c r="L168" s="156">
        <v>965406</v>
      </c>
      <c r="M168" s="156">
        <v>917671</v>
      </c>
      <c r="N168" s="156">
        <v>69809.69</v>
      </c>
      <c r="O168" s="156">
        <v>0</v>
      </c>
      <c r="P168" s="156">
        <v>917671</v>
      </c>
      <c r="Q168" s="156">
        <v>0</v>
      </c>
      <c r="R168" s="156">
        <v>0</v>
      </c>
      <c r="S168" s="156">
        <v>0</v>
      </c>
      <c r="T168" s="156">
        <v>0</v>
      </c>
      <c r="U168" s="156">
        <v>0</v>
      </c>
      <c r="V168" s="156">
        <v>0</v>
      </c>
      <c r="W168" s="156">
        <v>0</v>
      </c>
      <c r="X168" s="156">
        <v>0</v>
      </c>
      <c r="Y168" s="156">
        <v>0</v>
      </c>
      <c r="Z168" s="156">
        <v>0</v>
      </c>
      <c r="AA168" s="156">
        <v>0</v>
      </c>
      <c r="AB168" s="156">
        <v>0</v>
      </c>
      <c r="AC168" s="156">
        <v>0</v>
      </c>
      <c r="AD168" s="156">
        <v>0</v>
      </c>
      <c r="AE168" s="156">
        <v>0</v>
      </c>
      <c r="AF168" s="156">
        <v>917671</v>
      </c>
      <c r="AG168" s="156">
        <v>917671</v>
      </c>
      <c r="AH168" s="156">
        <v>0</v>
      </c>
      <c r="AI168" s="156">
        <v>1122911</v>
      </c>
      <c r="AJ168" s="3"/>
      <c r="AK168" s="4"/>
    </row>
    <row r="169" spans="1:37">
      <c r="A169" s="227">
        <v>4</v>
      </c>
      <c r="B169" s="228" t="s">
        <v>364</v>
      </c>
      <c r="C169" s="228">
        <v>44136015201</v>
      </c>
      <c r="D169" s="228" t="s">
        <v>873</v>
      </c>
      <c r="E169" s="228" t="s">
        <v>874</v>
      </c>
      <c r="F169" s="228" t="s">
        <v>701</v>
      </c>
      <c r="G169" s="228" t="s">
        <v>701</v>
      </c>
      <c r="H169" s="228" t="s">
        <v>701</v>
      </c>
      <c r="I169" s="228" t="s">
        <v>701</v>
      </c>
      <c r="J169" s="229">
        <v>44624</v>
      </c>
      <c r="K169" s="156">
        <v>6377644</v>
      </c>
      <c r="L169" s="156">
        <v>6402875</v>
      </c>
      <c r="M169" s="156">
        <v>6172746</v>
      </c>
      <c r="N169" s="156">
        <v>25230.68</v>
      </c>
      <c r="O169" s="156">
        <v>0</v>
      </c>
      <c r="P169" s="156">
        <v>6337235</v>
      </c>
      <c r="Q169" s="156">
        <v>0</v>
      </c>
      <c r="R169" s="156">
        <v>0</v>
      </c>
      <c r="S169" s="156">
        <v>0</v>
      </c>
      <c r="T169" s="156">
        <v>0</v>
      </c>
      <c r="U169" s="156">
        <v>0</v>
      </c>
      <c r="V169" s="156">
        <v>0</v>
      </c>
      <c r="W169" s="156">
        <v>0</v>
      </c>
      <c r="X169" s="156">
        <v>0</v>
      </c>
      <c r="Y169" s="156">
        <v>0</v>
      </c>
      <c r="Z169" s="156">
        <v>0</v>
      </c>
      <c r="AA169" s="156">
        <v>0</v>
      </c>
      <c r="AB169" s="156">
        <v>0</v>
      </c>
      <c r="AC169" s="156">
        <v>0</v>
      </c>
      <c r="AD169" s="156">
        <v>0</v>
      </c>
      <c r="AE169" s="156">
        <v>0</v>
      </c>
      <c r="AF169" s="156">
        <v>6172746</v>
      </c>
      <c r="AG169" s="156">
        <v>6337235</v>
      </c>
      <c r="AH169" s="156">
        <v>164489</v>
      </c>
      <c r="AI169" s="156">
        <v>5443223</v>
      </c>
      <c r="AJ169" s="3"/>
      <c r="AK169" s="4"/>
    </row>
    <row r="170" spans="1:37">
      <c r="A170" s="227">
        <v>4</v>
      </c>
      <c r="B170" s="228" t="s">
        <v>366</v>
      </c>
      <c r="C170" s="228">
        <v>44172215201</v>
      </c>
      <c r="D170" s="228" t="s">
        <v>880</v>
      </c>
      <c r="E170" s="228" t="s">
        <v>881</v>
      </c>
      <c r="F170" s="228" t="s">
        <v>701</v>
      </c>
      <c r="G170" s="228" t="s">
        <v>701</v>
      </c>
      <c r="H170" s="228" t="s">
        <v>701</v>
      </c>
      <c r="I170" s="228" t="s">
        <v>701</v>
      </c>
      <c r="J170" s="229">
        <v>44596</v>
      </c>
      <c r="K170" s="156">
        <v>1455255</v>
      </c>
      <c r="L170" s="156">
        <v>1515282</v>
      </c>
      <c r="M170" s="156">
        <v>1451281</v>
      </c>
      <c r="N170" s="156">
        <v>60027.27</v>
      </c>
      <c r="O170" s="156">
        <v>0</v>
      </c>
      <c r="P170" s="156">
        <v>1459199</v>
      </c>
      <c r="Q170" s="156">
        <v>0</v>
      </c>
      <c r="R170" s="156">
        <v>0</v>
      </c>
      <c r="S170" s="156">
        <v>0</v>
      </c>
      <c r="T170" s="156">
        <v>0</v>
      </c>
      <c r="U170" s="156">
        <v>0</v>
      </c>
      <c r="V170" s="156">
        <v>0</v>
      </c>
      <c r="W170" s="156">
        <v>0</v>
      </c>
      <c r="X170" s="156">
        <v>0</v>
      </c>
      <c r="Y170" s="156">
        <v>0</v>
      </c>
      <c r="Z170" s="156">
        <v>0</v>
      </c>
      <c r="AA170" s="156">
        <v>0</v>
      </c>
      <c r="AB170" s="156">
        <v>0</v>
      </c>
      <c r="AC170" s="156">
        <v>0</v>
      </c>
      <c r="AD170" s="156">
        <v>0</v>
      </c>
      <c r="AE170" s="156">
        <v>0</v>
      </c>
      <c r="AF170" s="156">
        <v>1451281</v>
      </c>
      <c r="AG170" s="156">
        <v>1459199</v>
      </c>
      <c r="AH170" s="156">
        <v>7917</v>
      </c>
      <c r="AI170" s="156">
        <v>1403379</v>
      </c>
      <c r="AJ170" s="3"/>
      <c r="AK170" s="4"/>
    </row>
    <row r="171" spans="1:37">
      <c r="A171" s="227">
        <v>4</v>
      </c>
      <c r="B171" s="228" t="s">
        <v>368</v>
      </c>
      <c r="C171" s="228">
        <v>44610115201</v>
      </c>
      <c r="D171" s="228" t="s">
        <v>880</v>
      </c>
      <c r="E171" s="228" t="s">
        <v>881</v>
      </c>
      <c r="F171" s="228" t="s">
        <v>701</v>
      </c>
      <c r="G171" s="228" t="s">
        <v>701</v>
      </c>
      <c r="H171" s="228" t="s">
        <v>701</v>
      </c>
      <c r="I171" s="228" t="s">
        <v>701</v>
      </c>
      <c r="J171" s="229">
        <v>44841</v>
      </c>
      <c r="K171" s="156">
        <v>3843000</v>
      </c>
      <c r="L171" s="156">
        <v>3930369</v>
      </c>
      <c r="M171" s="156">
        <v>3945848</v>
      </c>
      <c r="N171" s="156">
        <v>87368.83</v>
      </c>
      <c r="O171" s="156">
        <v>0</v>
      </c>
      <c r="P171" s="156">
        <v>3942412</v>
      </c>
      <c r="Q171" s="156">
        <v>0</v>
      </c>
      <c r="R171" s="156">
        <v>0</v>
      </c>
      <c r="S171" s="156">
        <v>0</v>
      </c>
      <c r="T171" s="156">
        <v>0</v>
      </c>
      <c r="U171" s="156">
        <v>0</v>
      </c>
      <c r="V171" s="156">
        <v>0</v>
      </c>
      <c r="W171" s="156">
        <v>0</v>
      </c>
      <c r="X171" s="156">
        <v>0</v>
      </c>
      <c r="Y171" s="156">
        <v>0</v>
      </c>
      <c r="Z171" s="156">
        <v>0</v>
      </c>
      <c r="AA171" s="156">
        <v>0</v>
      </c>
      <c r="AB171" s="156">
        <v>0</v>
      </c>
      <c r="AC171" s="156">
        <v>0</v>
      </c>
      <c r="AD171" s="156">
        <v>0</v>
      </c>
      <c r="AE171" s="156">
        <v>0</v>
      </c>
      <c r="AF171" s="156">
        <v>3945848</v>
      </c>
      <c r="AG171" s="156">
        <v>3942412</v>
      </c>
      <c r="AH171" s="156">
        <v>-3437</v>
      </c>
      <c r="AI171" s="156">
        <v>3910540</v>
      </c>
      <c r="AJ171" s="3"/>
      <c r="AK171" s="4"/>
    </row>
    <row r="172" spans="1:37">
      <c r="A172" s="227">
        <v>4</v>
      </c>
      <c r="B172" s="228" t="s">
        <v>370</v>
      </c>
      <c r="C172" s="228">
        <v>44609715201</v>
      </c>
      <c r="D172" s="228" t="s">
        <v>884</v>
      </c>
      <c r="E172" s="228" t="s">
        <v>885</v>
      </c>
      <c r="F172" s="228" t="s">
        <v>701</v>
      </c>
      <c r="G172" s="228" t="s">
        <v>701</v>
      </c>
      <c r="H172" s="228" t="s">
        <v>701</v>
      </c>
      <c r="I172" s="228" t="s">
        <v>701</v>
      </c>
      <c r="J172" s="229">
        <v>44806</v>
      </c>
      <c r="K172" s="156">
        <v>3147147</v>
      </c>
      <c r="L172" s="156">
        <v>3153188</v>
      </c>
      <c r="M172" s="156">
        <v>2965886</v>
      </c>
      <c r="N172" s="156">
        <v>6040.86</v>
      </c>
      <c r="O172" s="156">
        <v>0</v>
      </c>
      <c r="P172" s="156">
        <v>2896248</v>
      </c>
      <c r="Q172" s="156">
        <v>0</v>
      </c>
      <c r="R172" s="156">
        <v>0</v>
      </c>
      <c r="S172" s="156">
        <v>0</v>
      </c>
      <c r="T172" s="156">
        <v>0</v>
      </c>
      <c r="U172" s="156">
        <v>0</v>
      </c>
      <c r="V172" s="156">
        <v>0</v>
      </c>
      <c r="W172" s="156">
        <v>0</v>
      </c>
      <c r="X172" s="156">
        <v>0</v>
      </c>
      <c r="Y172" s="156">
        <v>0</v>
      </c>
      <c r="Z172" s="156">
        <v>0</v>
      </c>
      <c r="AA172" s="156">
        <v>0</v>
      </c>
      <c r="AB172" s="156">
        <v>0</v>
      </c>
      <c r="AC172" s="156">
        <v>0</v>
      </c>
      <c r="AD172" s="156">
        <v>0</v>
      </c>
      <c r="AE172" s="156">
        <v>0</v>
      </c>
      <c r="AF172" s="156">
        <v>2965886</v>
      </c>
      <c r="AG172" s="156">
        <v>2896248</v>
      </c>
      <c r="AH172" s="156">
        <v>-69638</v>
      </c>
      <c r="AI172" s="156">
        <v>3652109</v>
      </c>
      <c r="AJ172" s="3" t="s">
        <v>717</v>
      </c>
      <c r="AK172" s="4" t="s">
        <v>718</v>
      </c>
    </row>
    <row r="173" spans="1:37">
      <c r="A173" s="227">
        <v>4</v>
      </c>
      <c r="B173" s="228" t="s">
        <v>886</v>
      </c>
      <c r="C173" s="228">
        <v>45059015201</v>
      </c>
      <c r="D173" s="228" t="s">
        <v>887</v>
      </c>
      <c r="E173" s="228" t="s">
        <v>888</v>
      </c>
      <c r="F173" s="228" t="s">
        <v>701</v>
      </c>
      <c r="G173" s="228" t="s">
        <v>701</v>
      </c>
      <c r="H173" s="228" t="s">
        <v>701</v>
      </c>
      <c r="I173" s="228" t="s">
        <v>701</v>
      </c>
      <c r="J173" s="229">
        <v>44726</v>
      </c>
      <c r="K173" s="156">
        <v>1468626</v>
      </c>
      <c r="L173" s="156">
        <v>1468626</v>
      </c>
      <c r="M173" s="156">
        <v>1421948</v>
      </c>
      <c r="N173" s="156">
        <v>0</v>
      </c>
      <c r="O173" s="156">
        <v>0</v>
      </c>
      <c r="P173" s="156">
        <v>1421948</v>
      </c>
      <c r="Q173" s="156">
        <v>0</v>
      </c>
      <c r="R173" s="156">
        <v>0</v>
      </c>
      <c r="S173" s="156">
        <v>0</v>
      </c>
      <c r="T173" s="156">
        <v>0</v>
      </c>
      <c r="U173" s="156">
        <v>0</v>
      </c>
      <c r="V173" s="156">
        <v>0</v>
      </c>
      <c r="W173" s="156">
        <v>0</v>
      </c>
      <c r="X173" s="156">
        <v>0</v>
      </c>
      <c r="Y173" s="156">
        <v>0</v>
      </c>
      <c r="Z173" s="156">
        <v>0</v>
      </c>
      <c r="AA173" s="156">
        <v>0</v>
      </c>
      <c r="AB173" s="156">
        <v>0</v>
      </c>
      <c r="AC173" s="156">
        <v>0</v>
      </c>
      <c r="AD173" s="156">
        <v>0</v>
      </c>
      <c r="AE173" s="156">
        <v>0</v>
      </c>
      <c r="AF173" s="156">
        <v>1421948</v>
      </c>
      <c r="AG173" s="156">
        <v>1421948</v>
      </c>
      <c r="AH173" s="156">
        <v>0</v>
      </c>
      <c r="AI173" s="156">
        <v>2551167</v>
      </c>
      <c r="AJ173" s="3"/>
      <c r="AK173" s="4"/>
    </row>
    <row r="174" spans="1:37">
      <c r="A174" s="227">
        <v>4</v>
      </c>
      <c r="B174" s="228" t="s">
        <v>615</v>
      </c>
      <c r="C174" s="228">
        <v>44577015201</v>
      </c>
      <c r="D174" s="228" t="s">
        <v>816</v>
      </c>
      <c r="E174" s="228" t="s">
        <v>817</v>
      </c>
      <c r="F174" s="228" t="s">
        <v>701</v>
      </c>
      <c r="G174" s="228" t="s">
        <v>701</v>
      </c>
      <c r="H174" s="228" t="s">
        <v>701</v>
      </c>
      <c r="I174" s="228" t="s">
        <v>701</v>
      </c>
      <c r="J174" s="229">
        <v>44932</v>
      </c>
      <c r="K174" s="156">
        <v>4294622</v>
      </c>
      <c r="L174" s="156">
        <v>4294622</v>
      </c>
      <c r="M174" s="156">
        <v>4411466</v>
      </c>
      <c r="N174" s="156">
        <v>0</v>
      </c>
      <c r="O174" s="156">
        <v>0</v>
      </c>
      <c r="P174" s="156">
        <v>4411466</v>
      </c>
      <c r="Q174" s="156">
        <v>0</v>
      </c>
      <c r="R174" s="156">
        <v>0</v>
      </c>
      <c r="S174" s="156">
        <v>0</v>
      </c>
      <c r="T174" s="156">
        <v>0</v>
      </c>
      <c r="U174" s="156">
        <v>0</v>
      </c>
      <c r="V174" s="156">
        <v>0</v>
      </c>
      <c r="W174" s="156">
        <v>0</v>
      </c>
      <c r="X174" s="156">
        <v>0</v>
      </c>
      <c r="Y174" s="156">
        <v>0</v>
      </c>
      <c r="Z174" s="156">
        <v>0</v>
      </c>
      <c r="AA174" s="156">
        <v>0</v>
      </c>
      <c r="AB174" s="156">
        <v>0</v>
      </c>
      <c r="AC174" s="156">
        <v>0</v>
      </c>
      <c r="AD174" s="156">
        <v>0</v>
      </c>
      <c r="AE174" s="156">
        <v>0</v>
      </c>
      <c r="AF174" s="156">
        <v>4411466</v>
      </c>
      <c r="AG174" s="156">
        <v>4411466</v>
      </c>
      <c r="AH174" s="156">
        <v>0</v>
      </c>
      <c r="AI174" s="156">
        <v>4978122</v>
      </c>
      <c r="AJ174" s="3"/>
      <c r="AK174" s="4"/>
    </row>
    <row r="175" spans="1:37">
      <c r="A175" s="227">
        <v>4</v>
      </c>
      <c r="B175" s="228" t="s">
        <v>372</v>
      </c>
      <c r="C175" s="228">
        <v>44576915201</v>
      </c>
      <c r="D175" s="228" t="s">
        <v>889</v>
      </c>
      <c r="E175" s="228" t="s">
        <v>890</v>
      </c>
      <c r="F175" s="228" t="s">
        <v>701</v>
      </c>
      <c r="G175" s="228" t="s">
        <v>701</v>
      </c>
      <c r="H175" s="228" t="s">
        <v>701</v>
      </c>
      <c r="I175" s="228" t="s">
        <v>701</v>
      </c>
      <c r="J175" s="229">
        <v>44932</v>
      </c>
      <c r="K175" s="156">
        <v>4444623</v>
      </c>
      <c r="L175" s="156">
        <v>4539611</v>
      </c>
      <c r="M175" s="156">
        <v>4542613</v>
      </c>
      <c r="N175" s="156">
        <v>94987.29</v>
      </c>
      <c r="O175" s="156">
        <v>225000</v>
      </c>
      <c r="P175" s="156">
        <v>4542438</v>
      </c>
      <c r="Q175" s="156">
        <v>0</v>
      </c>
      <c r="R175" s="156">
        <v>0</v>
      </c>
      <c r="S175" s="156">
        <v>0</v>
      </c>
      <c r="T175" s="156">
        <v>0</v>
      </c>
      <c r="U175" s="156">
        <v>0</v>
      </c>
      <c r="V175" s="156">
        <v>0</v>
      </c>
      <c r="W175" s="156">
        <v>0</v>
      </c>
      <c r="X175" s="156">
        <v>225000</v>
      </c>
      <c r="Y175" s="156">
        <v>0</v>
      </c>
      <c r="Z175" s="156">
        <v>0</v>
      </c>
      <c r="AA175" s="156">
        <v>0</v>
      </c>
      <c r="AB175" s="156">
        <v>0</v>
      </c>
      <c r="AC175" s="156">
        <v>0</v>
      </c>
      <c r="AD175" s="156">
        <v>225000</v>
      </c>
      <c r="AE175" s="156">
        <v>225000</v>
      </c>
      <c r="AF175" s="156">
        <v>4767613</v>
      </c>
      <c r="AG175" s="156">
        <v>4542438</v>
      </c>
      <c r="AH175" s="156">
        <v>-225175</v>
      </c>
      <c r="AI175" s="156">
        <v>4468547</v>
      </c>
      <c r="AJ175" s="3" t="s">
        <v>870</v>
      </c>
      <c r="AK175" s="4" t="s">
        <v>871</v>
      </c>
    </row>
    <row r="176" spans="1:37">
      <c r="A176" s="227">
        <v>4</v>
      </c>
      <c r="B176" s="228" t="s">
        <v>374</v>
      </c>
      <c r="C176" s="228">
        <v>43696215201</v>
      </c>
      <c r="D176" s="228" t="s">
        <v>891</v>
      </c>
      <c r="E176" s="228" t="s">
        <v>892</v>
      </c>
      <c r="F176" s="228" t="s">
        <v>701</v>
      </c>
      <c r="G176" s="228" t="s">
        <v>701</v>
      </c>
      <c r="H176" s="228" t="s">
        <v>701</v>
      </c>
      <c r="I176" s="228" t="s">
        <v>701</v>
      </c>
      <c r="J176" s="229">
        <v>43971</v>
      </c>
      <c r="K176" s="156">
        <v>26406739</v>
      </c>
      <c r="L176" s="156">
        <v>27530140</v>
      </c>
      <c r="M176" s="156">
        <v>28635441</v>
      </c>
      <c r="N176" s="156">
        <v>1123401.8700000001</v>
      </c>
      <c r="O176" s="156">
        <v>0</v>
      </c>
      <c r="P176" s="156">
        <v>29122767</v>
      </c>
      <c r="Q176" s="156">
        <v>0</v>
      </c>
      <c r="R176" s="156">
        <v>0</v>
      </c>
      <c r="S176" s="156">
        <v>0</v>
      </c>
      <c r="T176" s="156">
        <v>0</v>
      </c>
      <c r="U176" s="156">
        <v>0</v>
      </c>
      <c r="V176" s="156">
        <v>0</v>
      </c>
      <c r="W176" s="156">
        <v>0</v>
      </c>
      <c r="X176" s="156">
        <v>0</v>
      </c>
      <c r="Y176" s="156">
        <v>0</v>
      </c>
      <c r="Z176" s="156">
        <v>0</v>
      </c>
      <c r="AA176" s="156">
        <v>0</v>
      </c>
      <c r="AB176" s="156">
        <v>0</v>
      </c>
      <c r="AC176" s="156">
        <v>0</v>
      </c>
      <c r="AD176" s="156">
        <v>0</v>
      </c>
      <c r="AE176" s="156">
        <v>0</v>
      </c>
      <c r="AF176" s="156">
        <v>28635441</v>
      </c>
      <c r="AG176" s="156">
        <v>29122767</v>
      </c>
      <c r="AH176" s="156">
        <v>487326</v>
      </c>
      <c r="AI176" s="156">
        <v>27323788</v>
      </c>
      <c r="AJ176" s="3" t="s">
        <v>810</v>
      </c>
      <c r="AK176" s="4" t="s">
        <v>811</v>
      </c>
    </row>
    <row r="177" spans="1:37">
      <c r="A177" s="227">
        <v>4</v>
      </c>
      <c r="B177" s="228" t="s">
        <v>376</v>
      </c>
      <c r="C177" s="228">
        <v>43177035201</v>
      </c>
      <c r="D177" s="228" t="s">
        <v>893</v>
      </c>
      <c r="E177" s="228" t="s">
        <v>894</v>
      </c>
      <c r="F177" s="228" t="s">
        <v>701</v>
      </c>
      <c r="G177" s="228" t="s">
        <v>701</v>
      </c>
      <c r="H177" s="228" t="s">
        <v>701</v>
      </c>
      <c r="I177" s="228" t="s">
        <v>701</v>
      </c>
      <c r="J177" s="229">
        <v>44342</v>
      </c>
      <c r="K177" s="156">
        <v>3588218</v>
      </c>
      <c r="L177" s="156">
        <v>3660295</v>
      </c>
      <c r="M177" s="156">
        <v>3546957</v>
      </c>
      <c r="N177" s="156">
        <v>72077.490000000005</v>
      </c>
      <c r="O177" s="156">
        <v>0</v>
      </c>
      <c r="P177" s="156">
        <v>3613971</v>
      </c>
      <c r="Q177" s="156">
        <v>0</v>
      </c>
      <c r="R177" s="156">
        <v>0</v>
      </c>
      <c r="S177" s="156">
        <v>0</v>
      </c>
      <c r="T177" s="156">
        <v>0</v>
      </c>
      <c r="U177" s="156">
        <v>0</v>
      </c>
      <c r="V177" s="156">
        <v>0</v>
      </c>
      <c r="W177" s="156">
        <v>0</v>
      </c>
      <c r="X177" s="156">
        <v>0</v>
      </c>
      <c r="Y177" s="156">
        <v>0</v>
      </c>
      <c r="Z177" s="156">
        <v>0</v>
      </c>
      <c r="AA177" s="156">
        <v>0</v>
      </c>
      <c r="AB177" s="156">
        <v>0</v>
      </c>
      <c r="AC177" s="156">
        <v>0</v>
      </c>
      <c r="AD177" s="156">
        <v>0</v>
      </c>
      <c r="AE177" s="156">
        <v>0</v>
      </c>
      <c r="AF177" s="156">
        <v>3546957</v>
      </c>
      <c r="AG177" s="156">
        <v>3613971</v>
      </c>
      <c r="AH177" s="156">
        <v>67014</v>
      </c>
      <c r="AI177" s="156">
        <v>3732217</v>
      </c>
      <c r="AJ177" s="3"/>
      <c r="AK177" s="4"/>
    </row>
    <row r="178" spans="1:37">
      <c r="A178" s="227">
        <v>4</v>
      </c>
      <c r="B178" s="228" t="s">
        <v>378</v>
      </c>
      <c r="C178" s="228">
        <v>43619615201</v>
      </c>
      <c r="D178" s="228" t="s">
        <v>895</v>
      </c>
      <c r="E178" s="228" t="s">
        <v>896</v>
      </c>
      <c r="F178" s="228" t="s">
        <v>701</v>
      </c>
      <c r="G178" s="228" t="s">
        <v>701</v>
      </c>
      <c r="H178" s="228" t="s">
        <v>701</v>
      </c>
      <c r="I178" s="228" t="s">
        <v>701</v>
      </c>
      <c r="J178" s="229">
        <v>44342</v>
      </c>
      <c r="K178" s="156">
        <v>3377160</v>
      </c>
      <c r="L178" s="156">
        <v>3518499</v>
      </c>
      <c r="M178" s="156">
        <v>3592688</v>
      </c>
      <c r="N178" s="156">
        <v>141338.65</v>
      </c>
      <c r="O178" s="156">
        <v>0</v>
      </c>
      <c r="P178" s="156">
        <v>3641736</v>
      </c>
      <c r="Q178" s="156">
        <v>0</v>
      </c>
      <c r="R178" s="156">
        <v>0</v>
      </c>
      <c r="S178" s="156">
        <v>0</v>
      </c>
      <c r="T178" s="156">
        <v>0</v>
      </c>
      <c r="U178" s="156">
        <v>0</v>
      </c>
      <c r="V178" s="156">
        <v>0</v>
      </c>
      <c r="W178" s="156">
        <v>0</v>
      </c>
      <c r="X178" s="156">
        <v>0</v>
      </c>
      <c r="Y178" s="156">
        <v>0</v>
      </c>
      <c r="Z178" s="156">
        <v>0</v>
      </c>
      <c r="AA178" s="156">
        <v>0</v>
      </c>
      <c r="AB178" s="156">
        <v>0</v>
      </c>
      <c r="AC178" s="156">
        <v>0</v>
      </c>
      <c r="AD178" s="156">
        <v>0</v>
      </c>
      <c r="AE178" s="156">
        <v>0</v>
      </c>
      <c r="AF178" s="156">
        <v>3592688</v>
      </c>
      <c r="AG178" s="156">
        <v>3641736</v>
      </c>
      <c r="AH178" s="156">
        <v>49048</v>
      </c>
      <c r="AI178" s="156">
        <v>3569811</v>
      </c>
      <c r="AJ178" s="3"/>
      <c r="AK178" s="4"/>
    </row>
    <row r="179" spans="1:37">
      <c r="A179" s="227">
        <v>4</v>
      </c>
      <c r="B179" s="228" t="s">
        <v>380</v>
      </c>
      <c r="C179" s="228">
        <v>43839415201</v>
      </c>
      <c r="D179" s="228" t="s">
        <v>897</v>
      </c>
      <c r="E179" s="228" t="s">
        <v>898</v>
      </c>
      <c r="F179" s="228" t="s">
        <v>701</v>
      </c>
      <c r="G179" s="228" t="s">
        <v>701</v>
      </c>
      <c r="H179" s="228" t="s">
        <v>701</v>
      </c>
      <c r="I179" s="228" t="s">
        <v>701</v>
      </c>
      <c r="J179" s="229">
        <v>44342</v>
      </c>
      <c r="K179" s="156">
        <v>2505478</v>
      </c>
      <c r="L179" s="156">
        <v>2517687</v>
      </c>
      <c r="M179" s="156">
        <v>2533462</v>
      </c>
      <c r="N179" s="156">
        <v>12209.09</v>
      </c>
      <c r="O179" s="156">
        <v>0</v>
      </c>
      <c r="P179" s="156">
        <v>2567224</v>
      </c>
      <c r="Q179" s="156">
        <v>0</v>
      </c>
      <c r="R179" s="156">
        <v>0</v>
      </c>
      <c r="S179" s="156">
        <v>0</v>
      </c>
      <c r="T179" s="156">
        <v>0</v>
      </c>
      <c r="U179" s="156">
        <v>0</v>
      </c>
      <c r="V179" s="156">
        <v>0</v>
      </c>
      <c r="W179" s="156">
        <v>0</v>
      </c>
      <c r="X179" s="156">
        <v>0</v>
      </c>
      <c r="Y179" s="156">
        <v>0</v>
      </c>
      <c r="Z179" s="156">
        <v>0</v>
      </c>
      <c r="AA179" s="156">
        <v>0</v>
      </c>
      <c r="AB179" s="156">
        <v>0</v>
      </c>
      <c r="AC179" s="156">
        <v>0</v>
      </c>
      <c r="AD179" s="156">
        <v>0</v>
      </c>
      <c r="AE179" s="156">
        <v>0</v>
      </c>
      <c r="AF179" s="156">
        <v>2533462</v>
      </c>
      <c r="AG179" s="156">
        <v>2567224</v>
      </c>
      <c r="AH179" s="156">
        <v>33762</v>
      </c>
      <c r="AI179" s="156">
        <v>2223138</v>
      </c>
      <c r="AJ179" s="3"/>
      <c r="AK179" s="4"/>
    </row>
    <row r="180" spans="1:37">
      <c r="A180" s="227">
        <v>4</v>
      </c>
      <c r="B180" s="228" t="s">
        <v>382</v>
      </c>
      <c r="C180" s="228">
        <v>43839515201</v>
      </c>
      <c r="D180" s="228" t="s">
        <v>897</v>
      </c>
      <c r="E180" s="228" t="s">
        <v>898</v>
      </c>
      <c r="F180" s="228" t="s">
        <v>701</v>
      </c>
      <c r="G180" s="228" t="s">
        <v>701</v>
      </c>
      <c r="H180" s="228" t="s">
        <v>701</v>
      </c>
      <c r="I180" s="228" t="s">
        <v>701</v>
      </c>
      <c r="J180" s="229">
        <v>44223</v>
      </c>
      <c r="K180" s="156">
        <v>2029422</v>
      </c>
      <c r="L180" s="156">
        <v>2048533</v>
      </c>
      <c r="M180" s="156">
        <v>1920549</v>
      </c>
      <c r="N180" s="156">
        <v>19111.21</v>
      </c>
      <c r="O180" s="156">
        <v>0</v>
      </c>
      <c r="P180" s="156">
        <v>1970008</v>
      </c>
      <c r="Q180" s="156">
        <v>0</v>
      </c>
      <c r="R180" s="156">
        <v>0</v>
      </c>
      <c r="S180" s="156">
        <v>0</v>
      </c>
      <c r="T180" s="156">
        <v>0</v>
      </c>
      <c r="U180" s="156">
        <v>0</v>
      </c>
      <c r="V180" s="156">
        <v>0</v>
      </c>
      <c r="W180" s="156">
        <v>0</v>
      </c>
      <c r="X180" s="156">
        <v>0</v>
      </c>
      <c r="Y180" s="156">
        <v>0</v>
      </c>
      <c r="Z180" s="156">
        <v>0</v>
      </c>
      <c r="AA180" s="156">
        <v>0</v>
      </c>
      <c r="AB180" s="156">
        <v>0</v>
      </c>
      <c r="AC180" s="156">
        <v>0</v>
      </c>
      <c r="AD180" s="156">
        <v>0</v>
      </c>
      <c r="AE180" s="156">
        <v>0</v>
      </c>
      <c r="AF180" s="156">
        <v>1920549</v>
      </c>
      <c r="AG180" s="156">
        <v>1970008</v>
      </c>
      <c r="AH180" s="156">
        <v>49459</v>
      </c>
      <c r="AI180" s="156">
        <v>2213111</v>
      </c>
      <c r="AJ180" s="3"/>
      <c r="AK180" s="4"/>
    </row>
    <row r="181" spans="1:37">
      <c r="A181" s="227">
        <v>4</v>
      </c>
      <c r="B181" s="228" t="s">
        <v>384</v>
      </c>
      <c r="C181" s="228">
        <v>43838415201</v>
      </c>
      <c r="D181" s="228" t="s">
        <v>757</v>
      </c>
      <c r="E181" s="228" t="s">
        <v>758</v>
      </c>
      <c r="F181" s="228" t="s">
        <v>701</v>
      </c>
      <c r="G181" s="228" t="s">
        <v>701</v>
      </c>
      <c r="H181" s="228" t="s">
        <v>701</v>
      </c>
      <c r="I181" s="228" t="s">
        <v>701</v>
      </c>
      <c r="J181" s="229">
        <v>44223</v>
      </c>
      <c r="K181" s="156">
        <v>2952231</v>
      </c>
      <c r="L181" s="156">
        <v>2953979</v>
      </c>
      <c r="M181" s="156">
        <v>2904459</v>
      </c>
      <c r="N181" s="156">
        <v>1747.99</v>
      </c>
      <c r="O181" s="156">
        <v>0</v>
      </c>
      <c r="P181" s="156">
        <v>2904459</v>
      </c>
      <c r="Q181" s="156">
        <v>0</v>
      </c>
      <c r="R181" s="156">
        <v>0</v>
      </c>
      <c r="S181" s="156">
        <v>0</v>
      </c>
      <c r="T181" s="156">
        <v>0</v>
      </c>
      <c r="U181" s="156">
        <v>0</v>
      </c>
      <c r="V181" s="156">
        <v>0</v>
      </c>
      <c r="W181" s="156">
        <v>0</v>
      </c>
      <c r="X181" s="156">
        <v>0</v>
      </c>
      <c r="Y181" s="156">
        <v>0</v>
      </c>
      <c r="Z181" s="156">
        <v>0</v>
      </c>
      <c r="AA181" s="156">
        <v>0</v>
      </c>
      <c r="AB181" s="156">
        <v>0</v>
      </c>
      <c r="AC181" s="156">
        <v>0</v>
      </c>
      <c r="AD181" s="156">
        <v>0</v>
      </c>
      <c r="AE181" s="156">
        <v>0</v>
      </c>
      <c r="AF181" s="156">
        <v>2904459</v>
      </c>
      <c r="AG181" s="156">
        <v>2904459</v>
      </c>
      <c r="AH181" s="156">
        <v>0</v>
      </c>
      <c r="AI181" s="156">
        <v>3045127</v>
      </c>
      <c r="AJ181" s="3"/>
      <c r="AK181" s="4"/>
    </row>
    <row r="182" spans="1:37">
      <c r="A182" s="227">
        <v>4</v>
      </c>
      <c r="B182" s="228" t="s">
        <v>386</v>
      </c>
      <c r="C182" s="228">
        <v>43206675201</v>
      </c>
      <c r="D182" s="228" t="s">
        <v>899</v>
      </c>
      <c r="E182" s="228" t="s">
        <v>900</v>
      </c>
      <c r="F182" s="228" t="s">
        <v>701</v>
      </c>
      <c r="G182" s="228" t="s">
        <v>701</v>
      </c>
      <c r="H182" s="228" t="s">
        <v>701</v>
      </c>
      <c r="I182" s="228" t="s">
        <v>701</v>
      </c>
      <c r="J182" s="229">
        <v>44405</v>
      </c>
      <c r="K182" s="156">
        <v>3496673</v>
      </c>
      <c r="L182" s="156">
        <v>3721036</v>
      </c>
      <c r="M182" s="156">
        <v>3515537</v>
      </c>
      <c r="N182" s="156">
        <v>224363.43</v>
      </c>
      <c r="O182" s="156">
        <v>0</v>
      </c>
      <c r="P182" s="156">
        <v>3603841</v>
      </c>
      <c r="Q182" s="156">
        <v>0</v>
      </c>
      <c r="R182" s="156">
        <v>0</v>
      </c>
      <c r="S182" s="156">
        <v>0</v>
      </c>
      <c r="T182" s="156">
        <v>0</v>
      </c>
      <c r="U182" s="156">
        <v>0</v>
      </c>
      <c r="V182" s="156">
        <v>0</v>
      </c>
      <c r="W182" s="156">
        <v>0</v>
      </c>
      <c r="X182" s="156">
        <v>0</v>
      </c>
      <c r="Y182" s="156">
        <v>0</v>
      </c>
      <c r="Z182" s="156">
        <v>0</v>
      </c>
      <c r="AA182" s="156">
        <v>0</v>
      </c>
      <c r="AB182" s="156">
        <v>0</v>
      </c>
      <c r="AC182" s="156">
        <v>0</v>
      </c>
      <c r="AD182" s="156">
        <v>0</v>
      </c>
      <c r="AE182" s="156">
        <v>0</v>
      </c>
      <c r="AF182" s="156">
        <v>3515537</v>
      </c>
      <c r="AG182" s="156">
        <v>3603841</v>
      </c>
      <c r="AH182" s="156">
        <v>88304</v>
      </c>
      <c r="AI182" s="156">
        <v>3657624</v>
      </c>
      <c r="AJ182" s="3"/>
      <c r="AK182" s="4"/>
    </row>
    <row r="183" spans="1:37">
      <c r="A183" s="227">
        <v>4</v>
      </c>
      <c r="B183" s="228" t="s">
        <v>388</v>
      </c>
      <c r="C183" s="228">
        <v>44166815201</v>
      </c>
      <c r="D183" s="228" t="s">
        <v>880</v>
      </c>
      <c r="E183" s="228" t="s">
        <v>881</v>
      </c>
      <c r="F183" s="228" t="s">
        <v>701</v>
      </c>
      <c r="G183" s="228" t="s">
        <v>701</v>
      </c>
      <c r="H183" s="228" t="s">
        <v>701</v>
      </c>
      <c r="I183" s="228" t="s">
        <v>701</v>
      </c>
      <c r="J183" s="229">
        <v>44314</v>
      </c>
      <c r="K183" s="156">
        <v>12487000</v>
      </c>
      <c r="L183" s="156">
        <v>12883748</v>
      </c>
      <c r="M183" s="156">
        <v>12540269</v>
      </c>
      <c r="N183" s="156">
        <v>396747.96</v>
      </c>
      <c r="O183" s="156">
        <v>0</v>
      </c>
      <c r="P183" s="156">
        <v>13552710</v>
      </c>
      <c r="Q183" s="156">
        <v>0</v>
      </c>
      <c r="R183" s="156">
        <v>0</v>
      </c>
      <c r="S183" s="156">
        <v>0</v>
      </c>
      <c r="T183" s="156">
        <v>0</v>
      </c>
      <c r="U183" s="156">
        <v>0</v>
      </c>
      <c r="V183" s="156">
        <v>0</v>
      </c>
      <c r="W183" s="156">
        <v>0</v>
      </c>
      <c r="X183" s="156">
        <v>0</v>
      </c>
      <c r="Y183" s="156">
        <v>0</v>
      </c>
      <c r="Z183" s="156">
        <v>0</v>
      </c>
      <c r="AA183" s="156">
        <v>0</v>
      </c>
      <c r="AB183" s="156">
        <v>0</v>
      </c>
      <c r="AC183" s="156">
        <v>0</v>
      </c>
      <c r="AD183" s="156">
        <v>0</v>
      </c>
      <c r="AE183" s="156">
        <v>0</v>
      </c>
      <c r="AF183" s="156">
        <v>12540269</v>
      </c>
      <c r="AG183" s="156">
        <v>13552710</v>
      </c>
      <c r="AH183" s="156">
        <v>1012442</v>
      </c>
      <c r="AI183" s="156">
        <v>14492193</v>
      </c>
      <c r="AJ183" s="3"/>
      <c r="AK183" s="4"/>
    </row>
    <row r="184" spans="1:37">
      <c r="A184" s="227">
        <v>4</v>
      </c>
      <c r="B184" s="228" t="s">
        <v>390</v>
      </c>
      <c r="C184" s="228">
        <v>42957625201</v>
      </c>
      <c r="D184" s="228" t="s">
        <v>873</v>
      </c>
      <c r="E184" s="228" t="s">
        <v>874</v>
      </c>
      <c r="F184" s="228" t="s">
        <v>701</v>
      </c>
      <c r="G184" s="228" t="s">
        <v>701</v>
      </c>
      <c r="H184" s="228" t="s">
        <v>701</v>
      </c>
      <c r="I184" s="228" t="s">
        <v>701</v>
      </c>
      <c r="J184" s="229">
        <v>44468</v>
      </c>
      <c r="K184" s="156">
        <v>4581957</v>
      </c>
      <c r="L184" s="156">
        <v>4683431</v>
      </c>
      <c r="M184" s="156">
        <v>4520450</v>
      </c>
      <c r="N184" s="156">
        <v>101473.92</v>
      </c>
      <c r="O184" s="156">
        <v>0</v>
      </c>
      <c r="P184" s="156">
        <v>4525836</v>
      </c>
      <c r="Q184" s="156">
        <v>0</v>
      </c>
      <c r="R184" s="156">
        <v>0</v>
      </c>
      <c r="S184" s="156">
        <v>0</v>
      </c>
      <c r="T184" s="156">
        <v>0</v>
      </c>
      <c r="U184" s="156">
        <v>0</v>
      </c>
      <c r="V184" s="156">
        <v>0</v>
      </c>
      <c r="W184" s="156">
        <v>0</v>
      </c>
      <c r="X184" s="156">
        <v>0</v>
      </c>
      <c r="Y184" s="156">
        <v>0</v>
      </c>
      <c r="Z184" s="156">
        <v>0</v>
      </c>
      <c r="AA184" s="156">
        <v>0</v>
      </c>
      <c r="AB184" s="156">
        <v>0</v>
      </c>
      <c r="AC184" s="156">
        <v>0</v>
      </c>
      <c r="AD184" s="156">
        <v>0</v>
      </c>
      <c r="AE184" s="156">
        <v>0</v>
      </c>
      <c r="AF184" s="156">
        <v>4520450</v>
      </c>
      <c r="AG184" s="156">
        <v>4525836</v>
      </c>
      <c r="AH184" s="156">
        <v>5386</v>
      </c>
      <c r="AI184" s="156">
        <v>4567139</v>
      </c>
      <c r="AJ184" s="3"/>
      <c r="AK184" s="4"/>
    </row>
    <row r="185" spans="1:37">
      <c r="A185" s="227">
        <v>4</v>
      </c>
      <c r="B185" s="228" t="s">
        <v>392</v>
      </c>
      <c r="C185" s="228">
        <v>43811815201</v>
      </c>
      <c r="D185" s="228" t="s">
        <v>901</v>
      </c>
      <c r="E185" s="228" t="s">
        <v>902</v>
      </c>
      <c r="F185" s="228" t="s">
        <v>701</v>
      </c>
      <c r="G185" s="228" t="s">
        <v>701</v>
      </c>
      <c r="H185" s="228" t="s">
        <v>701</v>
      </c>
      <c r="I185" s="228" t="s">
        <v>701</v>
      </c>
      <c r="J185" s="229">
        <v>44587</v>
      </c>
      <c r="K185" s="156">
        <v>2543608</v>
      </c>
      <c r="L185" s="156">
        <v>2702421</v>
      </c>
      <c r="M185" s="156">
        <v>2682407</v>
      </c>
      <c r="N185" s="156">
        <v>158812.75</v>
      </c>
      <c r="O185" s="156">
        <v>0</v>
      </c>
      <c r="P185" s="156">
        <v>2688322</v>
      </c>
      <c r="Q185" s="156">
        <v>0</v>
      </c>
      <c r="R185" s="156">
        <v>0</v>
      </c>
      <c r="S185" s="156">
        <v>0</v>
      </c>
      <c r="T185" s="156">
        <v>0</v>
      </c>
      <c r="U185" s="156">
        <v>0</v>
      </c>
      <c r="V185" s="156">
        <v>0</v>
      </c>
      <c r="W185" s="156">
        <v>0</v>
      </c>
      <c r="X185" s="156">
        <v>0</v>
      </c>
      <c r="Y185" s="156">
        <v>0</v>
      </c>
      <c r="Z185" s="156">
        <v>0</v>
      </c>
      <c r="AA185" s="156">
        <v>0</v>
      </c>
      <c r="AB185" s="156">
        <v>0</v>
      </c>
      <c r="AC185" s="156">
        <v>0</v>
      </c>
      <c r="AD185" s="156">
        <v>0</v>
      </c>
      <c r="AE185" s="156">
        <v>0</v>
      </c>
      <c r="AF185" s="156">
        <v>2682407</v>
      </c>
      <c r="AG185" s="156">
        <v>2688322</v>
      </c>
      <c r="AH185" s="156">
        <v>5915</v>
      </c>
      <c r="AI185" s="156">
        <v>2499977</v>
      </c>
      <c r="AJ185" s="3"/>
      <c r="AK185" s="4"/>
    </row>
    <row r="186" spans="1:37">
      <c r="A186" s="227">
        <v>4</v>
      </c>
      <c r="B186" s="228" t="s">
        <v>394</v>
      </c>
      <c r="C186" s="228">
        <v>43999415201</v>
      </c>
      <c r="D186" s="228" t="s">
        <v>880</v>
      </c>
      <c r="E186" s="228" t="s">
        <v>881</v>
      </c>
      <c r="F186" s="228" t="s">
        <v>701</v>
      </c>
      <c r="G186" s="228" t="s">
        <v>701</v>
      </c>
      <c r="H186" s="228" t="s">
        <v>701</v>
      </c>
      <c r="I186" s="228" t="s">
        <v>701</v>
      </c>
      <c r="J186" s="229">
        <v>44538</v>
      </c>
      <c r="K186" s="156">
        <v>2605697</v>
      </c>
      <c r="L186" s="156">
        <v>2718209</v>
      </c>
      <c r="M186" s="156">
        <v>2649545</v>
      </c>
      <c r="N186" s="156">
        <v>112511.82</v>
      </c>
      <c r="O186" s="156">
        <v>0</v>
      </c>
      <c r="P186" s="156">
        <v>2759456</v>
      </c>
      <c r="Q186" s="156">
        <v>0</v>
      </c>
      <c r="R186" s="156">
        <v>0</v>
      </c>
      <c r="S186" s="156">
        <v>0</v>
      </c>
      <c r="T186" s="156">
        <v>0</v>
      </c>
      <c r="U186" s="156">
        <v>0</v>
      </c>
      <c r="V186" s="156">
        <v>0</v>
      </c>
      <c r="W186" s="156">
        <v>0</v>
      </c>
      <c r="X186" s="156">
        <v>0</v>
      </c>
      <c r="Y186" s="156">
        <v>0</v>
      </c>
      <c r="Z186" s="156">
        <v>0</v>
      </c>
      <c r="AA186" s="156">
        <v>0</v>
      </c>
      <c r="AB186" s="156">
        <v>0</v>
      </c>
      <c r="AC186" s="156">
        <v>0</v>
      </c>
      <c r="AD186" s="156">
        <v>0</v>
      </c>
      <c r="AE186" s="156">
        <v>0</v>
      </c>
      <c r="AF186" s="156">
        <v>2649545</v>
      </c>
      <c r="AG186" s="156">
        <v>2759456</v>
      </c>
      <c r="AH186" s="156">
        <v>109912</v>
      </c>
      <c r="AI186" s="156">
        <v>2812232</v>
      </c>
      <c r="AJ186" s="3"/>
      <c r="AK186" s="4"/>
    </row>
    <row r="187" spans="1:37">
      <c r="A187" s="227">
        <v>4</v>
      </c>
      <c r="B187" s="228" t="s">
        <v>396</v>
      </c>
      <c r="C187" s="228">
        <v>43999015201</v>
      </c>
      <c r="D187" s="228" t="s">
        <v>903</v>
      </c>
      <c r="E187" s="228" t="s">
        <v>904</v>
      </c>
      <c r="F187" s="228" t="s">
        <v>701</v>
      </c>
      <c r="G187" s="228" t="s">
        <v>701</v>
      </c>
      <c r="H187" s="228" t="s">
        <v>701</v>
      </c>
      <c r="I187" s="228" t="s">
        <v>701</v>
      </c>
      <c r="J187" s="229">
        <v>44538</v>
      </c>
      <c r="K187" s="156">
        <v>2000000</v>
      </c>
      <c r="L187" s="156">
        <v>2008938</v>
      </c>
      <c r="M187" s="156">
        <v>1868868</v>
      </c>
      <c r="N187" s="156">
        <v>8938.4599999999991</v>
      </c>
      <c r="O187" s="156">
        <v>0</v>
      </c>
      <c r="P187" s="156">
        <v>1870979</v>
      </c>
      <c r="Q187" s="156">
        <v>0</v>
      </c>
      <c r="R187" s="156">
        <v>0</v>
      </c>
      <c r="S187" s="156">
        <v>0</v>
      </c>
      <c r="T187" s="156">
        <v>0</v>
      </c>
      <c r="U187" s="156">
        <v>0</v>
      </c>
      <c r="V187" s="156">
        <v>0</v>
      </c>
      <c r="W187" s="156">
        <v>0</v>
      </c>
      <c r="X187" s="156">
        <v>0</v>
      </c>
      <c r="Y187" s="156">
        <v>0</v>
      </c>
      <c r="Z187" s="156">
        <v>0</v>
      </c>
      <c r="AA187" s="156">
        <v>0</v>
      </c>
      <c r="AB187" s="156">
        <v>0</v>
      </c>
      <c r="AC187" s="156">
        <v>0</v>
      </c>
      <c r="AD187" s="156">
        <v>0</v>
      </c>
      <c r="AE187" s="156">
        <v>0</v>
      </c>
      <c r="AF187" s="156">
        <v>1868868</v>
      </c>
      <c r="AG187" s="156">
        <v>1870979</v>
      </c>
      <c r="AH187" s="156">
        <v>2110</v>
      </c>
      <c r="AI187" s="156">
        <v>2421038</v>
      </c>
      <c r="AJ187" s="3"/>
      <c r="AK187" s="4"/>
    </row>
    <row r="188" spans="1:37" ht="24">
      <c r="A188" s="227">
        <v>4</v>
      </c>
      <c r="B188" s="228" t="s">
        <v>398</v>
      </c>
      <c r="C188" s="228">
        <v>44177515201</v>
      </c>
      <c r="D188" s="228" t="s">
        <v>905</v>
      </c>
      <c r="E188" s="228" t="s">
        <v>906</v>
      </c>
      <c r="F188" s="228" t="s">
        <v>701</v>
      </c>
      <c r="G188" s="228" t="s">
        <v>701</v>
      </c>
      <c r="H188" s="228" t="s">
        <v>701</v>
      </c>
      <c r="I188" s="228" t="s">
        <v>701</v>
      </c>
      <c r="J188" s="229">
        <v>44587</v>
      </c>
      <c r="K188" s="156">
        <v>957661</v>
      </c>
      <c r="L188" s="156">
        <v>958736</v>
      </c>
      <c r="M188" s="156">
        <v>900445</v>
      </c>
      <c r="N188" s="156">
        <v>1074.8499999999999</v>
      </c>
      <c r="O188" s="156">
        <v>0</v>
      </c>
      <c r="P188" s="156">
        <v>900445</v>
      </c>
      <c r="Q188" s="156">
        <v>0</v>
      </c>
      <c r="R188" s="156">
        <v>0</v>
      </c>
      <c r="S188" s="156">
        <v>0</v>
      </c>
      <c r="T188" s="156">
        <v>0</v>
      </c>
      <c r="U188" s="156">
        <v>0</v>
      </c>
      <c r="V188" s="156">
        <v>0</v>
      </c>
      <c r="W188" s="156">
        <v>0</v>
      </c>
      <c r="X188" s="156">
        <v>0</v>
      </c>
      <c r="Y188" s="156">
        <v>0</v>
      </c>
      <c r="Z188" s="156">
        <v>0</v>
      </c>
      <c r="AA188" s="156">
        <v>0</v>
      </c>
      <c r="AB188" s="156">
        <v>0</v>
      </c>
      <c r="AC188" s="156">
        <v>0</v>
      </c>
      <c r="AD188" s="156">
        <v>0</v>
      </c>
      <c r="AE188" s="156">
        <v>0</v>
      </c>
      <c r="AF188" s="156">
        <v>900445</v>
      </c>
      <c r="AG188" s="156">
        <v>900445</v>
      </c>
      <c r="AH188" s="156">
        <v>0</v>
      </c>
      <c r="AI188" s="156">
        <v>927529</v>
      </c>
      <c r="AJ188" s="3"/>
      <c r="AK188" s="4"/>
    </row>
    <row r="189" spans="1:37">
      <c r="A189" s="227">
        <v>4</v>
      </c>
      <c r="B189" s="228" t="s">
        <v>617</v>
      </c>
      <c r="C189" s="228">
        <v>44177115201</v>
      </c>
      <c r="D189" s="228" t="s">
        <v>907</v>
      </c>
      <c r="E189" s="228" t="s">
        <v>908</v>
      </c>
      <c r="F189" s="228" t="s">
        <v>701</v>
      </c>
      <c r="G189" s="228" t="s">
        <v>701</v>
      </c>
      <c r="H189" s="228" t="s">
        <v>701</v>
      </c>
      <c r="I189" s="228" t="s">
        <v>701</v>
      </c>
      <c r="J189" s="229">
        <v>44678</v>
      </c>
      <c r="K189" s="156">
        <v>1248248</v>
      </c>
      <c r="L189" s="156">
        <v>1248248</v>
      </c>
      <c r="M189" s="156">
        <v>1203185</v>
      </c>
      <c r="N189" s="156">
        <v>0</v>
      </c>
      <c r="O189" s="156">
        <v>0</v>
      </c>
      <c r="P189" s="156">
        <v>1200343</v>
      </c>
      <c r="Q189" s="156">
        <v>0</v>
      </c>
      <c r="R189" s="156">
        <v>0</v>
      </c>
      <c r="S189" s="156">
        <v>0</v>
      </c>
      <c r="T189" s="156">
        <v>0</v>
      </c>
      <c r="U189" s="156">
        <v>0</v>
      </c>
      <c r="V189" s="156">
        <v>0</v>
      </c>
      <c r="W189" s="156">
        <v>0</v>
      </c>
      <c r="X189" s="156">
        <v>0</v>
      </c>
      <c r="Y189" s="156">
        <v>0</v>
      </c>
      <c r="Z189" s="156">
        <v>0</v>
      </c>
      <c r="AA189" s="156">
        <v>0</v>
      </c>
      <c r="AB189" s="156">
        <v>0</v>
      </c>
      <c r="AC189" s="156">
        <v>0</v>
      </c>
      <c r="AD189" s="156">
        <v>0</v>
      </c>
      <c r="AE189" s="156">
        <v>0</v>
      </c>
      <c r="AF189" s="156">
        <v>1203185</v>
      </c>
      <c r="AG189" s="156">
        <v>1200343</v>
      </c>
      <c r="AH189" s="156">
        <v>-2841</v>
      </c>
      <c r="AI189" s="156">
        <v>1328804</v>
      </c>
      <c r="AJ189" s="3"/>
      <c r="AK189" s="4"/>
    </row>
    <row r="190" spans="1:37">
      <c r="A190" s="227">
        <v>4</v>
      </c>
      <c r="B190" s="228" t="s">
        <v>909</v>
      </c>
      <c r="C190" s="228">
        <v>44157815201</v>
      </c>
      <c r="D190" s="228" t="s">
        <v>910</v>
      </c>
      <c r="E190" s="228" t="s">
        <v>911</v>
      </c>
      <c r="F190" s="228" t="s">
        <v>701</v>
      </c>
      <c r="G190" s="228" t="s">
        <v>701</v>
      </c>
      <c r="H190" s="228" t="s">
        <v>701</v>
      </c>
      <c r="I190" s="228" t="s">
        <v>701</v>
      </c>
      <c r="J190" s="229">
        <v>44650</v>
      </c>
      <c r="K190" s="156">
        <v>2249738</v>
      </c>
      <c r="L190" s="156">
        <v>2249738</v>
      </c>
      <c r="M190" s="156">
        <v>2253443</v>
      </c>
      <c r="N190" s="156">
        <v>0</v>
      </c>
      <c r="O190" s="156">
        <v>0</v>
      </c>
      <c r="P190" s="156">
        <v>2251225</v>
      </c>
      <c r="Q190" s="156">
        <v>0</v>
      </c>
      <c r="R190" s="156">
        <v>0</v>
      </c>
      <c r="S190" s="156">
        <v>0</v>
      </c>
      <c r="T190" s="156">
        <v>0</v>
      </c>
      <c r="U190" s="156">
        <v>0</v>
      </c>
      <c r="V190" s="156">
        <v>0</v>
      </c>
      <c r="W190" s="156">
        <v>0</v>
      </c>
      <c r="X190" s="156">
        <v>0</v>
      </c>
      <c r="Y190" s="156">
        <v>0</v>
      </c>
      <c r="Z190" s="156">
        <v>0</v>
      </c>
      <c r="AA190" s="156">
        <v>0</v>
      </c>
      <c r="AB190" s="156">
        <v>0</v>
      </c>
      <c r="AC190" s="156">
        <v>0</v>
      </c>
      <c r="AD190" s="156">
        <v>0</v>
      </c>
      <c r="AE190" s="156">
        <v>0</v>
      </c>
      <c r="AF190" s="156">
        <v>2253443</v>
      </c>
      <c r="AG190" s="156">
        <v>2251225</v>
      </c>
      <c r="AH190" s="156">
        <v>-2218</v>
      </c>
      <c r="AI190" s="156">
        <v>2503872</v>
      </c>
      <c r="AJ190" s="3"/>
      <c r="AK190" s="4"/>
    </row>
    <row r="191" spans="1:37" ht="24">
      <c r="A191" s="227">
        <v>4</v>
      </c>
      <c r="B191" s="228" t="s">
        <v>619</v>
      </c>
      <c r="C191" s="228">
        <v>43999315201</v>
      </c>
      <c r="D191" s="228" t="s">
        <v>912</v>
      </c>
      <c r="E191" s="228" t="s">
        <v>913</v>
      </c>
      <c r="F191" s="228" t="s">
        <v>701</v>
      </c>
      <c r="G191" s="228" t="s">
        <v>701</v>
      </c>
      <c r="H191" s="228" t="s">
        <v>701</v>
      </c>
      <c r="I191" s="228" t="s">
        <v>701</v>
      </c>
      <c r="J191" s="229">
        <v>44650</v>
      </c>
      <c r="K191" s="156">
        <v>1967721</v>
      </c>
      <c r="L191" s="156">
        <v>1967721</v>
      </c>
      <c r="M191" s="156">
        <v>1856962</v>
      </c>
      <c r="N191" s="156">
        <v>0</v>
      </c>
      <c r="O191" s="156">
        <v>0</v>
      </c>
      <c r="P191" s="156">
        <v>1859008</v>
      </c>
      <c r="Q191" s="156">
        <v>0</v>
      </c>
      <c r="R191" s="156">
        <v>0</v>
      </c>
      <c r="S191" s="156">
        <v>0</v>
      </c>
      <c r="T191" s="156">
        <v>0</v>
      </c>
      <c r="U191" s="156">
        <v>0</v>
      </c>
      <c r="V191" s="156">
        <v>0</v>
      </c>
      <c r="W191" s="156">
        <v>0</v>
      </c>
      <c r="X191" s="156">
        <v>0</v>
      </c>
      <c r="Y191" s="156">
        <v>0</v>
      </c>
      <c r="Z191" s="156">
        <v>0</v>
      </c>
      <c r="AA191" s="156">
        <v>0</v>
      </c>
      <c r="AB191" s="156">
        <v>0</v>
      </c>
      <c r="AC191" s="156">
        <v>0</v>
      </c>
      <c r="AD191" s="156">
        <v>0</v>
      </c>
      <c r="AE191" s="156">
        <v>0</v>
      </c>
      <c r="AF191" s="156">
        <v>1856962</v>
      </c>
      <c r="AG191" s="156">
        <v>1859008</v>
      </c>
      <c r="AH191" s="156">
        <v>2046</v>
      </c>
      <c r="AI191" s="156">
        <v>2135578</v>
      </c>
      <c r="AJ191" s="3"/>
      <c r="AK191" s="4"/>
    </row>
    <row r="192" spans="1:37">
      <c r="A192" s="227">
        <v>4</v>
      </c>
      <c r="B192" s="228" t="s">
        <v>400</v>
      </c>
      <c r="C192" s="228">
        <v>44177615201</v>
      </c>
      <c r="D192" s="228" t="s">
        <v>897</v>
      </c>
      <c r="E192" s="228" t="s">
        <v>898</v>
      </c>
      <c r="F192" s="228" t="s">
        <v>701</v>
      </c>
      <c r="G192" s="228" t="s">
        <v>701</v>
      </c>
      <c r="H192" s="228" t="s">
        <v>701</v>
      </c>
      <c r="I192" s="228" t="s">
        <v>701</v>
      </c>
      <c r="J192" s="229">
        <v>44587</v>
      </c>
      <c r="K192" s="156">
        <v>3370284</v>
      </c>
      <c r="L192" s="156">
        <v>3030235</v>
      </c>
      <c r="M192" s="156">
        <v>2923805</v>
      </c>
      <c r="N192" s="156">
        <v>-340048.97</v>
      </c>
      <c r="O192" s="156">
        <v>0</v>
      </c>
      <c r="P192" s="156">
        <v>2936404</v>
      </c>
      <c r="Q192" s="156">
        <v>0</v>
      </c>
      <c r="R192" s="156">
        <v>0</v>
      </c>
      <c r="S192" s="156">
        <v>0</v>
      </c>
      <c r="T192" s="156">
        <v>0</v>
      </c>
      <c r="U192" s="156">
        <v>0</v>
      </c>
      <c r="V192" s="156">
        <v>0</v>
      </c>
      <c r="W192" s="156">
        <v>0</v>
      </c>
      <c r="X192" s="156">
        <v>0</v>
      </c>
      <c r="Y192" s="156">
        <v>0</v>
      </c>
      <c r="Z192" s="156">
        <v>0</v>
      </c>
      <c r="AA192" s="156">
        <v>0</v>
      </c>
      <c r="AB192" s="156">
        <v>0</v>
      </c>
      <c r="AC192" s="156">
        <v>0</v>
      </c>
      <c r="AD192" s="156">
        <v>0</v>
      </c>
      <c r="AE192" s="156">
        <v>0</v>
      </c>
      <c r="AF192" s="156">
        <v>2923805</v>
      </c>
      <c r="AG192" s="156">
        <v>2936404</v>
      </c>
      <c r="AH192" s="156">
        <v>12599</v>
      </c>
      <c r="AI192" s="156">
        <v>2521291</v>
      </c>
      <c r="AJ192" s="3"/>
      <c r="AK192" s="4"/>
    </row>
    <row r="193" spans="1:37">
      <c r="A193" s="227">
        <v>4</v>
      </c>
      <c r="B193" s="228" t="s">
        <v>402</v>
      </c>
      <c r="C193" s="228">
        <v>44384515201</v>
      </c>
      <c r="D193" s="228" t="s">
        <v>873</v>
      </c>
      <c r="E193" s="228" t="s">
        <v>874</v>
      </c>
      <c r="F193" s="228" t="s">
        <v>701</v>
      </c>
      <c r="G193" s="228" t="s">
        <v>701</v>
      </c>
      <c r="H193" s="228" t="s">
        <v>701</v>
      </c>
      <c r="I193" s="228" t="s">
        <v>701</v>
      </c>
      <c r="J193" s="229">
        <v>44678</v>
      </c>
      <c r="K193" s="156">
        <v>2057691</v>
      </c>
      <c r="L193" s="156">
        <v>2108795</v>
      </c>
      <c r="M193" s="156">
        <v>2355080</v>
      </c>
      <c r="N193" s="156">
        <v>51104.56</v>
      </c>
      <c r="O193" s="156">
        <v>0</v>
      </c>
      <c r="P193" s="156">
        <v>2350900</v>
      </c>
      <c r="Q193" s="156">
        <v>0</v>
      </c>
      <c r="R193" s="156">
        <v>0</v>
      </c>
      <c r="S193" s="156">
        <v>0</v>
      </c>
      <c r="T193" s="156">
        <v>0</v>
      </c>
      <c r="U193" s="156">
        <v>0</v>
      </c>
      <c r="V193" s="156">
        <v>0</v>
      </c>
      <c r="W193" s="156">
        <v>0</v>
      </c>
      <c r="X193" s="156">
        <v>0</v>
      </c>
      <c r="Y193" s="156">
        <v>0</v>
      </c>
      <c r="Z193" s="156">
        <v>0</v>
      </c>
      <c r="AA193" s="156">
        <v>0</v>
      </c>
      <c r="AB193" s="156">
        <v>0</v>
      </c>
      <c r="AC193" s="156">
        <v>0</v>
      </c>
      <c r="AD193" s="156">
        <v>0</v>
      </c>
      <c r="AE193" s="156">
        <v>0</v>
      </c>
      <c r="AF193" s="156">
        <v>2355080</v>
      </c>
      <c r="AG193" s="156">
        <v>2350900</v>
      </c>
      <c r="AH193" s="156">
        <v>-4180</v>
      </c>
      <c r="AI193" s="156">
        <v>2121963</v>
      </c>
      <c r="AJ193" s="3"/>
      <c r="AK193" s="4"/>
    </row>
    <row r="194" spans="1:37">
      <c r="A194" s="227">
        <v>4</v>
      </c>
      <c r="B194" s="228" t="s">
        <v>404</v>
      </c>
      <c r="C194" s="228">
        <v>44399415201</v>
      </c>
      <c r="D194" s="228" t="s">
        <v>897</v>
      </c>
      <c r="E194" s="228" t="s">
        <v>898</v>
      </c>
      <c r="F194" s="228" t="s">
        <v>701</v>
      </c>
      <c r="G194" s="228" t="s">
        <v>701</v>
      </c>
      <c r="H194" s="228" t="s">
        <v>701</v>
      </c>
      <c r="I194" s="228" t="s">
        <v>701</v>
      </c>
      <c r="J194" s="229">
        <v>44678</v>
      </c>
      <c r="K194" s="156">
        <v>4491996</v>
      </c>
      <c r="L194" s="156">
        <v>4563991</v>
      </c>
      <c r="M194" s="156">
        <v>4393362</v>
      </c>
      <c r="N194" s="156">
        <v>71995.429999999993</v>
      </c>
      <c r="O194" s="156">
        <v>0</v>
      </c>
      <c r="P194" s="156">
        <v>4387252</v>
      </c>
      <c r="Q194" s="156">
        <v>0</v>
      </c>
      <c r="R194" s="156">
        <v>0</v>
      </c>
      <c r="S194" s="156">
        <v>0</v>
      </c>
      <c r="T194" s="156">
        <v>0</v>
      </c>
      <c r="U194" s="156">
        <v>0</v>
      </c>
      <c r="V194" s="156">
        <v>0</v>
      </c>
      <c r="W194" s="156">
        <v>0</v>
      </c>
      <c r="X194" s="156">
        <v>0</v>
      </c>
      <c r="Y194" s="156">
        <v>0</v>
      </c>
      <c r="Z194" s="156">
        <v>0</v>
      </c>
      <c r="AA194" s="156">
        <v>0</v>
      </c>
      <c r="AB194" s="156">
        <v>0</v>
      </c>
      <c r="AC194" s="156">
        <v>0</v>
      </c>
      <c r="AD194" s="156">
        <v>0</v>
      </c>
      <c r="AE194" s="156">
        <v>0</v>
      </c>
      <c r="AF194" s="156">
        <v>4393362</v>
      </c>
      <c r="AG194" s="156">
        <v>4387252</v>
      </c>
      <c r="AH194" s="156">
        <v>-6110</v>
      </c>
      <c r="AI194" s="156">
        <v>4062647</v>
      </c>
      <c r="AJ194" s="3"/>
      <c r="AK194" s="4"/>
    </row>
    <row r="195" spans="1:37">
      <c r="A195" s="227">
        <v>4</v>
      </c>
      <c r="B195" s="228" t="s">
        <v>914</v>
      </c>
      <c r="C195" s="228">
        <v>44061275201</v>
      </c>
      <c r="D195" s="228" t="s">
        <v>895</v>
      </c>
      <c r="E195" s="228" t="s">
        <v>896</v>
      </c>
      <c r="F195" s="228" t="s">
        <v>701</v>
      </c>
      <c r="G195" s="228" t="s">
        <v>701</v>
      </c>
      <c r="H195" s="228" t="s">
        <v>701</v>
      </c>
      <c r="I195" s="228" t="s">
        <v>701</v>
      </c>
      <c r="J195" s="229">
        <v>44979</v>
      </c>
      <c r="K195" s="156">
        <v>1125012</v>
      </c>
      <c r="L195" s="156">
        <v>1125012</v>
      </c>
      <c r="M195" s="156">
        <v>994908</v>
      </c>
      <c r="N195" s="156">
        <v>0</v>
      </c>
      <c r="O195" s="156">
        <v>0</v>
      </c>
      <c r="P195" s="156">
        <v>994009</v>
      </c>
      <c r="Q195" s="156">
        <v>0</v>
      </c>
      <c r="R195" s="156">
        <v>0</v>
      </c>
      <c r="S195" s="156">
        <v>0</v>
      </c>
      <c r="T195" s="156">
        <v>0</v>
      </c>
      <c r="U195" s="156">
        <v>0</v>
      </c>
      <c r="V195" s="156">
        <v>0</v>
      </c>
      <c r="W195" s="156">
        <v>0</v>
      </c>
      <c r="X195" s="156">
        <v>0</v>
      </c>
      <c r="Y195" s="156">
        <v>0</v>
      </c>
      <c r="Z195" s="156">
        <v>0</v>
      </c>
      <c r="AA195" s="156">
        <v>0</v>
      </c>
      <c r="AB195" s="156">
        <v>0</v>
      </c>
      <c r="AC195" s="156">
        <v>0</v>
      </c>
      <c r="AD195" s="156">
        <v>0</v>
      </c>
      <c r="AE195" s="156">
        <v>0</v>
      </c>
      <c r="AF195" s="156">
        <v>994908</v>
      </c>
      <c r="AG195" s="156">
        <v>994009</v>
      </c>
      <c r="AH195" s="156">
        <v>-899</v>
      </c>
      <c r="AI195" s="156">
        <v>879841</v>
      </c>
      <c r="AJ195" s="3"/>
      <c r="AK195" s="4"/>
    </row>
    <row r="196" spans="1:37">
      <c r="A196" s="227">
        <v>4</v>
      </c>
      <c r="B196" s="228" t="s">
        <v>621</v>
      </c>
      <c r="C196" s="228">
        <v>44562315201</v>
      </c>
      <c r="D196" s="228" t="s">
        <v>757</v>
      </c>
      <c r="E196" s="228" t="s">
        <v>758</v>
      </c>
      <c r="F196" s="228" t="s">
        <v>701</v>
      </c>
      <c r="G196" s="228" t="s">
        <v>701</v>
      </c>
      <c r="H196" s="228" t="s">
        <v>701</v>
      </c>
      <c r="I196" s="228" t="s">
        <v>701</v>
      </c>
      <c r="J196" s="229">
        <v>44902</v>
      </c>
      <c r="K196" s="156">
        <v>1050673</v>
      </c>
      <c r="L196" s="156">
        <v>1050673</v>
      </c>
      <c r="M196" s="156">
        <v>985015</v>
      </c>
      <c r="N196" s="156">
        <v>0</v>
      </c>
      <c r="O196" s="156">
        <v>0</v>
      </c>
      <c r="P196" s="156">
        <v>985015</v>
      </c>
      <c r="Q196" s="156">
        <v>0</v>
      </c>
      <c r="R196" s="156">
        <v>0</v>
      </c>
      <c r="S196" s="156">
        <v>0</v>
      </c>
      <c r="T196" s="156">
        <v>0</v>
      </c>
      <c r="U196" s="156">
        <v>0</v>
      </c>
      <c r="V196" s="156">
        <v>0</v>
      </c>
      <c r="W196" s="156">
        <v>0</v>
      </c>
      <c r="X196" s="156">
        <v>0</v>
      </c>
      <c r="Y196" s="156">
        <v>0</v>
      </c>
      <c r="Z196" s="156">
        <v>0</v>
      </c>
      <c r="AA196" s="156">
        <v>0</v>
      </c>
      <c r="AB196" s="156">
        <v>0</v>
      </c>
      <c r="AC196" s="156">
        <v>0</v>
      </c>
      <c r="AD196" s="156">
        <v>0</v>
      </c>
      <c r="AE196" s="156">
        <v>0</v>
      </c>
      <c r="AF196" s="156">
        <v>985015</v>
      </c>
      <c r="AG196" s="156">
        <v>985015</v>
      </c>
      <c r="AH196" s="156">
        <v>0</v>
      </c>
      <c r="AI196" s="156">
        <v>1029940</v>
      </c>
      <c r="AJ196" s="3"/>
      <c r="AK196" s="4"/>
    </row>
    <row r="197" spans="1:37">
      <c r="A197" s="227">
        <v>5</v>
      </c>
      <c r="B197" s="228" t="s">
        <v>406</v>
      </c>
      <c r="C197" s="228">
        <v>44290615201</v>
      </c>
      <c r="D197" s="228" t="s">
        <v>799</v>
      </c>
      <c r="E197" s="228" t="s">
        <v>800</v>
      </c>
      <c r="F197" s="228" t="s">
        <v>701</v>
      </c>
      <c r="G197" s="228" t="s">
        <v>701</v>
      </c>
      <c r="H197" s="228" t="s">
        <v>701</v>
      </c>
      <c r="I197" s="228" t="s">
        <v>701</v>
      </c>
      <c r="J197" s="229">
        <v>44748</v>
      </c>
      <c r="K197" s="156">
        <v>3079406</v>
      </c>
      <c r="L197" s="156">
        <v>3129406</v>
      </c>
      <c r="M197" s="156">
        <v>3205711</v>
      </c>
      <c r="N197" s="156">
        <v>50000</v>
      </c>
      <c r="O197" s="156">
        <v>0</v>
      </c>
      <c r="P197" s="156">
        <v>3130395</v>
      </c>
      <c r="Q197" s="156">
        <v>0</v>
      </c>
      <c r="R197" s="156">
        <v>0</v>
      </c>
      <c r="S197" s="156">
        <v>0</v>
      </c>
      <c r="T197" s="156">
        <v>0</v>
      </c>
      <c r="U197" s="156">
        <v>0</v>
      </c>
      <c r="V197" s="156">
        <v>0</v>
      </c>
      <c r="W197" s="156">
        <v>0</v>
      </c>
      <c r="X197" s="156">
        <v>0</v>
      </c>
      <c r="Y197" s="156">
        <v>0</v>
      </c>
      <c r="Z197" s="156">
        <v>0</v>
      </c>
      <c r="AA197" s="156">
        <v>0</v>
      </c>
      <c r="AB197" s="156">
        <v>0</v>
      </c>
      <c r="AC197" s="156">
        <v>0</v>
      </c>
      <c r="AD197" s="156">
        <v>0</v>
      </c>
      <c r="AE197" s="156">
        <v>0</v>
      </c>
      <c r="AF197" s="156">
        <v>3205711</v>
      </c>
      <c r="AG197" s="156">
        <v>3130395</v>
      </c>
      <c r="AH197" s="156">
        <v>-75316</v>
      </c>
      <c r="AI197" s="156">
        <v>3825882</v>
      </c>
      <c r="AJ197" s="3"/>
      <c r="AK197" s="4"/>
    </row>
    <row r="198" spans="1:37">
      <c r="A198" s="227">
        <v>5</v>
      </c>
      <c r="B198" s="228" t="s">
        <v>408</v>
      </c>
      <c r="C198" s="228">
        <v>43856235201</v>
      </c>
      <c r="D198" s="228" t="s">
        <v>915</v>
      </c>
      <c r="E198" s="228" t="s">
        <v>916</v>
      </c>
      <c r="F198" s="228" t="s">
        <v>701</v>
      </c>
      <c r="G198" s="228" t="s">
        <v>701</v>
      </c>
      <c r="H198" s="228" t="s">
        <v>701</v>
      </c>
      <c r="I198" s="228" t="s">
        <v>701</v>
      </c>
      <c r="J198" s="229">
        <v>44243</v>
      </c>
      <c r="K198" s="156">
        <v>14521514</v>
      </c>
      <c r="L198" s="156">
        <v>14674974</v>
      </c>
      <c r="M198" s="156">
        <v>14844010</v>
      </c>
      <c r="N198" s="156">
        <v>153460.04999999999</v>
      </c>
      <c r="O198" s="156">
        <v>0</v>
      </c>
      <c r="P198" s="156">
        <v>15078914</v>
      </c>
      <c r="Q198" s="156">
        <v>0</v>
      </c>
      <c r="R198" s="156">
        <v>0</v>
      </c>
      <c r="S198" s="156">
        <v>0</v>
      </c>
      <c r="T198" s="156">
        <v>0</v>
      </c>
      <c r="U198" s="156">
        <v>0</v>
      </c>
      <c r="V198" s="156">
        <v>0</v>
      </c>
      <c r="W198" s="156">
        <v>0</v>
      </c>
      <c r="X198" s="156">
        <v>0</v>
      </c>
      <c r="Y198" s="156">
        <v>0</v>
      </c>
      <c r="Z198" s="156">
        <v>0</v>
      </c>
      <c r="AA198" s="156">
        <v>0</v>
      </c>
      <c r="AB198" s="156">
        <v>0</v>
      </c>
      <c r="AC198" s="156">
        <v>0</v>
      </c>
      <c r="AD198" s="156">
        <v>0</v>
      </c>
      <c r="AE198" s="156">
        <v>0</v>
      </c>
      <c r="AF198" s="156">
        <v>14844010</v>
      </c>
      <c r="AG198" s="156">
        <v>15078914</v>
      </c>
      <c r="AH198" s="156">
        <v>234904</v>
      </c>
      <c r="AI198" s="156">
        <v>15223949</v>
      </c>
      <c r="AJ198" s="3"/>
      <c r="AK198" s="4"/>
    </row>
    <row r="199" spans="1:37">
      <c r="A199" s="227">
        <v>5</v>
      </c>
      <c r="B199" s="228" t="s">
        <v>410</v>
      </c>
      <c r="C199" s="228">
        <v>44102015201</v>
      </c>
      <c r="D199" s="228" t="s">
        <v>917</v>
      </c>
      <c r="E199" s="228" t="s">
        <v>918</v>
      </c>
      <c r="F199" s="228" t="s">
        <v>701</v>
      </c>
      <c r="G199" s="228" t="s">
        <v>701</v>
      </c>
      <c r="H199" s="228" t="s">
        <v>701</v>
      </c>
      <c r="I199" s="228" t="s">
        <v>701</v>
      </c>
      <c r="J199" s="229">
        <v>44075</v>
      </c>
      <c r="K199" s="156">
        <v>7501367</v>
      </c>
      <c r="L199" s="156">
        <v>7798794</v>
      </c>
      <c r="M199" s="156">
        <v>7544823</v>
      </c>
      <c r="N199" s="156">
        <v>297427.05</v>
      </c>
      <c r="O199" s="156">
        <v>-41316</v>
      </c>
      <c r="P199" s="156">
        <v>7754120</v>
      </c>
      <c r="Q199" s="156">
        <v>-41316</v>
      </c>
      <c r="R199" s="156">
        <v>0</v>
      </c>
      <c r="S199" s="156">
        <v>0</v>
      </c>
      <c r="T199" s="156">
        <v>0</v>
      </c>
      <c r="U199" s="156">
        <v>0</v>
      </c>
      <c r="V199" s="156">
        <v>0</v>
      </c>
      <c r="W199" s="156">
        <v>-41316</v>
      </c>
      <c r="X199" s="156">
        <v>0</v>
      </c>
      <c r="Y199" s="156">
        <v>0</v>
      </c>
      <c r="Z199" s="156">
        <v>0</v>
      </c>
      <c r="AA199" s="156">
        <v>0</v>
      </c>
      <c r="AB199" s="156">
        <v>0</v>
      </c>
      <c r="AC199" s="156">
        <v>0</v>
      </c>
      <c r="AD199" s="156">
        <v>0</v>
      </c>
      <c r="AE199" s="156">
        <v>-41316</v>
      </c>
      <c r="AF199" s="156">
        <v>7503507</v>
      </c>
      <c r="AG199" s="156">
        <v>7754120</v>
      </c>
      <c r="AH199" s="156">
        <v>250613</v>
      </c>
      <c r="AI199" s="156">
        <v>7321147</v>
      </c>
      <c r="AJ199" s="3"/>
      <c r="AK199" s="4"/>
    </row>
    <row r="200" spans="1:37">
      <c r="A200" s="227">
        <v>5</v>
      </c>
      <c r="B200" s="228" t="s">
        <v>623</v>
      </c>
      <c r="C200" s="228">
        <v>43901715201</v>
      </c>
      <c r="D200" s="228" t="s">
        <v>797</v>
      </c>
      <c r="E200" s="228" t="s">
        <v>798</v>
      </c>
      <c r="F200" s="228" t="s">
        <v>701</v>
      </c>
      <c r="G200" s="228" t="s">
        <v>701</v>
      </c>
      <c r="H200" s="228" t="s">
        <v>701</v>
      </c>
      <c r="I200" s="228" t="s">
        <v>701</v>
      </c>
      <c r="J200" s="229">
        <v>44811</v>
      </c>
      <c r="K200" s="156">
        <v>1640053</v>
      </c>
      <c r="L200" s="156">
        <v>1640053</v>
      </c>
      <c r="M200" s="156">
        <v>1539808</v>
      </c>
      <c r="N200" s="156">
        <v>0</v>
      </c>
      <c r="O200" s="156">
        <v>0</v>
      </c>
      <c r="P200" s="156">
        <v>1539808</v>
      </c>
      <c r="Q200" s="156">
        <v>0</v>
      </c>
      <c r="R200" s="156">
        <v>0</v>
      </c>
      <c r="S200" s="156">
        <v>0</v>
      </c>
      <c r="T200" s="156">
        <v>0</v>
      </c>
      <c r="U200" s="156">
        <v>0</v>
      </c>
      <c r="V200" s="156">
        <v>0</v>
      </c>
      <c r="W200" s="156">
        <v>0</v>
      </c>
      <c r="X200" s="156">
        <v>0</v>
      </c>
      <c r="Y200" s="156">
        <v>0</v>
      </c>
      <c r="Z200" s="156">
        <v>0</v>
      </c>
      <c r="AA200" s="156">
        <v>0</v>
      </c>
      <c r="AB200" s="156">
        <v>0</v>
      </c>
      <c r="AC200" s="156">
        <v>0</v>
      </c>
      <c r="AD200" s="156">
        <v>0</v>
      </c>
      <c r="AE200" s="156">
        <v>0</v>
      </c>
      <c r="AF200" s="156">
        <v>1539808</v>
      </c>
      <c r="AG200" s="156">
        <v>1539808</v>
      </c>
      <c r="AH200" s="156">
        <v>0</v>
      </c>
      <c r="AI200" s="156">
        <v>2062515</v>
      </c>
      <c r="AJ200" s="3"/>
      <c r="AK200" s="4"/>
    </row>
    <row r="201" spans="1:37">
      <c r="A201" s="227">
        <v>5</v>
      </c>
      <c r="B201" s="228" t="s">
        <v>625</v>
      </c>
      <c r="C201" s="228">
        <v>43986525201</v>
      </c>
      <c r="D201" s="228" t="s">
        <v>799</v>
      </c>
      <c r="E201" s="228" t="s">
        <v>800</v>
      </c>
      <c r="F201" s="228" t="s">
        <v>701</v>
      </c>
      <c r="G201" s="228" t="s">
        <v>701</v>
      </c>
      <c r="H201" s="228" t="s">
        <v>701</v>
      </c>
      <c r="I201" s="228" t="s">
        <v>701</v>
      </c>
      <c r="J201" s="229">
        <v>44930</v>
      </c>
      <c r="K201" s="156">
        <v>1188917</v>
      </c>
      <c r="L201" s="156">
        <v>1190920</v>
      </c>
      <c r="M201" s="156">
        <v>1139015</v>
      </c>
      <c r="N201" s="156">
        <v>2002.86</v>
      </c>
      <c r="O201" s="156">
        <v>0</v>
      </c>
      <c r="P201" s="156">
        <v>1138826</v>
      </c>
      <c r="Q201" s="156">
        <v>0</v>
      </c>
      <c r="R201" s="156">
        <v>0</v>
      </c>
      <c r="S201" s="156">
        <v>0</v>
      </c>
      <c r="T201" s="156">
        <v>0</v>
      </c>
      <c r="U201" s="156">
        <v>0</v>
      </c>
      <c r="V201" s="156">
        <v>0</v>
      </c>
      <c r="W201" s="156">
        <v>0</v>
      </c>
      <c r="X201" s="156">
        <v>0</v>
      </c>
      <c r="Y201" s="156">
        <v>0</v>
      </c>
      <c r="Z201" s="156">
        <v>0</v>
      </c>
      <c r="AA201" s="156">
        <v>0</v>
      </c>
      <c r="AB201" s="156">
        <v>0</v>
      </c>
      <c r="AC201" s="156">
        <v>0</v>
      </c>
      <c r="AD201" s="156">
        <v>0</v>
      </c>
      <c r="AE201" s="156">
        <v>0</v>
      </c>
      <c r="AF201" s="156">
        <v>1139015</v>
      </c>
      <c r="AG201" s="156">
        <v>1138826</v>
      </c>
      <c r="AH201" s="156">
        <v>-189</v>
      </c>
      <c r="AI201" s="156">
        <v>1369687</v>
      </c>
      <c r="AJ201" s="3"/>
      <c r="AK201" s="4"/>
    </row>
    <row r="202" spans="1:37">
      <c r="A202" s="227">
        <v>5</v>
      </c>
      <c r="B202" s="228" t="s">
        <v>412</v>
      </c>
      <c r="C202" s="228">
        <v>43914215201</v>
      </c>
      <c r="D202" s="228" t="s">
        <v>799</v>
      </c>
      <c r="E202" s="228" t="s">
        <v>800</v>
      </c>
      <c r="F202" s="228" t="s">
        <v>701</v>
      </c>
      <c r="G202" s="228" t="s">
        <v>701</v>
      </c>
      <c r="H202" s="228" t="s">
        <v>701</v>
      </c>
      <c r="I202" s="228" t="s">
        <v>701</v>
      </c>
      <c r="J202" s="229">
        <v>44901</v>
      </c>
      <c r="K202" s="156">
        <v>6255758</v>
      </c>
      <c r="L202" s="156">
        <v>6282058</v>
      </c>
      <c r="M202" s="156">
        <v>5782361</v>
      </c>
      <c r="N202" s="156">
        <v>26300.22</v>
      </c>
      <c r="O202" s="156">
        <v>0</v>
      </c>
      <c r="P202" s="156">
        <v>5745517</v>
      </c>
      <c r="Q202" s="156">
        <v>0</v>
      </c>
      <c r="R202" s="156">
        <v>0</v>
      </c>
      <c r="S202" s="156">
        <v>0</v>
      </c>
      <c r="T202" s="156">
        <v>0</v>
      </c>
      <c r="U202" s="156">
        <v>0</v>
      </c>
      <c r="V202" s="156">
        <v>0</v>
      </c>
      <c r="W202" s="156">
        <v>0</v>
      </c>
      <c r="X202" s="156">
        <v>0</v>
      </c>
      <c r="Y202" s="156">
        <v>0</v>
      </c>
      <c r="Z202" s="156">
        <v>0</v>
      </c>
      <c r="AA202" s="156">
        <v>0</v>
      </c>
      <c r="AB202" s="156">
        <v>0</v>
      </c>
      <c r="AC202" s="156">
        <v>0</v>
      </c>
      <c r="AD202" s="156">
        <v>0</v>
      </c>
      <c r="AE202" s="156">
        <v>0</v>
      </c>
      <c r="AF202" s="156">
        <v>5782361</v>
      </c>
      <c r="AG202" s="156">
        <v>5745517</v>
      </c>
      <c r="AH202" s="156">
        <v>-36845</v>
      </c>
      <c r="AI202" s="156">
        <v>7312040</v>
      </c>
      <c r="AJ202" s="3"/>
      <c r="AK202" s="4"/>
    </row>
    <row r="203" spans="1:37">
      <c r="A203" s="227">
        <v>5</v>
      </c>
      <c r="B203" s="228" t="s">
        <v>414</v>
      </c>
      <c r="C203" s="228">
        <v>44417515201</v>
      </c>
      <c r="D203" s="228" t="s">
        <v>897</v>
      </c>
      <c r="E203" s="228" t="s">
        <v>898</v>
      </c>
      <c r="F203" s="228" t="s">
        <v>701</v>
      </c>
      <c r="G203" s="228" t="s">
        <v>701</v>
      </c>
      <c r="H203" s="228" t="s">
        <v>701</v>
      </c>
      <c r="I203" s="228" t="s">
        <v>701</v>
      </c>
      <c r="J203" s="229">
        <v>44811</v>
      </c>
      <c r="K203" s="156">
        <v>2868033</v>
      </c>
      <c r="L203" s="156">
        <v>2873478</v>
      </c>
      <c r="M203" s="156">
        <v>2862070</v>
      </c>
      <c r="N203" s="156">
        <v>5444.77</v>
      </c>
      <c r="O203" s="156">
        <v>0</v>
      </c>
      <c r="P203" s="156">
        <v>2859702</v>
      </c>
      <c r="Q203" s="156">
        <v>0</v>
      </c>
      <c r="R203" s="156">
        <v>0</v>
      </c>
      <c r="S203" s="156">
        <v>0</v>
      </c>
      <c r="T203" s="156">
        <v>0</v>
      </c>
      <c r="U203" s="156">
        <v>0</v>
      </c>
      <c r="V203" s="156">
        <v>0</v>
      </c>
      <c r="W203" s="156">
        <v>0</v>
      </c>
      <c r="X203" s="156">
        <v>0</v>
      </c>
      <c r="Y203" s="156">
        <v>0</v>
      </c>
      <c r="Z203" s="156">
        <v>0</v>
      </c>
      <c r="AA203" s="156">
        <v>0</v>
      </c>
      <c r="AB203" s="156">
        <v>0</v>
      </c>
      <c r="AC203" s="156">
        <v>0</v>
      </c>
      <c r="AD203" s="156">
        <v>0</v>
      </c>
      <c r="AE203" s="156">
        <v>0</v>
      </c>
      <c r="AF203" s="156">
        <v>2862070</v>
      </c>
      <c r="AG203" s="156">
        <v>2859702</v>
      </c>
      <c r="AH203" s="156">
        <v>-2367</v>
      </c>
      <c r="AI203" s="156">
        <v>2740879</v>
      </c>
      <c r="AJ203" s="3"/>
      <c r="AK203" s="4"/>
    </row>
    <row r="204" spans="1:37" ht="24">
      <c r="A204" s="227">
        <v>5</v>
      </c>
      <c r="B204" s="228" t="s">
        <v>627</v>
      </c>
      <c r="C204" s="228">
        <v>44942415201</v>
      </c>
      <c r="D204" s="228" t="s">
        <v>919</v>
      </c>
      <c r="E204" s="228" t="s">
        <v>920</v>
      </c>
      <c r="F204" s="228" t="s">
        <v>701</v>
      </c>
      <c r="G204" s="228" t="s">
        <v>701</v>
      </c>
      <c r="H204" s="228" t="s">
        <v>701</v>
      </c>
      <c r="I204" s="228" t="s">
        <v>701</v>
      </c>
      <c r="J204" s="229">
        <v>44901</v>
      </c>
      <c r="K204" s="156">
        <v>950694</v>
      </c>
      <c r="L204" s="156">
        <v>950694</v>
      </c>
      <c r="M204" s="156">
        <v>969481</v>
      </c>
      <c r="N204" s="156">
        <v>0</v>
      </c>
      <c r="O204" s="156">
        <v>0</v>
      </c>
      <c r="P204" s="156">
        <v>969481</v>
      </c>
      <c r="Q204" s="156">
        <v>0</v>
      </c>
      <c r="R204" s="156">
        <v>0</v>
      </c>
      <c r="S204" s="156">
        <v>0</v>
      </c>
      <c r="T204" s="156">
        <v>0</v>
      </c>
      <c r="U204" s="156">
        <v>0</v>
      </c>
      <c r="V204" s="156">
        <v>0</v>
      </c>
      <c r="W204" s="156">
        <v>0</v>
      </c>
      <c r="X204" s="156">
        <v>0</v>
      </c>
      <c r="Y204" s="156">
        <v>0</v>
      </c>
      <c r="Z204" s="156">
        <v>0</v>
      </c>
      <c r="AA204" s="156">
        <v>0</v>
      </c>
      <c r="AB204" s="156">
        <v>0</v>
      </c>
      <c r="AC204" s="156">
        <v>0</v>
      </c>
      <c r="AD204" s="156">
        <v>0</v>
      </c>
      <c r="AE204" s="156">
        <v>0</v>
      </c>
      <c r="AF204" s="156">
        <v>969481</v>
      </c>
      <c r="AG204" s="156">
        <v>969481</v>
      </c>
      <c r="AH204" s="156">
        <v>0</v>
      </c>
      <c r="AI204" s="156">
        <v>729303</v>
      </c>
      <c r="AJ204" s="3"/>
      <c r="AK204" s="4"/>
    </row>
    <row r="205" spans="1:37">
      <c r="A205" s="227">
        <v>5</v>
      </c>
      <c r="B205" s="228" t="s">
        <v>921</v>
      </c>
      <c r="C205" s="228">
        <v>44942515201</v>
      </c>
      <c r="D205" s="228" t="s">
        <v>922</v>
      </c>
      <c r="E205" s="228" t="s">
        <v>923</v>
      </c>
      <c r="F205" s="228" t="s">
        <v>701</v>
      </c>
      <c r="G205" s="228" t="s">
        <v>701</v>
      </c>
      <c r="H205" s="228" t="s">
        <v>701</v>
      </c>
      <c r="I205" s="228" t="s">
        <v>701</v>
      </c>
      <c r="J205" s="229">
        <v>44866</v>
      </c>
      <c r="K205" s="156">
        <v>967737</v>
      </c>
      <c r="L205" s="156">
        <v>967737</v>
      </c>
      <c r="M205" s="156">
        <v>851103</v>
      </c>
      <c r="N205" s="156">
        <v>0</v>
      </c>
      <c r="O205" s="156">
        <v>0</v>
      </c>
      <c r="P205" s="156">
        <v>851002</v>
      </c>
      <c r="Q205" s="156">
        <v>0</v>
      </c>
      <c r="R205" s="156">
        <v>0</v>
      </c>
      <c r="S205" s="156">
        <v>0</v>
      </c>
      <c r="T205" s="156">
        <v>0</v>
      </c>
      <c r="U205" s="156">
        <v>0</v>
      </c>
      <c r="V205" s="156">
        <v>0</v>
      </c>
      <c r="W205" s="156">
        <v>0</v>
      </c>
      <c r="X205" s="156">
        <v>0</v>
      </c>
      <c r="Y205" s="156">
        <v>0</v>
      </c>
      <c r="Z205" s="156">
        <v>0</v>
      </c>
      <c r="AA205" s="156">
        <v>0</v>
      </c>
      <c r="AB205" s="156">
        <v>0</v>
      </c>
      <c r="AC205" s="156">
        <v>0</v>
      </c>
      <c r="AD205" s="156">
        <v>0</v>
      </c>
      <c r="AE205" s="156">
        <v>0</v>
      </c>
      <c r="AF205" s="156">
        <v>851103</v>
      </c>
      <c r="AG205" s="156">
        <v>851002</v>
      </c>
      <c r="AH205" s="156">
        <v>-101</v>
      </c>
      <c r="AI205" s="156">
        <v>882687</v>
      </c>
      <c r="AJ205" s="3"/>
      <c r="AK205" s="4"/>
    </row>
    <row r="206" spans="1:37">
      <c r="A206" s="227">
        <v>5</v>
      </c>
      <c r="B206" s="228" t="s">
        <v>629</v>
      </c>
      <c r="C206" s="228">
        <v>44655815201</v>
      </c>
      <c r="D206" s="228" t="s">
        <v>924</v>
      </c>
      <c r="E206" s="228" t="s">
        <v>925</v>
      </c>
      <c r="F206" s="228" t="s">
        <v>701</v>
      </c>
      <c r="G206" s="228" t="s">
        <v>701</v>
      </c>
      <c r="H206" s="228" t="s">
        <v>701</v>
      </c>
      <c r="I206" s="228" t="s">
        <v>701</v>
      </c>
      <c r="J206" s="229">
        <v>44845</v>
      </c>
      <c r="K206" s="156">
        <v>1178485</v>
      </c>
      <c r="L206" s="156">
        <v>1182078</v>
      </c>
      <c r="M206" s="156">
        <v>1222101</v>
      </c>
      <c r="N206" s="156">
        <v>3592.47</v>
      </c>
      <c r="O206" s="156">
        <v>0</v>
      </c>
      <c r="P206" s="156">
        <v>1220346</v>
      </c>
      <c r="Q206" s="156">
        <v>0</v>
      </c>
      <c r="R206" s="156">
        <v>0</v>
      </c>
      <c r="S206" s="156">
        <v>0</v>
      </c>
      <c r="T206" s="156">
        <v>0</v>
      </c>
      <c r="U206" s="156">
        <v>0</v>
      </c>
      <c r="V206" s="156">
        <v>0</v>
      </c>
      <c r="W206" s="156">
        <v>0</v>
      </c>
      <c r="X206" s="156">
        <v>0</v>
      </c>
      <c r="Y206" s="156">
        <v>0</v>
      </c>
      <c r="Z206" s="156">
        <v>0</v>
      </c>
      <c r="AA206" s="156">
        <v>0</v>
      </c>
      <c r="AB206" s="156">
        <v>0</v>
      </c>
      <c r="AC206" s="156">
        <v>0</v>
      </c>
      <c r="AD206" s="156">
        <v>0</v>
      </c>
      <c r="AE206" s="156">
        <v>0</v>
      </c>
      <c r="AF206" s="156">
        <v>1222101</v>
      </c>
      <c r="AG206" s="156">
        <v>1220346</v>
      </c>
      <c r="AH206" s="156">
        <v>-1755</v>
      </c>
      <c r="AI206" s="156">
        <v>1289086</v>
      </c>
      <c r="AJ206" s="3"/>
      <c r="AK206" s="4"/>
    </row>
    <row r="207" spans="1:37">
      <c r="A207" s="227">
        <v>5</v>
      </c>
      <c r="B207" s="228" t="s">
        <v>631</v>
      </c>
      <c r="C207" s="228">
        <v>44381615201</v>
      </c>
      <c r="D207" s="228" t="s">
        <v>926</v>
      </c>
      <c r="E207" s="228" t="s">
        <v>927</v>
      </c>
      <c r="F207" s="228" t="s">
        <v>701</v>
      </c>
      <c r="G207" s="228" t="s">
        <v>701</v>
      </c>
      <c r="H207" s="228" t="s">
        <v>701</v>
      </c>
      <c r="I207" s="228" t="s">
        <v>701</v>
      </c>
      <c r="J207" s="229">
        <v>44866</v>
      </c>
      <c r="K207" s="156">
        <v>3435770</v>
      </c>
      <c r="L207" s="156">
        <v>3435770</v>
      </c>
      <c r="M207" s="156">
        <v>3371565</v>
      </c>
      <c r="N207" s="156">
        <v>0</v>
      </c>
      <c r="O207" s="156">
        <v>0</v>
      </c>
      <c r="P207" s="156">
        <v>3338650</v>
      </c>
      <c r="Q207" s="156">
        <v>0</v>
      </c>
      <c r="R207" s="156">
        <v>0</v>
      </c>
      <c r="S207" s="156">
        <v>0</v>
      </c>
      <c r="T207" s="156">
        <v>0</v>
      </c>
      <c r="U207" s="156">
        <v>0</v>
      </c>
      <c r="V207" s="156">
        <v>0</v>
      </c>
      <c r="W207" s="156">
        <v>0</v>
      </c>
      <c r="X207" s="156">
        <v>0</v>
      </c>
      <c r="Y207" s="156">
        <v>0</v>
      </c>
      <c r="Z207" s="156">
        <v>0</v>
      </c>
      <c r="AA207" s="156">
        <v>0</v>
      </c>
      <c r="AB207" s="156">
        <v>0</v>
      </c>
      <c r="AC207" s="156">
        <v>0</v>
      </c>
      <c r="AD207" s="156">
        <v>0</v>
      </c>
      <c r="AE207" s="156">
        <v>0</v>
      </c>
      <c r="AF207" s="156">
        <v>3371565</v>
      </c>
      <c r="AG207" s="156">
        <v>3338650</v>
      </c>
      <c r="AH207" s="156">
        <v>-32915</v>
      </c>
      <c r="AI207" s="156">
        <v>4749445</v>
      </c>
      <c r="AJ207" s="3"/>
      <c r="AK207" s="4"/>
    </row>
    <row r="208" spans="1:37" ht="24">
      <c r="A208" s="227">
        <v>5</v>
      </c>
      <c r="B208" s="228" t="s">
        <v>928</v>
      </c>
      <c r="C208" s="228">
        <v>44713515201</v>
      </c>
      <c r="D208" s="228" t="s">
        <v>827</v>
      </c>
      <c r="E208" s="228" t="s">
        <v>828</v>
      </c>
      <c r="F208" s="228" t="s">
        <v>701</v>
      </c>
      <c r="G208" s="228" t="s">
        <v>701</v>
      </c>
      <c r="H208" s="228" t="s">
        <v>701</v>
      </c>
      <c r="I208" s="228" t="s">
        <v>701</v>
      </c>
      <c r="J208" s="229">
        <v>45020</v>
      </c>
      <c r="K208" s="156">
        <v>939661</v>
      </c>
      <c r="L208" s="156">
        <v>939661</v>
      </c>
      <c r="M208" s="156">
        <v>899114</v>
      </c>
      <c r="N208" s="156">
        <v>0</v>
      </c>
      <c r="O208" s="156">
        <v>0</v>
      </c>
      <c r="P208" s="156">
        <v>899114</v>
      </c>
      <c r="Q208" s="156">
        <v>0</v>
      </c>
      <c r="R208" s="156">
        <v>0</v>
      </c>
      <c r="S208" s="156">
        <v>0</v>
      </c>
      <c r="T208" s="156">
        <v>0</v>
      </c>
      <c r="U208" s="156">
        <v>0</v>
      </c>
      <c r="V208" s="156">
        <v>0</v>
      </c>
      <c r="W208" s="156">
        <v>0</v>
      </c>
      <c r="X208" s="156">
        <v>0</v>
      </c>
      <c r="Y208" s="156">
        <v>0</v>
      </c>
      <c r="Z208" s="156">
        <v>0</v>
      </c>
      <c r="AA208" s="156">
        <v>0</v>
      </c>
      <c r="AB208" s="156">
        <v>0</v>
      </c>
      <c r="AC208" s="156">
        <v>0</v>
      </c>
      <c r="AD208" s="156">
        <v>0</v>
      </c>
      <c r="AE208" s="156">
        <v>0</v>
      </c>
      <c r="AF208" s="156">
        <v>899114</v>
      </c>
      <c r="AG208" s="156">
        <v>899114</v>
      </c>
      <c r="AH208" s="156">
        <v>0</v>
      </c>
      <c r="AI208" s="156">
        <v>881063</v>
      </c>
      <c r="AJ208" s="3"/>
      <c r="AK208" s="4"/>
    </row>
    <row r="209" spans="1:37">
      <c r="A209" s="227">
        <v>5</v>
      </c>
      <c r="B209" s="228" t="s">
        <v>416</v>
      </c>
      <c r="C209" s="228">
        <v>44343315201</v>
      </c>
      <c r="D209" s="228" t="s">
        <v>917</v>
      </c>
      <c r="E209" s="228" t="s">
        <v>918</v>
      </c>
      <c r="F209" s="228" t="s">
        <v>701</v>
      </c>
      <c r="G209" s="228" t="s">
        <v>701</v>
      </c>
      <c r="H209" s="228" t="s">
        <v>701</v>
      </c>
      <c r="I209" s="228" t="s">
        <v>701</v>
      </c>
      <c r="J209" s="229">
        <v>44502</v>
      </c>
      <c r="K209" s="156">
        <v>5312936</v>
      </c>
      <c r="L209" s="156">
        <v>5361981</v>
      </c>
      <c r="M209" s="156">
        <v>5275495</v>
      </c>
      <c r="N209" s="156">
        <v>49044.959999999999</v>
      </c>
      <c r="O209" s="156">
        <v>0</v>
      </c>
      <c r="P209" s="156">
        <v>5382637</v>
      </c>
      <c r="Q209" s="156">
        <v>0</v>
      </c>
      <c r="R209" s="156">
        <v>0</v>
      </c>
      <c r="S209" s="156">
        <v>0</v>
      </c>
      <c r="T209" s="156">
        <v>0</v>
      </c>
      <c r="U209" s="156">
        <v>0</v>
      </c>
      <c r="V209" s="156">
        <v>0</v>
      </c>
      <c r="W209" s="156">
        <v>0</v>
      </c>
      <c r="X209" s="156">
        <v>0</v>
      </c>
      <c r="Y209" s="156">
        <v>0</v>
      </c>
      <c r="Z209" s="156">
        <v>0</v>
      </c>
      <c r="AA209" s="156">
        <v>0</v>
      </c>
      <c r="AB209" s="156">
        <v>0</v>
      </c>
      <c r="AC209" s="156">
        <v>0</v>
      </c>
      <c r="AD209" s="156">
        <v>0</v>
      </c>
      <c r="AE209" s="156">
        <v>0</v>
      </c>
      <c r="AF209" s="156">
        <v>5275495</v>
      </c>
      <c r="AG209" s="156">
        <v>5382637</v>
      </c>
      <c r="AH209" s="156">
        <v>107142</v>
      </c>
      <c r="AI209" s="156">
        <v>6332507</v>
      </c>
      <c r="AJ209" s="3"/>
      <c r="AK209" s="4"/>
    </row>
    <row r="210" spans="1:37">
      <c r="A210" s="227">
        <v>5</v>
      </c>
      <c r="B210" s="228" t="s">
        <v>418</v>
      </c>
      <c r="C210" s="228">
        <v>44113215201</v>
      </c>
      <c r="D210" s="228" t="s">
        <v>917</v>
      </c>
      <c r="E210" s="228" t="s">
        <v>918</v>
      </c>
      <c r="F210" s="228" t="s">
        <v>701</v>
      </c>
      <c r="G210" s="228" t="s">
        <v>701</v>
      </c>
      <c r="H210" s="228" t="s">
        <v>701</v>
      </c>
      <c r="I210" s="228" t="s">
        <v>701</v>
      </c>
      <c r="J210" s="229">
        <v>44474</v>
      </c>
      <c r="K210" s="156">
        <v>7424369</v>
      </c>
      <c r="L210" s="156">
        <v>7591181</v>
      </c>
      <c r="M210" s="156">
        <v>7558842</v>
      </c>
      <c r="N210" s="156">
        <v>166811.87</v>
      </c>
      <c r="O210" s="156">
        <v>0</v>
      </c>
      <c r="P210" s="156">
        <v>7953369</v>
      </c>
      <c r="Q210" s="156">
        <v>0</v>
      </c>
      <c r="R210" s="156">
        <v>0</v>
      </c>
      <c r="S210" s="156">
        <v>0</v>
      </c>
      <c r="T210" s="156">
        <v>0</v>
      </c>
      <c r="U210" s="156">
        <v>0</v>
      </c>
      <c r="V210" s="156">
        <v>0</v>
      </c>
      <c r="W210" s="156">
        <v>0</v>
      </c>
      <c r="X210" s="156">
        <v>0</v>
      </c>
      <c r="Y210" s="156">
        <v>0</v>
      </c>
      <c r="Z210" s="156">
        <v>0</v>
      </c>
      <c r="AA210" s="156">
        <v>0</v>
      </c>
      <c r="AB210" s="156">
        <v>0</v>
      </c>
      <c r="AC210" s="156">
        <v>0</v>
      </c>
      <c r="AD210" s="156">
        <v>0</v>
      </c>
      <c r="AE210" s="156">
        <v>0</v>
      </c>
      <c r="AF210" s="156">
        <v>7558842</v>
      </c>
      <c r="AG210" s="156">
        <v>7953369</v>
      </c>
      <c r="AH210" s="156">
        <v>394527</v>
      </c>
      <c r="AI210" s="156">
        <v>9276735</v>
      </c>
      <c r="AJ210" s="3"/>
      <c r="AK210" s="4"/>
    </row>
    <row r="211" spans="1:37">
      <c r="A211" s="227">
        <v>5</v>
      </c>
      <c r="B211" s="228" t="s">
        <v>420</v>
      </c>
      <c r="C211" s="228">
        <v>44290515201</v>
      </c>
      <c r="D211" s="228" t="s">
        <v>719</v>
      </c>
      <c r="E211" s="228" t="s">
        <v>720</v>
      </c>
      <c r="F211" s="228" t="s">
        <v>701</v>
      </c>
      <c r="G211" s="228" t="s">
        <v>701</v>
      </c>
      <c r="H211" s="228" t="s">
        <v>701</v>
      </c>
      <c r="I211" s="228" t="s">
        <v>701</v>
      </c>
      <c r="J211" s="229">
        <v>44593</v>
      </c>
      <c r="K211" s="156">
        <v>3001616</v>
      </c>
      <c r="L211" s="156">
        <v>3060677</v>
      </c>
      <c r="M211" s="156">
        <v>3027637</v>
      </c>
      <c r="N211" s="156">
        <v>59061.42</v>
      </c>
      <c r="O211" s="156">
        <v>0</v>
      </c>
      <c r="P211" s="156">
        <v>3072540</v>
      </c>
      <c r="Q211" s="156">
        <v>0</v>
      </c>
      <c r="R211" s="156">
        <v>0</v>
      </c>
      <c r="S211" s="156">
        <v>0</v>
      </c>
      <c r="T211" s="156">
        <v>0</v>
      </c>
      <c r="U211" s="156">
        <v>0</v>
      </c>
      <c r="V211" s="156">
        <v>0</v>
      </c>
      <c r="W211" s="156">
        <v>0</v>
      </c>
      <c r="X211" s="156">
        <v>0</v>
      </c>
      <c r="Y211" s="156">
        <v>0</v>
      </c>
      <c r="Z211" s="156">
        <v>0</v>
      </c>
      <c r="AA211" s="156">
        <v>0</v>
      </c>
      <c r="AB211" s="156">
        <v>0</v>
      </c>
      <c r="AC211" s="156">
        <v>0</v>
      </c>
      <c r="AD211" s="156">
        <v>0</v>
      </c>
      <c r="AE211" s="156">
        <v>0</v>
      </c>
      <c r="AF211" s="156">
        <v>3027637</v>
      </c>
      <c r="AG211" s="156">
        <v>3072540</v>
      </c>
      <c r="AH211" s="156">
        <v>44903</v>
      </c>
      <c r="AI211" s="156">
        <v>2459664</v>
      </c>
      <c r="AJ211" s="3"/>
      <c r="AK211" s="4"/>
    </row>
    <row r="212" spans="1:37">
      <c r="A212" s="227">
        <v>5</v>
      </c>
      <c r="B212" s="228" t="s">
        <v>929</v>
      </c>
      <c r="C212" s="228">
        <v>44602015201</v>
      </c>
      <c r="D212" s="228" t="s">
        <v>930</v>
      </c>
      <c r="E212" s="228" t="s">
        <v>931</v>
      </c>
      <c r="F212" s="228" t="s">
        <v>701</v>
      </c>
      <c r="G212" s="228" t="s">
        <v>701</v>
      </c>
      <c r="H212" s="228" t="s">
        <v>701</v>
      </c>
      <c r="I212" s="228" t="s">
        <v>701</v>
      </c>
      <c r="J212" s="229">
        <v>44593</v>
      </c>
      <c r="K212" s="156">
        <v>1509974</v>
      </c>
      <c r="L212" s="156">
        <v>1509974</v>
      </c>
      <c r="M212" s="156">
        <v>1539994</v>
      </c>
      <c r="N212" s="156">
        <v>0</v>
      </c>
      <c r="O212" s="156">
        <v>-55902</v>
      </c>
      <c r="P212" s="156">
        <v>1540522</v>
      </c>
      <c r="Q212" s="156">
        <v>-55902</v>
      </c>
      <c r="R212" s="156">
        <v>0</v>
      </c>
      <c r="S212" s="156">
        <v>0</v>
      </c>
      <c r="T212" s="156">
        <v>0</v>
      </c>
      <c r="U212" s="156">
        <v>0</v>
      </c>
      <c r="V212" s="156">
        <v>0</v>
      </c>
      <c r="W212" s="156">
        <v>-55902</v>
      </c>
      <c r="X212" s="156">
        <v>0</v>
      </c>
      <c r="Y212" s="156">
        <v>0</v>
      </c>
      <c r="Z212" s="156">
        <v>0</v>
      </c>
      <c r="AA212" s="156">
        <v>0</v>
      </c>
      <c r="AB212" s="156">
        <v>0</v>
      </c>
      <c r="AC212" s="156">
        <v>0</v>
      </c>
      <c r="AD212" s="156">
        <v>0</v>
      </c>
      <c r="AE212" s="156">
        <v>-55902</v>
      </c>
      <c r="AF212" s="156">
        <v>1484092</v>
      </c>
      <c r="AG212" s="156">
        <v>1540522</v>
      </c>
      <c r="AH212" s="156">
        <v>56430</v>
      </c>
      <c r="AI212" s="156">
        <v>1275856</v>
      </c>
      <c r="AJ212" s="3"/>
      <c r="AK212" s="4"/>
    </row>
    <row r="213" spans="1:37">
      <c r="A213" s="227">
        <v>5</v>
      </c>
      <c r="B213" s="228" t="s">
        <v>633</v>
      </c>
      <c r="C213" s="228">
        <v>44529415201</v>
      </c>
      <c r="D213" s="228" t="s">
        <v>799</v>
      </c>
      <c r="E213" s="228" t="s">
        <v>800</v>
      </c>
      <c r="F213" s="228" t="s">
        <v>701</v>
      </c>
      <c r="G213" s="228" t="s">
        <v>701</v>
      </c>
      <c r="H213" s="228" t="s">
        <v>701</v>
      </c>
      <c r="I213" s="228" t="s">
        <v>701</v>
      </c>
      <c r="J213" s="229">
        <v>44866</v>
      </c>
      <c r="K213" s="156">
        <v>8096921</v>
      </c>
      <c r="L213" s="156">
        <v>8098655</v>
      </c>
      <c r="M213" s="156">
        <v>8200608</v>
      </c>
      <c r="N213" s="156">
        <v>1734.18</v>
      </c>
      <c r="O213" s="156">
        <v>0</v>
      </c>
      <c r="P213" s="156">
        <v>8095717</v>
      </c>
      <c r="Q213" s="156">
        <v>0</v>
      </c>
      <c r="R213" s="156">
        <v>0</v>
      </c>
      <c r="S213" s="156">
        <v>0</v>
      </c>
      <c r="T213" s="156">
        <v>0</v>
      </c>
      <c r="U213" s="156">
        <v>0</v>
      </c>
      <c r="V213" s="156">
        <v>0</v>
      </c>
      <c r="W213" s="156">
        <v>0</v>
      </c>
      <c r="X213" s="156">
        <v>0</v>
      </c>
      <c r="Y213" s="156">
        <v>0</v>
      </c>
      <c r="Z213" s="156">
        <v>0</v>
      </c>
      <c r="AA213" s="156">
        <v>0</v>
      </c>
      <c r="AB213" s="156">
        <v>0</v>
      </c>
      <c r="AC213" s="156">
        <v>0</v>
      </c>
      <c r="AD213" s="156">
        <v>0</v>
      </c>
      <c r="AE213" s="156">
        <v>0</v>
      </c>
      <c r="AF213" s="156">
        <v>8200608</v>
      </c>
      <c r="AG213" s="156">
        <v>8095717</v>
      </c>
      <c r="AH213" s="156">
        <v>-104891</v>
      </c>
      <c r="AI213" s="156">
        <v>11713738</v>
      </c>
      <c r="AJ213" s="3"/>
      <c r="AK213" s="4"/>
    </row>
    <row r="214" spans="1:37">
      <c r="A214" s="227">
        <v>5</v>
      </c>
      <c r="B214" s="228" t="s">
        <v>635</v>
      </c>
      <c r="C214" s="228">
        <v>43913015201</v>
      </c>
      <c r="D214" s="228" t="s">
        <v>757</v>
      </c>
      <c r="E214" s="228" t="s">
        <v>758</v>
      </c>
      <c r="F214" s="228" t="s">
        <v>701</v>
      </c>
      <c r="G214" s="228" t="s">
        <v>701</v>
      </c>
      <c r="H214" s="228" t="s">
        <v>701</v>
      </c>
      <c r="I214" s="228" t="s">
        <v>701</v>
      </c>
      <c r="J214" s="229">
        <v>44565</v>
      </c>
      <c r="K214" s="156">
        <v>679529</v>
      </c>
      <c r="L214" s="156">
        <v>679529</v>
      </c>
      <c r="M214" s="156">
        <v>677096</v>
      </c>
      <c r="N214" s="156">
        <v>0</v>
      </c>
      <c r="O214" s="156">
        <v>0</v>
      </c>
      <c r="P214" s="156">
        <v>677187</v>
      </c>
      <c r="Q214" s="156">
        <v>0</v>
      </c>
      <c r="R214" s="156">
        <v>0</v>
      </c>
      <c r="S214" s="156">
        <v>0</v>
      </c>
      <c r="T214" s="156">
        <v>0</v>
      </c>
      <c r="U214" s="156">
        <v>0</v>
      </c>
      <c r="V214" s="156">
        <v>0</v>
      </c>
      <c r="W214" s="156">
        <v>0</v>
      </c>
      <c r="X214" s="156">
        <v>0</v>
      </c>
      <c r="Y214" s="156">
        <v>0</v>
      </c>
      <c r="Z214" s="156">
        <v>0</v>
      </c>
      <c r="AA214" s="156">
        <v>0</v>
      </c>
      <c r="AB214" s="156">
        <v>0</v>
      </c>
      <c r="AC214" s="156">
        <v>0</v>
      </c>
      <c r="AD214" s="156">
        <v>0</v>
      </c>
      <c r="AE214" s="156">
        <v>0</v>
      </c>
      <c r="AF214" s="156">
        <v>677096</v>
      </c>
      <c r="AG214" s="156">
        <v>677187</v>
      </c>
      <c r="AH214" s="156">
        <v>92</v>
      </c>
      <c r="AI214" s="156">
        <v>681571</v>
      </c>
      <c r="AJ214" s="3"/>
      <c r="AK214" s="4"/>
    </row>
    <row r="215" spans="1:37">
      <c r="A215" s="227">
        <v>5</v>
      </c>
      <c r="B215" s="228" t="s">
        <v>422</v>
      </c>
      <c r="C215" s="228">
        <v>40714345201</v>
      </c>
      <c r="D215" s="228" t="s">
        <v>764</v>
      </c>
      <c r="E215" s="228" t="s">
        <v>765</v>
      </c>
      <c r="F215" s="228" t="s">
        <v>701</v>
      </c>
      <c r="G215" s="228" t="s">
        <v>701</v>
      </c>
      <c r="H215" s="228" t="s">
        <v>701</v>
      </c>
      <c r="I215" s="228" t="s">
        <v>701</v>
      </c>
      <c r="J215" s="229">
        <v>42529</v>
      </c>
      <c r="K215" s="156">
        <v>75824482</v>
      </c>
      <c r="L215" s="156">
        <v>86884143</v>
      </c>
      <c r="M215" s="156">
        <v>89837352</v>
      </c>
      <c r="N215" s="156">
        <v>10910760.93</v>
      </c>
      <c r="O215" s="156">
        <v>0</v>
      </c>
      <c r="P215" s="156">
        <v>90653074</v>
      </c>
      <c r="Q215" s="156">
        <v>0</v>
      </c>
      <c r="R215" s="156">
        <v>0</v>
      </c>
      <c r="S215" s="156">
        <v>0</v>
      </c>
      <c r="T215" s="156">
        <v>0</v>
      </c>
      <c r="U215" s="156">
        <v>0</v>
      </c>
      <c r="V215" s="156">
        <v>0</v>
      </c>
      <c r="W215" s="156">
        <v>0</v>
      </c>
      <c r="X215" s="156">
        <v>0</v>
      </c>
      <c r="Y215" s="156">
        <v>0</v>
      </c>
      <c r="Z215" s="156">
        <v>0</v>
      </c>
      <c r="AA215" s="156">
        <v>0</v>
      </c>
      <c r="AB215" s="156">
        <v>0</v>
      </c>
      <c r="AC215" s="156">
        <v>0</v>
      </c>
      <c r="AD215" s="156">
        <v>0</v>
      </c>
      <c r="AE215" s="156">
        <v>0</v>
      </c>
      <c r="AF215" s="156">
        <v>89837352</v>
      </c>
      <c r="AG215" s="156">
        <v>90653074</v>
      </c>
      <c r="AH215" s="156">
        <v>815723</v>
      </c>
      <c r="AI215" s="156">
        <v>88197362</v>
      </c>
      <c r="AJ215" s="3" t="s">
        <v>932</v>
      </c>
      <c r="AK215" s="4" t="s">
        <v>933</v>
      </c>
    </row>
    <row r="216" spans="1:37">
      <c r="A216" s="227">
        <v>5</v>
      </c>
      <c r="B216" s="228" t="s">
        <v>424</v>
      </c>
      <c r="C216" s="228">
        <v>24020025201</v>
      </c>
      <c r="D216" s="228" t="s">
        <v>934</v>
      </c>
      <c r="E216" s="228" t="s">
        <v>935</v>
      </c>
      <c r="F216" s="228" t="s">
        <v>701</v>
      </c>
      <c r="G216" s="228" t="s">
        <v>701</v>
      </c>
      <c r="H216" s="228" t="s">
        <v>701</v>
      </c>
      <c r="I216" s="228" t="s">
        <v>701</v>
      </c>
      <c r="J216" s="229">
        <v>43075</v>
      </c>
      <c r="K216" s="156">
        <v>108299973</v>
      </c>
      <c r="L216" s="156">
        <v>115225015</v>
      </c>
      <c r="M216" s="156">
        <v>117199660</v>
      </c>
      <c r="N216" s="156">
        <v>6683847.75</v>
      </c>
      <c r="O216" s="156">
        <v>0</v>
      </c>
      <c r="P216" s="156">
        <v>118158195</v>
      </c>
      <c r="Q216" s="156">
        <v>0</v>
      </c>
      <c r="R216" s="156">
        <v>0</v>
      </c>
      <c r="S216" s="156">
        <v>0</v>
      </c>
      <c r="T216" s="156">
        <v>0</v>
      </c>
      <c r="U216" s="156">
        <v>0</v>
      </c>
      <c r="V216" s="156">
        <v>0</v>
      </c>
      <c r="W216" s="156">
        <v>0</v>
      </c>
      <c r="X216" s="156">
        <v>0</v>
      </c>
      <c r="Y216" s="156">
        <v>0</v>
      </c>
      <c r="Z216" s="156">
        <v>0</v>
      </c>
      <c r="AA216" s="156">
        <v>0</v>
      </c>
      <c r="AB216" s="156">
        <v>0</v>
      </c>
      <c r="AC216" s="156">
        <v>0</v>
      </c>
      <c r="AD216" s="156">
        <v>0</v>
      </c>
      <c r="AE216" s="156">
        <v>0</v>
      </c>
      <c r="AF216" s="156">
        <v>117199660</v>
      </c>
      <c r="AG216" s="156">
        <v>118158195</v>
      </c>
      <c r="AH216" s="156">
        <v>958535</v>
      </c>
      <c r="AI216" s="156">
        <v>150691415</v>
      </c>
      <c r="AJ216" s="3"/>
      <c r="AK216" s="4"/>
    </row>
    <row r="217" spans="1:37">
      <c r="A217" s="227">
        <v>5</v>
      </c>
      <c r="B217" s="228" t="s">
        <v>426</v>
      </c>
      <c r="C217" s="228">
        <v>44113615201</v>
      </c>
      <c r="D217" s="228" t="s">
        <v>768</v>
      </c>
      <c r="E217" s="228" t="s">
        <v>769</v>
      </c>
      <c r="F217" s="228" t="s">
        <v>701</v>
      </c>
      <c r="G217" s="228" t="s">
        <v>701</v>
      </c>
      <c r="H217" s="228" t="s">
        <v>701</v>
      </c>
      <c r="I217" s="228" t="s">
        <v>701</v>
      </c>
      <c r="J217" s="229">
        <v>44342</v>
      </c>
      <c r="K217" s="156">
        <v>15404884</v>
      </c>
      <c r="L217" s="156">
        <v>16605228</v>
      </c>
      <c r="M217" s="156">
        <v>17135945</v>
      </c>
      <c r="N217" s="156">
        <v>1200343.68</v>
      </c>
      <c r="O217" s="156">
        <v>0</v>
      </c>
      <c r="P217" s="156">
        <v>18098230</v>
      </c>
      <c r="Q217" s="156">
        <v>0</v>
      </c>
      <c r="R217" s="156">
        <v>0</v>
      </c>
      <c r="S217" s="156">
        <v>0</v>
      </c>
      <c r="T217" s="156">
        <v>0</v>
      </c>
      <c r="U217" s="156">
        <v>0</v>
      </c>
      <c r="V217" s="156">
        <v>0</v>
      </c>
      <c r="W217" s="156">
        <v>0</v>
      </c>
      <c r="X217" s="156">
        <v>0</v>
      </c>
      <c r="Y217" s="156">
        <v>0</v>
      </c>
      <c r="Z217" s="156">
        <v>0</v>
      </c>
      <c r="AA217" s="156">
        <v>0</v>
      </c>
      <c r="AB217" s="156">
        <v>0</v>
      </c>
      <c r="AC217" s="156">
        <v>0</v>
      </c>
      <c r="AD217" s="156">
        <v>0</v>
      </c>
      <c r="AE217" s="156">
        <v>0</v>
      </c>
      <c r="AF217" s="156">
        <v>17135945</v>
      </c>
      <c r="AG217" s="156">
        <v>18098230</v>
      </c>
      <c r="AH217" s="156">
        <v>962285</v>
      </c>
      <c r="AI217" s="156">
        <v>17500000</v>
      </c>
      <c r="AJ217" s="3"/>
      <c r="AK217" s="4"/>
    </row>
    <row r="218" spans="1:37">
      <c r="A218" s="227">
        <v>5</v>
      </c>
      <c r="B218" s="228" t="s">
        <v>637</v>
      </c>
      <c r="C218" s="228">
        <v>44354415201</v>
      </c>
      <c r="D218" s="228" t="s">
        <v>757</v>
      </c>
      <c r="E218" s="228" t="s">
        <v>758</v>
      </c>
      <c r="F218" s="228" t="s">
        <v>701</v>
      </c>
      <c r="G218" s="228" t="s">
        <v>701</v>
      </c>
      <c r="H218" s="228" t="s">
        <v>701</v>
      </c>
      <c r="I218" s="228" t="s">
        <v>701</v>
      </c>
      <c r="J218" s="229">
        <v>44650</v>
      </c>
      <c r="K218" s="156">
        <v>1057650</v>
      </c>
      <c r="L218" s="156">
        <v>1057650</v>
      </c>
      <c r="M218" s="156">
        <v>1051826</v>
      </c>
      <c r="N218" s="156">
        <v>0</v>
      </c>
      <c r="O218" s="156">
        <v>0</v>
      </c>
      <c r="P218" s="156">
        <v>1051826</v>
      </c>
      <c r="Q218" s="156">
        <v>0</v>
      </c>
      <c r="R218" s="156">
        <v>0</v>
      </c>
      <c r="S218" s="156">
        <v>0</v>
      </c>
      <c r="T218" s="156">
        <v>0</v>
      </c>
      <c r="U218" s="156">
        <v>0</v>
      </c>
      <c r="V218" s="156">
        <v>0</v>
      </c>
      <c r="W218" s="156">
        <v>0</v>
      </c>
      <c r="X218" s="156">
        <v>0</v>
      </c>
      <c r="Y218" s="156">
        <v>0</v>
      </c>
      <c r="Z218" s="156">
        <v>0</v>
      </c>
      <c r="AA218" s="156">
        <v>0</v>
      </c>
      <c r="AB218" s="156">
        <v>0</v>
      </c>
      <c r="AC218" s="156">
        <v>0</v>
      </c>
      <c r="AD218" s="156">
        <v>0</v>
      </c>
      <c r="AE218" s="156">
        <v>0</v>
      </c>
      <c r="AF218" s="156">
        <v>1051826</v>
      </c>
      <c r="AG218" s="156">
        <v>1051826</v>
      </c>
      <c r="AH218" s="156">
        <v>0</v>
      </c>
      <c r="AI218" s="156">
        <v>838160</v>
      </c>
      <c r="AJ218" s="3"/>
      <c r="AK218" s="4"/>
    </row>
    <row r="219" spans="1:37">
      <c r="A219" s="227">
        <v>5</v>
      </c>
      <c r="B219" s="228" t="s">
        <v>428</v>
      </c>
      <c r="C219" s="228">
        <v>44381515201</v>
      </c>
      <c r="D219" s="228" t="s">
        <v>791</v>
      </c>
      <c r="E219" s="228" t="s">
        <v>792</v>
      </c>
      <c r="F219" s="228" t="s">
        <v>701</v>
      </c>
      <c r="G219" s="228" t="s">
        <v>701</v>
      </c>
      <c r="H219" s="228" t="s">
        <v>701</v>
      </c>
      <c r="I219" s="228" t="s">
        <v>701</v>
      </c>
      <c r="J219" s="229">
        <v>44496</v>
      </c>
      <c r="K219" s="156">
        <v>7387943</v>
      </c>
      <c r="L219" s="156">
        <v>7578305</v>
      </c>
      <c r="M219" s="156">
        <v>6929112</v>
      </c>
      <c r="N219" s="156">
        <v>190361.43</v>
      </c>
      <c r="O219" s="156">
        <v>0</v>
      </c>
      <c r="P219" s="156">
        <v>7646110</v>
      </c>
      <c r="Q219" s="156">
        <v>0</v>
      </c>
      <c r="R219" s="156">
        <v>0</v>
      </c>
      <c r="S219" s="156">
        <v>0</v>
      </c>
      <c r="T219" s="156">
        <v>0</v>
      </c>
      <c r="U219" s="156">
        <v>0</v>
      </c>
      <c r="V219" s="156">
        <v>0</v>
      </c>
      <c r="W219" s="156">
        <v>0</v>
      </c>
      <c r="X219" s="156">
        <v>0</v>
      </c>
      <c r="Y219" s="156">
        <v>0</v>
      </c>
      <c r="Z219" s="156">
        <v>0</v>
      </c>
      <c r="AA219" s="156">
        <v>0</v>
      </c>
      <c r="AB219" s="156">
        <v>0</v>
      </c>
      <c r="AC219" s="156">
        <v>0</v>
      </c>
      <c r="AD219" s="156">
        <v>0</v>
      </c>
      <c r="AE219" s="156">
        <v>0</v>
      </c>
      <c r="AF219" s="156">
        <v>6929112</v>
      </c>
      <c r="AG219" s="156">
        <v>7646110</v>
      </c>
      <c r="AH219" s="156">
        <v>716998</v>
      </c>
      <c r="AI219" s="156">
        <v>8754090</v>
      </c>
      <c r="AJ219" s="3"/>
      <c r="AK219" s="4"/>
    </row>
    <row r="220" spans="1:37">
      <c r="A220" s="227">
        <v>5</v>
      </c>
      <c r="B220" s="228" t="s">
        <v>430</v>
      </c>
      <c r="C220" s="228">
        <v>44288115201</v>
      </c>
      <c r="D220" s="228" t="s">
        <v>880</v>
      </c>
      <c r="E220" s="228" t="s">
        <v>881</v>
      </c>
      <c r="F220" s="228" t="s">
        <v>701</v>
      </c>
      <c r="G220" s="228" t="s">
        <v>701</v>
      </c>
      <c r="H220" s="228" t="s">
        <v>701</v>
      </c>
      <c r="I220" s="228" t="s">
        <v>701</v>
      </c>
      <c r="J220" s="229">
        <v>44538</v>
      </c>
      <c r="K220" s="156">
        <v>1605048</v>
      </c>
      <c r="L220" s="156">
        <v>1606653</v>
      </c>
      <c r="M220" s="156">
        <v>1573163</v>
      </c>
      <c r="N220" s="156">
        <v>1605</v>
      </c>
      <c r="O220" s="156">
        <v>0</v>
      </c>
      <c r="P220" s="156">
        <v>1576898</v>
      </c>
      <c r="Q220" s="156">
        <v>0</v>
      </c>
      <c r="R220" s="156">
        <v>0</v>
      </c>
      <c r="S220" s="156">
        <v>0</v>
      </c>
      <c r="T220" s="156">
        <v>0</v>
      </c>
      <c r="U220" s="156">
        <v>0</v>
      </c>
      <c r="V220" s="156">
        <v>0</v>
      </c>
      <c r="W220" s="156">
        <v>0</v>
      </c>
      <c r="X220" s="156">
        <v>0</v>
      </c>
      <c r="Y220" s="156">
        <v>0</v>
      </c>
      <c r="Z220" s="156">
        <v>0</v>
      </c>
      <c r="AA220" s="156">
        <v>0</v>
      </c>
      <c r="AB220" s="156">
        <v>0</v>
      </c>
      <c r="AC220" s="156">
        <v>0</v>
      </c>
      <c r="AD220" s="156">
        <v>0</v>
      </c>
      <c r="AE220" s="156">
        <v>0</v>
      </c>
      <c r="AF220" s="156">
        <v>1573163</v>
      </c>
      <c r="AG220" s="156">
        <v>1576898</v>
      </c>
      <c r="AH220" s="156">
        <v>3735</v>
      </c>
      <c r="AI220" s="156">
        <v>1288584</v>
      </c>
      <c r="AJ220" s="3"/>
      <c r="AK220" s="4"/>
    </row>
    <row r="221" spans="1:37">
      <c r="A221" s="227">
        <v>5</v>
      </c>
      <c r="B221" s="228" t="s">
        <v>432</v>
      </c>
      <c r="C221" s="228">
        <v>44290915201</v>
      </c>
      <c r="D221" s="228" t="s">
        <v>936</v>
      </c>
      <c r="E221" s="228" t="s">
        <v>937</v>
      </c>
      <c r="F221" s="228" t="s">
        <v>701</v>
      </c>
      <c r="G221" s="228" t="s">
        <v>701</v>
      </c>
      <c r="H221" s="228" t="s">
        <v>701</v>
      </c>
      <c r="I221" s="228" t="s">
        <v>701</v>
      </c>
      <c r="J221" s="229">
        <v>44538</v>
      </c>
      <c r="K221" s="156">
        <v>9861239</v>
      </c>
      <c r="L221" s="156">
        <v>9880239</v>
      </c>
      <c r="M221" s="156">
        <v>9803603</v>
      </c>
      <c r="N221" s="156">
        <v>18999.77</v>
      </c>
      <c r="O221" s="156">
        <v>0</v>
      </c>
      <c r="P221" s="156">
        <v>10869062</v>
      </c>
      <c r="Q221" s="156">
        <v>0</v>
      </c>
      <c r="R221" s="156">
        <v>0</v>
      </c>
      <c r="S221" s="156">
        <v>0</v>
      </c>
      <c r="T221" s="156">
        <v>0</v>
      </c>
      <c r="U221" s="156">
        <v>0</v>
      </c>
      <c r="V221" s="156">
        <v>0</v>
      </c>
      <c r="W221" s="156">
        <v>0</v>
      </c>
      <c r="X221" s="156">
        <v>0</v>
      </c>
      <c r="Y221" s="156">
        <v>0</v>
      </c>
      <c r="Z221" s="156">
        <v>0</v>
      </c>
      <c r="AA221" s="156">
        <v>0</v>
      </c>
      <c r="AB221" s="156">
        <v>0</v>
      </c>
      <c r="AC221" s="156">
        <v>0</v>
      </c>
      <c r="AD221" s="156">
        <v>0</v>
      </c>
      <c r="AE221" s="156">
        <v>0</v>
      </c>
      <c r="AF221" s="156">
        <v>9803603</v>
      </c>
      <c r="AG221" s="156">
        <v>10869062</v>
      </c>
      <c r="AH221" s="156">
        <v>1065459</v>
      </c>
      <c r="AI221" s="156">
        <v>13653416</v>
      </c>
      <c r="AJ221" s="3"/>
      <c r="AK221" s="4"/>
    </row>
    <row r="222" spans="1:37">
      <c r="A222" s="227">
        <v>5</v>
      </c>
      <c r="B222" s="228" t="s">
        <v>434</v>
      </c>
      <c r="C222" s="228">
        <v>43612515201</v>
      </c>
      <c r="D222" s="228" t="s">
        <v>917</v>
      </c>
      <c r="E222" s="228" t="s">
        <v>918</v>
      </c>
      <c r="F222" s="228" t="s">
        <v>701</v>
      </c>
      <c r="G222" s="228" t="s">
        <v>701</v>
      </c>
      <c r="H222" s="228" t="s">
        <v>701</v>
      </c>
      <c r="I222" s="228" t="s">
        <v>701</v>
      </c>
      <c r="J222" s="229">
        <v>44615</v>
      </c>
      <c r="K222" s="156">
        <v>4343701</v>
      </c>
      <c r="L222" s="156">
        <v>4496683</v>
      </c>
      <c r="M222" s="156">
        <v>4615463</v>
      </c>
      <c r="N222" s="156">
        <v>152982.64000000001</v>
      </c>
      <c r="O222" s="156">
        <v>0</v>
      </c>
      <c r="P222" s="156">
        <v>4641212</v>
      </c>
      <c r="Q222" s="156">
        <v>0</v>
      </c>
      <c r="R222" s="156">
        <v>0</v>
      </c>
      <c r="S222" s="156">
        <v>0</v>
      </c>
      <c r="T222" s="156">
        <v>0</v>
      </c>
      <c r="U222" s="156">
        <v>0</v>
      </c>
      <c r="V222" s="156">
        <v>0</v>
      </c>
      <c r="W222" s="156">
        <v>0</v>
      </c>
      <c r="X222" s="156">
        <v>0</v>
      </c>
      <c r="Y222" s="156">
        <v>0</v>
      </c>
      <c r="Z222" s="156">
        <v>0</v>
      </c>
      <c r="AA222" s="156">
        <v>0</v>
      </c>
      <c r="AB222" s="156">
        <v>0</v>
      </c>
      <c r="AC222" s="156">
        <v>0</v>
      </c>
      <c r="AD222" s="156">
        <v>0</v>
      </c>
      <c r="AE222" s="156">
        <v>0</v>
      </c>
      <c r="AF222" s="156">
        <v>4615463</v>
      </c>
      <c r="AG222" s="156">
        <v>4641212</v>
      </c>
      <c r="AH222" s="156">
        <v>25749</v>
      </c>
      <c r="AI222" s="156">
        <v>4840790</v>
      </c>
      <c r="AJ222" s="3"/>
      <c r="AK222" s="4"/>
    </row>
    <row r="223" spans="1:37">
      <c r="A223" s="227">
        <v>5</v>
      </c>
      <c r="B223" s="228" t="s">
        <v>639</v>
      </c>
      <c r="C223" s="228">
        <v>43915715201</v>
      </c>
      <c r="D223" s="228" t="s">
        <v>757</v>
      </c>
      <c r="E223" s="228" t="s">
        <v>758</v>
      </c>
      <c r="F223" s="228" t="s">
        <v>701</v>
      </c>
      <c r="G223" s="228" t="s">
        <v>701</v>
      </c>
      <c r="H223" s="228" t="s">
        <v>701</v>
      </c>
      <c r="I223" s="228" t="s">
        <v>701</v>
      </c>
      <c r="J223" s="229">
        <v>44706</v>
      </c>
      <c r="K223" s="156">
        <v>1480640</v>
      </c>
      <c r="L223" s="156">
        <v>1481349</v>
      </c>
      <c r="M223" s="156">
        <v>1525188</v>
      </c>
      <c r="N223" s="156">
        <v>709.28</v>
      </c>
      <c r="O223" s="156">
        <v>0</v>
      </c>
      <c r="P223" s="156">
        <v>1522820</v>
      </c>
      <c r="Q223" s="156">
        <v>0</v>
      </c>
      <c r="R223" s="156">
        <v>0</v>
      </c>
      <c r="S223" s="156">
        <v>0</v>
      </c>
      <c r="T223" s="156">
        <v>0</v>
      </c>
      <c r="U223" s="156">
        <v>0</v>
      </c>
      <c r="V223" s="156">
        <v>0</v>
      </c>
      <c r="W223" s="156">
        <v>0</v>
      </c>
      <c r="X223" s="156">
        <v>0</v>
      </c>
      <c r="Y223" s="156">
        <v>0</v>
      </c>
      <c r="Z223" s="156">
        <v>0</v>
      </c>
      <c r="AA223" s="156">
        <v>0</v>
      </c>
      <c r="AB223" s="156">
        <v>0</v>
      </c>
      <c r="AC223" s="156">
        <v>0</v>
      </c>
      <c r="AD223" s="156">
        <v>0</v>
      </c>
      <c r="AE223" s="156">
        <v>0</v>
      </c>
      <c r="AF223" s="156">
        <v>1525188</v>
      </c>
      <c r="AG223" s="156">
        <v>1522820</v>
      </c>
      <c r="AH223" s="156">
        <v>-2368</v>
      </c>
      <c r="AI223" s="156">
        <v>1288918</v>
      </c>
      <c r="AJ223" s="3"/>
      <c r="AK223" s="4"/>
    </row>
    <row r="224" spans="1:37">
      <c r="A224" s="227">
        <v>5</v>
      </c>
      <c r="B224" s="228" t="s">
        <v>436</v>
      </c>
      <c r="C224" s="228">
        <v>44568415201</v>
      </c>
      <c r="D224" s="228" t="s">
        <v>797</v>
      </c>
      <c r="E224" s="228" t="s">
        <v>798</v>
      </c>
      <c r="F224" s="228" t="s">
        <v>701</v>
      </c>
      <c r="G224" s="228" t="s">
        <v>701</v>
      </c>
      <c r="H224" s="228" t="s">
        <v>701</v>
      </c>
      <c r="I224" s="228" t="s">
        <v>701</v>
      </c>
      <c r="J224" s="229">
        <v>44769</v>
      </c>
      <c r="K224" s="156">
        <v>966460</v>
      </c>
      <c r="L224" s="156">
        <v>966460</v>
      </c>
      <c r="M224" s="156">
        <v>931181</v>
      </c>
      <c r="N224" s="156">
        <v>0</v>
      </c>
      <c r="O224" s="156">
        <v>0</v>
      </c>
      <c r="P224" s="156">
        <v>930236</v>
      </c>
      <c r="Q224" s="156">
        <v>0</v>
      </c>
      <c r="R224" s="156">
        <v>0</v>
      </c>
      <c r="S224" s="156">
        <v>0</v>
      </c>
      <c r="T224" s="156">
        <v>0</v>
      </c>
      <c r="U224" s="156">
        <v>0</v>
      </c>
      <c r="V224" s="156">
        <v>0</v>
      </c>
      <c r="W224" s="156">
        <v>0</v>
      </c>
      <c r="X224" s="156">
        <v>0</v>
      </c>
      <c r="Y224" s="156">
        <v>0</v>
      </c>
      <c r="Z224" s="156">
        <v>0</v>
      </c>
      <c r="AA224" s="156">
        <v>0</v>
      </c>
      <c r="AB224" s="156">
        <v>0</v>
      </c>
      <c r="AC224" s="156">
        <v>0</v>
      </c>
      <c r="AD224" s="156">
        <v>0</v>
      </c>
      <c r="AE224" s="156">
        <v>0</v>
      </c>
      <c r="AF224" s="156">
        <v>931181</v>
      </c>
      <c r="AG224" s="156">
        <v>930236</v>
      </c>
      <c r="AH224" s="156">
        <v>-945</v>
      </c>
      <c r="AI224" s="156">
        <v>970161</v>
      </c>
      <c r="AJ224" s="3"/>
      <c r="AK224" s="4"/>
    </row>
    <row r="225" spans="1:37">
      <c r="A225" s="227">
        <v>5</v>
      </c>
      <c r="B225" s="228" t="s">
        <v>438</v>
      </c>
      <c r="C225" s="228">
        <v>44569015201</v>
      </c>
      <c r="D225" s="228" t="s">
        <v>791</v>
      </c>
      <c r="E225" s="228" t="s">
        <v>792</v>
      </c>
      <c r="F225" s="228" t="s">
        <v>701</v>
      </c>
      <c r="G225" s="228" t="s">
        <v>701</v>
      </c>
      <c r="H225" s="228" t="s">
        <v>701</v>
      </c>
      <c r="I225" s="228" t="s">
        <v>701</v>
      </c>
      <c r="J225" s="229">
        <v>44804</v>
      </c>
      <c r="K225" s="156">
        <v>1690095</v>
      </c>
      <c r="L225" s="156">
        <v>1690972</v>
      </c>
      <c r="M225" s="156">
        <v>1630216</v>
      </c>
      <c r="N225" s="156">
        <v>876.83</v>
      </c>
      <c r="O225" s="156">
        <v>0</v>
      </c>
      <c r="P225" s="156">
        <v>1602812</v>
      </c>
      <c r="Q225" s="156">
        <v>0</v>
      </c>
      <c r="R225" s="156">
        <v>0</v>
      </c>
      <c r="S225" s="156">
        <v>0</v>
      </c>
      <c r="T225" s="156">
        <v>0</v>
      </c>
      <c r="U225" s="156">
        <v>0</v>
      </c>
      <c r="V225" s="156">
        <v>0</v>
      </c>
      <c r="W225" s="156">
        <v>0</v>
      </c>
      <c r="X225" s="156">
        <v>0</v>
      </c>
      <c r="Y225" s="156">
        <v>0</v>
      </c>
      <c r="Z225" s="156">
        <v>0</v>
      </c>
      <c r="AA225" s="156">
        <v>0</v>
      </c>
      <c r="AB225" s="156">
        <v>0</v>
      </c>
      <c r="AC225" s="156">
        <v>0</v>
      </c>
      <c r="AD225" s="156">
        <v>0</v>
      </c>
      <c r="AE225" s="156">
        <v>0</v>
      </c>
      <c r="AF225" s="156">
        <v>1630216</v>
      </c>
      <c r="AG225" s="156">
        <v>1602812</v>
      </c>
      <c r="AH225" s="156">
        <v>-27404</v>
      </c>
      <c r="AI225" s="156">
        <v>2378839</v>
      </c>
      <c r="AJ225" s="3"/>
      <c r="AK225" s="4"/>
    </row>
    <row r="226" spans="1:37" ht="24">
      <c r="A226" s="227">
        <v>5</v>
      </c>
      <c r="B226" s="228" t="s">
        <v>938</v>
      </c>
      <c r="C226" s="228">
        <v>43759625201</v>
      </c>
      <c r="D226" s="228" t="s">
        <v>939</v>
      </c>
      <c r="E226" s="228" t="s">
        <v>940</v>
      </c>
      <c r="F226" s="228" t="s">
        <v>701</v>
      </c>
      <c r="G226" s="228" t="s">
        <v>701</v>
      </c>
      <c r="H226" s="228" t="s">
        <v>701</v>
      </c>
      <c r="I226" s="228" t="s">
        <v>701</v>
      </c>
      <c r="J226" s="229">
        <v>44860</v>
      </c>
      <c r="K226" s="156">
        <v>1068776</v>
      </c>
      <c r="L226" s="156">
        <v>1068776</v>
      </c>
      <c r="M226" s="156">
        <v>1003835</v>
      </c>
      <c r="N226" s="156">
        <v>0</v>
      </c>
      <c r="O226" s="156">
        <v>0</v>
      </c>
      <c r="P226" s="156">
        <v>1003807</v>
      </c>
      <c r="Q226" s="156">
        <v>0</v>
      </c>
      <c r="R226" s="156">
        <v>0</v>
      </c>
      <c r="S226" s="156">
        <v>0</v>
      </c>
      <c r="T226" s="156">
        <v>0</v>
      </c>
      <c r="U226" s="156">
        <v>0</v>
      </c>
      <c r="V226" s="156">
        <v>0</v>
      </c>
      <c r="W226" s="156">
        <v>0</v>
      </c>
      <c r="X226" s="156">
        <v>0</v>
      </c>
      <c r="Y226" s="156">
        <v>0</v>
      </c>
      <c r="Z226" s="156">
        <v>0</v>
      </c>
      <c r="AA226" s="156">
        <v>0</v>
      </c>
      <c r="AB226" s="156">
        <v>0</v>
      </c>
      <c r="AC226" s="156">
        <v>0</v>
      </c>
      <c r="AD226" s="156">
        <v>0</v>
      </c>
      <c r="AE226" s="156">
        <v>0</v>
      </c>
      <c r="AF226" s="156">
        <v>1003835</v>
      </c>
      <c r="AG226" s="156">
        <v>1003807</v>
      </c>
      <c r="AH226" s="156">
        <v>-28</v>
      </c>
      <c r="AI226" s="156">
        <v>1065459</v>
      </c>
      <c r="AJ226" s="3"/>
      <c r="AK226" s="4"/>
    </row>
    <row r="227" spans="1:37">
      <c r="A227" s="227">
        <v>5</v>
      </c>
      <c r="B227" s="228" t="s">
        <v>641</v>
      </c>
      <c r="C227" s="228">
        <v>44569515201</v>
      </c>
      <c r="D227" s="228" t="s">
        <v>755</v>
      </c>
      <c r="E227" s="228" t="s">
        <v>756</v>
      </c>
      <c r="F227" s="228" t="s">
        <v>701</v>
      </c>
      <c r="G227" s="228" t="s">
        <v>701</v>
      </c>
      <c r="H227" s="228" t="s">
        <v>701</v>
      </c>
      <c r="I227" s="228" t="s">
        <v>701</v>
      </c>
      <c r="J227" s="229">
        <v>44839</v>
      </c>
      <c r="K227" s="156">
        <v>1397100</v>
      </c>
      <c r="L227" s="156">
        <v>1397100</v>
      </c>
      <c r="M227" s="156">
        <v>1188314</v>
      </c>
      <c r="N227" s="156">
        <v>0</v>
      </c>
      <c r="O227" s="156">
        <v>0</v>
      </c>
      <c r="P227" s="156">
        <v>1188314</v>
      </c>
      <c r="Q227" s="156">
        <v>0</v>
      </c>
      <c r="R227" s="156">
        <v>0</v>
      </c>
      <c r="S227" s="156">
        <v>0</v>
      </c>
      <c r="T227" s="156">
        <v>0</v>
      </c>
      <c r="U227" s="156">
        <v>0</v>
      </c>
      <c r="V227" s="156">
        <v>0</v>
      </c>
      <c r="W227" s="156">
        <v>0</v>
      </c>
      <c r="X227" s="156">
        <v>0</v>
      </c>
      <c r="Y227" s="156">
        <v>0</v>
      </c>
      <c r="Z227" s="156">
        <v>0</v>
      </c>
      <c r="AA227" s="156">
        <v>0</v>
      </c>
      <c r="AB227" s="156">
        <v>0</v>
      </c>
      <c r="AC227" s="156">
        <v>0</v>
      </c>
      <c r="AD227" s="156">
        <v>0</v>
      </c>
      <c r="AE227" s="156">
        <v>0</v>
      </c>
      <c r="AF227" s="156">
        <v>1188314</v>
      </c>
      <c r="AG227" s="156">
        <v>1188314</v>
      </c>
      <c r="AH227" s="156">
        <v>0</v>
      </c>
      <c r="AI227" s="156">
        <v>1256130</v>
      </c>
      <c r="AJ227" s="3"/>
      <c r="AK227" s="4"/>
    </row>
    <row r="228" spans="1:37">
      <c r="A228" s="227">
        <v>5</v>
      </c>
      <c r="B228" s="228" t="s">
        <v>643</v>
      </c>
      <c r="C228" s="228">
        <v>44316615201</v>
      </c>
      <c r="D228" s="228" t="s">
        <v>768</v>
      </c>
      <c r="E228" s="228" t="s">
        <v>769</v>
      </c>
      <c r="F228" s="228" t="s">
        <v>701</v>
      </c>
      <c r="G228" s="228" t="s">
        <v>701</v>
      </c>
      <c r="H228" s="228" t="s">
        <v>701</v>
      </c>
      <c r="I228" s="228" t="s">
        <v>701</v>
      </c>
      <c r="J228" s="229">
        <v>44860</v>
      </c>
      <c r="K228" s="156">
        <v>3891608</v>
      </c>
      <c r="L228" s="156">
        <v>3851608</v>
      </c>
      <c r="M228" s="156">
        <v>3861679</v>
      </c>
      <c r="N228" s="156">
        <v>-40000</v>
      </c>
      <c r="O228" s="156">
        <v>0</v>
      </c>
      <c r="P228" s="156">
        <v>3868346</v>
      </c>
      <c r="Q228" s="156">
        <v>0</v>
      </c>
      <c r="R228" s="156">
        <v>0</v>
      </c>
      <c r="S228" s="156">
        <v>0</v>
      </c>
      <c r="T228" s="156">
        <v>0</v>
      </c>
      <c r="U228" s="156">
        <v>0</v>
      </c>
      <c r="V228" s="156">
        <v>0</v>
      </c>
      <c r="W228" s="156">
        <v>0</v>
      </c>
      <c r="X228" s="156">
        <v>0</v>
      </c>
      <c r="Y228" s="156">
        <v>0</v>
      </c>
      <c r="Z228" s="156">
        <v>0</v>
      </c>
      <c r="AA228" s="156">
        <v>0</v>
      </c>
      <c r="AB228" s="156">
        <v>0</v>
      </c>
      <c r="AC228" s="156">
        <v>0</v>
      </c>
      <c r="AD228" s="156">
        <v>0</v>
      </c>
      <c r="AE228" s="156">
        <v>0</v>
      </c>
      <c r="AF228" s="156">
        <v>3861679</v>
      </c>
      <c r="AG228" s="156">
        <v>3868346</v>
      </c>
      <c r="AH228" s="156">
        <v>6667</v>
      </c>
      <c r="AI228" s="156">
        <v>5132265</v>
      </c>
      <c r="AJ228" s="3"/>
      <c r="AK228" s="4"/>
    </row>
    <row r="229" spans="1:37">
      <c r="A229" s="227">
        <v>5</v>
      </c>
      <c r="B229" s="228" t="s">
        <v>941</v>
      </c>
      <c r="C229" s="228">
        <v>44568815201</v>
      </c>
      <c r="D229" s="228" t="s">
        <v>755</v>
      </c>
      <c r="E229" s="228" t="s">
        <v>756</v>
      </c>
      <c r="F229" s="228" t="s">
        <v>701</v>
      </c>
      <c r="G229" s="228" t="s">
        <v>701</v>
      </c>
      <c r="H229" s="228" t="s">
        <v>701</v>
      </c>
      <c r="I229" s="228" t="s">
        <v>701</v>
      </c>
      <c r="J229" s="229">
        <v>44902</v>
      </c>
      <c r="K229" s="156">
        <v>662662</v>
      </c>
      <c r="L229" s="156">
        <v>662941</v>
      </c>
      <c r="M229" s="156">
        <v>634436</v>
      </c>
      <c r="N229" s="156">
        <v>279.3</v>
      </c>
      <c r="O229" s="156">
        <v>0</v>
      </c>
      <c r="P229" s="156">
        <v>634436</v>
      </c>
      <c r="Q229" s="156">
        <v>0</v>
      </c>
      <c r="R229" s="156">
        <v>0</v>
      </c>
      <c r="S229" s="156">
        <v>0</v>
      </c>
      <c r="T229" s="156">
        <v>0</v>
      </c>
      <c r="U229" s="156">
        <v>0</v>
      </c>
      <c r="V229" s="156">
        <v>0</v>
      </c>
      <c r="W229" s="156">
        <v>0</v>
      </c>
      <c r="X229" s="156">
        <v>0</v>
      </c>
      <c r="Y229" s="156">
        <v>0</v>
      </c>
      <c r="Z229" s="156">
        <v>0</v>
      </c>
      <c r="AA229" s="156">
        <v>0</v>
      </c>
      <c r="AB229" s="156">
        <v>0</v>
      </c>
      <c r="AC229" s="156">
        <v>0</v>
      </c>
      <c r="AD229" s="156">
        <v>0</v>
      </c>
      <c r="AE229" s="156">
        <v>0</v>
      </c>
      <c r="AF229" s="156">
        <v>634436</v>
      </c>
      <c r="AG229" s="156">
        <v>634436</v>
      </c>
      <c r="AH229" s="156">
        <v>0</v>
      </c>
      <c r="AI229" s="156">
        <v>863381</v>
      </c>
      <c r="AJ229" s="3"/>
      <c r="AK229" s="4"/>
    </row>
    <row r="230" spans="1:37">
      <c r="A230" s="227">
        <v>5</v>
      </c>
      <c r="B230" s="228" t="s">
        <v>942</v>
      </c>
      <c r="C230" s="228">
        <v>44585815201</v>
      </c>
      <c r="D230" s="228" t="s">
        <v>797</v>
      </c>
      <c r="E230" s="228" t="s">
        <v>798</v>
      </c>
      <c r="F230" s="228" t="s">
        <v>701</v>
      </c>
      <c r="G230" s="228" t="s">
        <v>701</v>
      </c>
      <c r="H230" s="228" t="s">
        <v>701</v>
      </c>
      <c r="I230" s="228" t="s">
        <v>701</v>
      </c>
      <c r="J230" s="229">
        <v>44930</v>
      </c>
      <c r="K230" s="156">
        <v>1654943</v>
      </c>
      <c r="L230" s="156">
        <v>1654943</v>
      </c>
      <c r="M230" s="156">
        <v>1622200</v>
      </c>
      <c r="N230" s="156">
        <v>0</v>
      </c>
      <c r="O230" s="156">
        <v>0</v>
      </c>
      <c r="P230" s="156">
        <v>1622200</v>
      </c>
      <c r="Q230" s="156">
        <v>0</v>
      </c>
      <c r="R230" s="156">
        <v>0</v>
      </c>
      <c r="S230" s="156">
        <v>0</v>
      </c>
      <c r="T230" s="156">
        <v>0</v>
      </c>
      <c r="U230" s="156">
        <v>0</v>
      </c>
      <c r="V230" s="156">
        <v>0</v>
      </c>
      <c r="W230" s="156">
        <v>0</v>
      </c>
      <c r="X230" s="156">
        <v>0</v>
      </c>
      <c r="Y230" s="156">
        <v>0</v>
      </c>
      <c r="Z230" s="156">
        <v>0</v>
      </c>
      <c r="AA230" s="156">
        <v>0</v>
      </c>
      <c r="AB230" s="156">
        <v>0</v>
      </c>
      <c r="AC230" s="156">
        <v>0</v>
      </c>
      <c r="AD230" s="156">
        <v>0</v>
      </c>
      <c r="AE230" s="156">
        <v>0</v>
      </c>
      <c r="AF230" s="156">
        <v>1622200</v>
      </c>
      <c r="AG230" s="156">
        <v>1622200</v>
      </c>
      <c r="AH230" s="156">
        <v>0</v>
      </c>
      <c r="AI230" s="156">
        <v>1788242</v>
      </c>
      <c r="AJ230" s="3"/>
      <c r="AK230" s="4"/>
    </row>
    <row r="231" spans="1:37">
      <c r="A231" s="227">
        <v>5</v>
      </c>
      <c r="B231" s="228" t="s">
        <v>943</v>
      </c>
      <c r="C231" s="228">
        <v>43713315201</v>
      </c>
      <c r="D231" s="228" t="s">
        <v>799</v>
      </c>
      <c r="E231" s="228" t="s">
        <v>800</v>
      </c>
      <c r="F231" s="228" t="s">
        <v>701</v>
      </c>
      <c r="G231" s="228" t="s">
        <v>701</v>
      </c>
      <c r="H231" s="228" t="s">
        <v>701</v>
      </c>
      <c r="I231" s="228" t="s">
        <v>701</v>
      </c>
      <c r="J231" s="229">
        <v>44951</v>
      </c>
      <c r="K231" s="156">
        <v>1838831</v>
      </c>
      <c r="L231" s="156">
        <v>1848822</v>
      </c>
      <c r="M231" s="156">
        <v>1683358</v>
      </c>
      <c r="N231" s="156">
        <v>9990.61</v>
      </c>
      <c r="O231" s="156">
        <v>0</v>
      </c>
      <c r="P231" s="156">
        <v>1678146</v>
      </c>
      <c r="Q231" s="156">
        <v>0</v>
      </c>
      <c r="R231" s="156">
        <v>0</v>
      </c>
      <c r="S231" s="156">
        <v>0</v>
      </c>
      <c r="T231" s="156">
        <v>0</v>
      </c>
      <c r="U231" s="156">
        <v>0</v>
      </c>
      <c r="V231" s="156">
        <v>0</v>
      </c>
      <c r="W231" s="156">
        <v>0</v>
      </c>
      <c r="X231" s="156">
        <v>0</v>
      </c>
      <c r="Y231" s="156">
        <v>0</v>
      </c>
      <c r="Z231" s="156">
        <v>0</v>
      </c>
      <c r="AA231" s="156">
        <v>0</v>
      </c>
      <c r="AB231" s="156">
        <v>0</v>
      </c>
      <c r="AC231" s="156">
        <v>0</v>
      </c>
      <c r="AD231" s="156">
        <v>0</v>
      </c>
      <c r="AE231" s="156">
        <v>0</v>
      </c>
      <c r="AF231" s="156">
        <v>1683358</v>
      </c>
      <c r="AG231" s="156">
        <v>1678146</v>
      </c>
      <c r="AH231" s="156">
        <v>-5213</v>
      </c>
      <c r="AI231" s="156">
        <v>2056818</v>
      </c>
      <c r="AJ231" s="3"/>
      <c r="AK231" s="4"/>
    </row>
    <row r="232" spans="1:37">
      <c r="A232" s="227">
        <v>5</v>
      </c>
      <c r="B232" s="228" t="s">
        <v>645</v>
      </c>
      <c r="C232" s="228">
        <v>44976515201</v>
      </c>
      <c r="D232" s="228" t="s">
        <v>797</v>
      </c>
      <c r="E232" s="228" t="s">
        <v>798</v>
      </c>
      <c r="F232" s="228" t="s">
        <v>701</v>
      </c>
      <c r="G232" s="228" t="s">
        <v>701</v>
      </c>
      <c r="H232" s="228" t="s">
        <v>701</v>
      </c>
      <c r="I232" s="228" t="s">
        <v>701</v>
      </c>
      <c r="J232" s="229">
        <v>45014</v>
      </c>
      <c r="K232" s="156">
        <v>527418</v>
      </c>
      <c r="L232" s="156">
        <v>527418</v>
      </c>
      <c r="M232" s="156">
        <v>510407</v>
      </c>
      <c r="N232" s="156">
        <v>0</v>
      </c>
      <c r="O232" s="156">
        <v>0</v>
      </c>
      <c r="P232" s="156">
        <v>510407</v>
      </c>
      <c r="Q232" s="156">
        <v>0</v>
      </c>
      <c r="R232" s="156">
        <v>0</v>
      </c>
      <c r="S232" s="156">
        <v>0</v>
      </c>
      <c r="T232" s="156">
        <v>0</v>
      </c>
      <c r="U232" s="156">
        <v>0</v>
      </c>
      <c r="V232" s="156">
        <v>0</v>
      </c>
      <c r="W232" s="156">
        <v>0</v>
      </c>
      <c r="X232" s="156">
        <v>0</v>
      </c>
      <c r="Y232" s="156">
        <v>0</v>
      </c>
      <c r="Z232" s="156">
        <v>0</v>
      </c>
      <c r="AA232" s="156">
        <v>0</v>
      </c>
      <c r="AB232" s="156">
        <v>0</v>
      </c>
      <c r="AC232" s="156">
        <v>0</v>
      </c>
      <c r="AD232" s="156">
        <v>0</v>
      </c>
      <c r="AE232" s="156">
        <v>0</v>
      </c>
      <c r="AF232" s="156">
        <v>510407</v>
      </c>
      <c r="AG232" s="156">
        <v>510407</v>
      </c>
      <c r="AH232" s="156">
        <v>0</v>
      </c>
      <c r="AI232" s="156">
        <v>916064</v>
      </c>
      <c r="AJ232" s="3"/>
      <c r="AK232" s="4"/>
    </row>
    <row r="233" spans="1:37">
      <c r="A233" s="227">
        <v>5</v>
      </c>
      <c r="B233" s="228" t="s">
        <v>647</v>
      </c>
      <c r="C233" s="228">
        <v>44532115223</v>
      </c>
      <c r="D233" s="228" t="s">
        <v>944</v>
      </c>
      <c r="E233" s="228" t="s">
        <v>945</v>
      </c>
      <c r="F233" s="228" t="s">
        <v>701</v>
      </c>
      <c r="G233" s="228" t="s">
        <v>701</v>
      </c>
      <c r="H233" s="228" t="s">
        <v>701</v>
      </c>
      <c r="I233" s="228" t="s">
        <v>701</v>
      </c>
      <c r="J233" s="229">
        <v>44587</v>
      </c>
      <c r="K233" s="156">
        <v>4468000</v>
      </c>
      <c r="L233" s="156">
        <v>4785216</v>
      </c>
      <c r="M233" s="156">
        <v>5263219</v>
      </c>
      <c r="N233" s="156">
        <v>317216.11</v>
      </c>
      <c r="O233" s="156">
        <v>0</v>
      </c>
      <c r="P233" s="156">
        <v>5263219</v>
      </c>
      <c r="Q233" s="156">
        <v>0</v>
      </c>
      <c r="R233" s="156">
        <v>0</v>
      </c>
      <c r="S233" s="156">
        <v>0</v>
      </c>
      <c r="T233" s="156">
        <v>0</v>
      </c>
      <c r="U233" s="156">
        <v>0</v>
      </c>
      <c r="V233" s="156">
        <v>0</v>
      </c>
      <c r="W233" s="156">
        <v>0</v>
      </c>
      <c r="X233" s="156">
        <v>0</v>
      </c>
      <c r="Y233" s="156">
        <v>0</v>
      </c>
      <c r="Z233" s="156">
        <v>0</v>
      </c>
      <c r="AA233" s="156">
        <v>0</v>
      </c>
      <c r="AB233" s="156">
        <v>0</v>
      </c>
      <c r="AC233" s="156">
        <v>0</v>
      </c>
      <c r="AD233" s="156">
        <v>0</v>
      </c>
      <c r="AE233" s="156">
        <v>0</v>
      </c>
      <c r="AF233" s="156">
        <v>5263219</v>
      </c>
      <c r="AG233" s="156">
        <v>5263219</v>
      </c>
      <c r="AH233" s="156">
        <v>0</v>
      </c>
      <c r="AI233" s="156">
        <v>3979533</v>
      </c>
      <c r="AJ233" s="3"/>
      <c r="AK233" s="4"/>
    </row>
    <row r="234" spans="1:37">
      <c r="A234" s="227">
        <v>6</v>
      </c>
      <c r="B234" s="228" t="s">
        <v>440</v>
      </c>
      <c r="C234" s="228">
        <v>43652515201</v>
      </c>
      <c r="D234" s="228" t="s">
        <v>731</v>
      </c>
      <c r="E234" s="228" t="s">
        <v>732</v>
      </c>
      <c r="F234" s="228" t="s">
        <v>701</v>
      </c>
      <c r="G234" s="228" t="s">
        <v>701</v>
      </c>
      <c r="H234" s="228" t="s">
        <v>701</v>
      </c>
      <c r="I234" s="228" t="s">
        <v>701</v>
      </c>
      <c r="J234" s="229">
        <v>44154</v>
      </c>
      <c r="K234" s="156">
        <v>10780329</v>
      </c>
      <c r="L234" s="156">
        <v>10840590</v>
      </c>
      <c r="M234" s="156">
        <v>11164804</v>
      </c>
      <c r="N234" s="156">
        <v>60261.3</v>
      </c>
      <c r="O234" s="156">
        <v>0</v>
      </c>
      <c r="P234" s="156">
        <v>11250033</v>
      </c>
      <c r="Q234" s="156">
        <v>0</v>
      </c>
      <c r="R234" s="156">
        <v>0</v>
      </c>
      <c r="S234" s="156">
        <v>0</v>
      </c>
      <c r="T234" s="156">
        <v>0</v>
      </c>
      <c r="U234" s="156">
        <v>0</v>
      </c>
      <c r="V234" s="156">
        <v>0</v>
      </c>
      <c r="W234" s="156">
        <v>0</v>
      </c>
      <c r="X234" s="156">
        <v>0</v>
      </c>
      <c r="Y234" s="156">
        <v>0</v>
      </c>
      <c r="Z234" s="156">
        <v>0</v>
      </c>
      <c r="AA234" s="156">
        <v>0</v>
      </c>
      <c r="AB234" s="156">
        <v>0</v>
      </c>
      <c r="AC234" s="156">
        <v>0</v>
      </c>
      <c r="AD234" s="156">
        <v>0</v>
      </c>
      <c r="AE234" s="156">
        <v>0</v>
      </c>
      <c r="AF234" s="156">
        <v>11164804</v>
      </c>
      <c r="AG234" s="156">
        <v>11250033</v>
      </c>
      <c r="AH234" s="156">
        <v>85230</v>
      </c>
      <c r="AI234" s="156">
        <v>11006398</v>
      </c>
      <c r="AJ234" s="3" t="s">
        <v>870</v>
      </c>
      <c r="AK234" s="4" t="s">
        <v>871</v>
      </c>
    </row>
    <row r="235" spans="1:37" ht="24">
      <c r="A235" s="227">
        <v>6</v>
      </c>
      <c r="B235" s="228" t="s">
        <v>649</v>
      </c>
      <c r="C235" s="228">
        <v>44343215201</v>
      </c>
      <c r="D235" s="228" t="s">
        <v>946</v>
      </c>
      <c r="E235" s="228" t="s">
        <v>947</v>
      </c>
      <c r="F235" s="228" t="s">
        <v>701</v>
      </c>
      <c r="G235" s="228" t="s">
        <v>701</v>
      </c>
      <c r="H235" s="228" t="s">
        <v>701</v>
      </c>
      <c r="I235" s="228" t="s">
        <v>701</v>
      </c>
      <c r="J235" s="229">
        <v>44798</v>
      </c>
      <c r="K235" s="156">
        <v>935010</v>
      </c>
      <c r="L235" s="156">
        <v>935010</v>
      </c>
      <c r="M235" s="156">
        <v>1101336</v>
      </c>
      <c r="N235" s="156">
        <v>0</v>
      </c>
      <c r="O235" s="156">
        <v>0</v>
      </c>
      <c r="P235" s="156">
        <v>1101281</v>
      </c>
      <c r="Q235" s="156">
        <v>0</v>
      </c>
      <c r="R235" s="156">
        <v>0</v>
      </c>
      <c r="S235" s="156">
        <v>0</v>
      </c>
      <c r="T235" s="156">
        <v>0</v>
      </c>
      <c r="U235" s="156">
        <v>0</v>
      </c>
      <c r="V235" s="156">
        <v>0</v>
      </c>
      <c r="W235" s="156">
        <v>0</v>
      </c>
      <c r="X235" s="156">
        <v>0</v>
      </c>
      <c r="Y235" s="156">
        <v>0</v>
      </c>
      <c r="Z235" s="156">
        <v>0</v>
      </c>
      <c r="AA235" s="156">
        <v>0</v>
      </c>
      <c r="AB235" s="156">
        <v>0</v>
      </c>
      <c r="AC235" s="156">
        <v>0</v>
      </c>
      <c r="AD235" s="156">
        <v>0</v>
      </c>
      <c r="AE235" s="156">
        <v>0</v>
      </c>
      <c r="AF235" s="156">
        <v>1101336</v>
      </c>
      <c r="AG235" s="156">
        <v>1101281</v>
      </c>
      <c r="AH235" s="156">
        <v>-55</v>
      </c>
      <c r="AI235" s="156">
        <v>1073050</v>
      </c>
      <c r="AJ235" s="3"/>
      <c r="AK235" s="4"/>
    </row>
    <row r="236" spans="1:37">
      <c r="A236" s="227">
        <v>6</v>
      </c>
      <c r="B236" s="228" t="s">
        <v>442</v>
      </c>
      <c r="C236" s="228">
        <v>44196015201</v>
      </c>
      <c r="D236" s="228" t="s">
        <v>948</v>
      </c>
      <c r="E236" s="228" t="s">
        <v>949</v>
      </c>
      <c r="F236" s="228" t="s">
        <v>701</v>
      </c>
      <c r="G236" s="228" t="s">
        <v>701</v>
      </c>
      <c r="H236" s="228" t="s">
        <v>701</v>
      </c>
      <c r="I236" s="228" t="s">
        <v>701</v>
      </c>
      <c r="J236" s="229">
        <v>44588</v>
      </c>
      <c r="K236" s="156">
        <v>2813265</v>
      </c>
      <c r="L236" s="156">
        <v>2921577</v>
      </c>
      <c r="M236" s="156">
        <v>2938675</v>
      </c>
      <c r="N236" s="156">
        <v>108311.92</v>
      </c>
      <c r="O236" s="156">
        <v>0</v>
      </c>
      <c r="P236" s="156">
        <v>2938740</v>
      </c>
      <c r="Q236" s="156">
        <v>0</v>
      </c>
      <c r="R236" s="156">
        <v>0</v>
      </c>
      <c r="S236" s="156">
        <v>0</v>
      </c>
      <c r="T236" s="156">
        <v>0</v>
      </c>
      <c r="U236" s="156">
        <v>0</v>
      </c>
      <c r="V236" s="156">
        <v>0</v>
      </c>
      <c r="W236" s="156">
        <v>0</v>
      </c>
      <c r="X236" s="156">
        <v>0</v>
      </c>
      <c r="Y236" s="156">
        <v>0</v>
      </c>
      <c r="Z236" s="156">
        <v>0</v>
      </c>
      <c r="AA236" s="156">
        <v>0</v>
      </c>
      <c r="AB236" s="156">
        <v>0</v>
      </c>
      <c r="AC236" s="156">
        <v>0</v>
      </c>
      <c r="AD236" s="156">
        <v>0</v>
      </c>
      <c r="AE236" s="156">
        <v>0</v>
      </c>
      <c r="AF236" s="156">
        <v>2938675</v>
      </c>
      <c r="AG236" s="156">
        <v>2938740</v>
      </c>
      <c r="AH236" s="156">
        <v>65</v>
      </c>
      <c r="AI236" s="156">
        <v>3044683</v>
      </c>
      <c r="AJ236" s="3"/>
      <c r="AK236" s="4"/>
    </row>
    <row r="237" spans="1:37">
      <c r="A237" s="227">
        <v>6</v>
      </c>
      <c r="B237" s="228" t="s">
        <v>950</v>
      </c>
      <c r="C237" s="228">
        <v>44480525201</v>
      </c>
      <c r="D237" s="228" t="s">
        <v>878</v>
      </c>
      <c r="E237" s="228" t="s">
        <v>879</v>
      </c>
      <c r="F237" s="228" t="s">
        <v>701</v>
      </c>
      <c r="G237" s="228" t="s">
        <v>701</v>
      </c>
      <c r="H237" s="228" t="s">
        <v>701</v>
      </c>
      <c r="I237" s="228" t="s">
        <v>701</v>
      </c>
      <c r="J237" s="229">
        <v>44770</v>
      </c>
      <c r="K237" s="156">
        <v>797552</v>
      </c>
      <c r="L237" s="156">
        <v>797552</v>
      </c>
      <c r="M237" s="156">
        <v>706126</v>
      </c>
      <c r="N237" s="156">
        <v>0</v>
      </c>
      <c r="O237" s="156">
        <v>0</v>
      </c>
      <c r="P237" s="156">
        <v>706126</v>
      </c>
      <c r="Q237" s="156">
        <v>0</v>
      </c>
      <c r="R237" s="156">
        <v>0</v>
      </c>
      <c r="S237" s="156">
        <v>0</v>
      </c>
      <c r="T237" s="156">
        <v>0</v>
      </c>
      <c r="U237" s="156">
        <v>0</v>
      </c>
      <c r="V237" s="156">
        <v>0</v>
      </c>
      <c r="W237" s="156">
        <v>0</v>
      </c>
      <c r="X237" s="156">
        <v>0</v>
      </c>
      <c r="Y237" s="156">
        <v>0</v>
      </c>
      <c r="Z237" s="156">
        <v>0</v>
      </c>
      <c r="AA237" s="156">
        <v>0</v>
      </c>
      <c r="AB237" s="156">
        <v>0</v>
      </c>
      <c r="AC237" s="156">
        <v>0</v>
      </c>
      <c r="AD237" s="156">
        <v>0</v>
      </c>
      <c r="AE237" s="156">
        <v>0</v>
      </c>
      <c r="AF237" s="156">
        <v>706126</v>
      </c>
      <c r="AG237" s="156">
        <v>706126</v>
      </c>
      <c r="AH237" s="156">
        <v>0</v>
      </c>
      <c r="AI237" s="156">
        <v>1509364</v>
      </c>
      <c r="AJ237" s="3"/>
      <c r="AK237" s="4"/>
    </row>
    <row r="238" spans="1:37">
      <c r="A238" s="227">
        <v>6</v>
      </c>
      <c r="B238" s="228" t="s">
        <v>444</v>
      </c>
      <c r="C238" s="228">
        <v>44445015201</v>
      </c>
      <c r="D238" s="228" t="s">
        <v>951</v>
      </c>
      <c r="E238" s="228" t="s">
        <v>952</v>
      </c>
      <c r="F238" s="228" t="s">
        <v>701</v>
      </c>
      <c r="G238" s="228" t="s">
        <v>701</v>
      </c>
      <c r="H238" s="228" t="s">
        <v>701</v>
      </c>
      <c r="I238" s="228" t="s">
        <v>701</v>
      </c>
      <c r="J238" s="229">
        <v>44707</v>
      </c>
      <c r="K238" s="156">
        <v>2697327</v>
      </c>
      <c r="L238" s="156">
        <v>2771657</v>
      </c>
      <c r="M238" s="156">
        <v>2731695</v>
      </c>
      <c r="N238" s="156">
        <v>74329.48</v>
      </c>
      <c r="O238" s="156">
        <v>180000</v>
      </c>
      <c r="P238" s="156">
        <v>2718704</v>
      </c>
      <c r="Q238" s="156">
        <v>0</v>
      </c>
      <c r="R238" s="156">
        <v>0</v>
      </c>
      <c r="S238" s="156">
        <v>0</v>
      </c>
      <c r="T238" s="156">
        <v>0</v>
      </c>
      <c r="U238" s="156">
        <v>0</v>
      </c>
      <c r="V238" s="156">
        <v>0</v>
      </c>
      <c r="W238" s="156">
        <v>0</v>
      </c>
      <c r="X238" s="156">
        <v>180000</v>
      </c>
      <c r="Y238" s="156">
        <v>0</v>
      </c>
      <c r="Z238" s="156">
        <v>0</v>
      </c>
      <c r="AA238" s="156">
        <v>0</v>
      </c>
      <c r="AB238" s="156">
        <v>0</v>
      </c>
      <c r="AC238" s="156">
        <v>0</v>
      </c>
      <c r="AD238" s="156">
        <v>180000</v>
      </c>
      <c r="AE238" s="156">
        <v>180000</v>
      </c>
      <c r="AF238" s="156">
        <v>2911695</v>
      </c>
      <c r="AG238" s="156">
        <v>2718704</v>
      </c>
      <c r="AH238" s="156">
        <v>-192991</v>
      </c>
      <c r="AI238" s="156">
        <v>2883318</v>
      </c>
      <c r="AJ238" s="3" t="s">
        <v>870</v>
      </c>
      <c r="AK238" s="4" t="s">
        <v>871</v>
      </c>
    </row>
    <row r="239" spans="1:37">
      <c r="A239" s="227">
        <v>6</v>
      </c>
      <c r="B239" s="228" t="s">
        <v>651</v>
      </c>
      <c r="C239" s="228">
        <v>44196815201</v>
      </c>
      <c r="D239" s="228" t="s">
        <v>953</v>
      </c>
      <c r="E239" s="228" t="s">
        <v>954</v>
      </c>
      <c r="F239" s="228" t="s">
        <v>701</v>
      </c>
      <c r="G239" s="228" t="s">
        <v>701</v>
      </c>
      <c r="H239" s="228" t="s">
        <v>701</v>
      </c>
      <c r="I239" s="228" t="s">
        <v>701</v>
      </c>
      <c r="J239" s="229">
        <v>44434</v>
      </c>
      <c r="K239" s="156">
        <v>757063</v>
      </c>
      <c r="L239" s="156">
        <v>757063</v>
      </c>
      <c r="M239" s="156">
        <v>654819</v>
      </c>
      <c r="N239" s="156">
        <v>0</v>
      </c>
      <c r="O239" s="156">
        <v>0</v>
      </c>
      <c r="P239" s="156">
        <v>654819</v>
      </c>
      <c r="Q239" s="156">
        <v>0</v>
      </c>
      <c r="R239" s="156">
        <v>0</v>
      </c>
      <c r="S239" s="156">
        <v>0</v>
      </c>
      <c r="T239" s="156">
        <v>0</v>
      </c>
      <c r="U239" s="156">
        <v>0</v>
      </c>
      <c r="V239" s="156">
        <v>0</v>
      </c>
      <c r="W239" s="156">
        <v>0</v>
      </c>
      <c r="X239" s="156">
        <v>0</v>
      </c>
      <c r="Y239" s="156">
        <v>0</v>
      </c>
      <c r="Z239" s="156">
        <v>0</v>
      </c>
      <c r="AA239" s="156">
        <v>0</v>
      </c>
      <c r="AB239" s="156">
        <v>0</v>
      </c>
      <c r="AC239" s="156">
        <v>0</v>
      </c>
      <c r="AD239" s="156">
        <v>0</v>
      </c>
      <c r="AE239" s="156">
        <v>0</v>
      </c>
      <c r="AF239" s="156">
        <v>654819</v>
      </c>
      <c r="AG239" s="156">
        <v>654819</v>
      </c>
      <c r="AH239" s="156">
        <v>0</v>
      </c>
      <c r="AI239" s="156">
        <v>1042436</v>
      </c>
      <c r="AJ239" s="3"/>
      <c r="AK239" s="4"/>
    </row>
    <row r="240" spans="1:37">
      <c r="A240" s="227">
        <v>6</v>
      </c>
      <c r="B240" s="228" t="s">
        <v>653</v>
      </c>
      <c r="C240" s="228">
        <v>44479915201</v>
      </c>
      <c r="D240" s="228" t="s">
        <v>816</v>
      </c>
      <c r="E240" s="228" t="s">
        <v>817</v>
      </c>
      <c r="F240" s="228" t="s">
        <v>701</v>
      </c>
      <c r="G240" s="228" t="s">
        <v>701</v>
      </c>
      <c r="H240" s="228" t="s">
        <v>701</v>
      </c>
      <c r="I240" s="228" t="s">
        <v>701</v>
      </c>
      <c r="J240" s="229">
        <v>44840</v>
      </c>
      <c r="K240" s="156">
        <v>779455</v>
      </c>
      <c r="L240" s="156">
        <v>779455</v>
      </c>
      <c r="M240" s="156">
        <v>733765</v>
      </c>
      <c r="N240" s="156">
        <v>0</v>
      </c>
      <c r="O240" s="156">
        <v>0</v>
      </c>
      <c r="P240" s="156">
        <v>733765</v>
      </c>
      <c r="Q240" s="156">
        <v>0</v>
      </c>
      <c r="R240" s="156">
        <v>0</v>
      </c>
      <c r="S240" s="156">
        <v>0</v>
      </c>
      <c r="T240" s="156">
        <v>0</v>
      </c>
      <c r="U240" s="156">
        <v>0</v>
      </c>
      <c r="V240" s="156">
        <v>0</v>
      </c>
      <c r="W240" s="156">
        <v>0</v>
      </c>
      <c r="X240" s="156">
        <v>0</v>
      </c>
      <c r="Y240" s="156">
        <v>0</v>
      </c>
      <c r="Z240" s="156">
        <v>0</v>
      </c>
      <c r="AA240" s="156">
        <v>0</v>
      </c>
      <c r="AB240" s="156">
        <v>0</v>
      </c>
      <c r="AC240" s="156">
        <v>0</v>
      </c>
      <c r="AD240" s="156">
        <v>0</v>
      </c>
      <c r="AE240" s="156">
        <v>0</v>
      </c>
      <c r="AF240" s="156">
        <v>733765</v>
      </c>
      <c r="AG240" s="156">
        <v>733765</v>
      </c>
      <c r="AH240" s="156">
        <v>0</v>
      </c>
      <c r="AI240" s="156">
        <v>612148</v>
      </c>
      <c r="AJ240" s="3"/>
      <c r="AK240" s="4"/>
    </row>
    <row r="241" spans="1:37">
      <c r="A241" s="227">
        <v>6</v>
      </c>
      <c r="B241" s="228" t="s">
        <v>655</v>
      </c>
      <c r="C241" s="228">
        <v>44196515201</v>
      </c>
      <c r="D241" s="228" t="s">
        <v>731</v>
      </c>
      <c r="E241" s="228" t="s">
        <v>732</v>
      </c>
      <c r="F241" s="228" t="s">
        <v>701</v>
      </c>
      <c r="G241" s="228" t="s">
        <v>701</v>
      </c>
      <c r="H241" s="228" t="s">
        <v>701</v>
      </c>
      <c r="I241" s="228" t="s">
        <v>701</v>
      </c>
      <c r="J241" s="229">
        <v>44882</v>
      </c>
      <c r="K241" s="156">
        <v>1446162</v>
      </c>
      <c r="L241" s="156">
        <v>1446162</v>
      </c>
      <c r="M241" s="156">
        <v>1381923</v>
      </c>
      <c r="N241" s="156">
        <v>0</v>
      </c>
      <c r="O241" s="156">
        <v>0</v>
      </c>
      <c r="P241" s="156">
        <v>1381923</v>
      </c>
      <c r="Q241" s="156">
        <v>0</v>
      </c>
      <c r="R241" s="156">
        <v>0</v>
      </c>
      <c r="S241" s="156">
        <v>0</v>
      </c>
      <c r="T241" s="156">
        <v>0</v>
      </c>
      <c r="U241" s="156">
        <v>0</v>
      </c>
      <c r="V241" s="156">
        <v>0</v>
      </c>
      <c r="W241" s="156">
        <v>0</v>
      </c>
      <c r="X241" s="156">
        <v>0</v>
      </c>
      <c r="Y241" s="156">
        <v>0</v>
      </c>
      <c r="Z241" s="156">
        <v>0</v>
      </c>
      <c r="AA241" s="156">
        <v>0</v>
      </c>
      <c r="AB241" s="156">
        <v>0</v>
      </c>
      <c r="AC241" s="156">
        <v>0</v>
      </c>
      <c r="AD241" s="156">
        <v>0</v>
      </c>
      <c r="AE241" s="156">
        <v>0</v>
      </c>
      <c r="AF241" s="156">
        <v>1381923</v>
      </c>
      <c r="AG241" s="156">
        <v>1381923</v>
      </c>
      <c r="AH241" s="156">
        <v>0</v>
      </c>
      <c r="AI241" s="156">
        <v>2588373</v>
      </c>
      <c r="AJ241" s="3"/>
      <c r="AK241" s="4"/>
    </row>
    <row r="242" spans="1:37">
      <c r="A242" s="227">
        <v>6</v>
      </c>
      <c r="B242" s="228" t="s">
        <v>446</v>
      </c>
      <c r="C242" s="228">
        <v>43326435201</v>
      </c>
      <c r="D242" s="228" t="s">
        <v>873</v>
      </c>
      <c r="E242" s="228" t="s">
        <v>874</v>
      </c>
      <c r="F242" s="228" t="s">
        <v>701</v>
      </c>
      <c r="G242" s="228" t="s">
        <v>701</v>
      </c>
      <c r="H242" s="228" t="s">
        <v>701</v>
      </c>
      <c r="I242" s="228" t="s">
        <v>701</v>
      </c>
      <c r="J242" s="229">
        <v>44069</v>
      </c>
      <c r="K242" s="156">
        <v>4604161</v>
      </c>
      <c r="L242" s="156">
        <v>4652806</v>
      </c>
      <c r="M242" s="156">
        <v>4445340</v>
      </c>
      <c r="N242" s="156">
        <v>48645.61</v>
      </c>
      <c r="O242" s="156">
        <v>399999</v>
      </c>
      <c r="P242" s="156">
        <v>4484965</v>
      </c>
      <c r="Q242" s="156">
        <v>0</v>
      </c>
      <c r="R242" s="156">
        <v>0</v>
      </c>
      <c r="S242" s="156">
        <v>0</v>
      </c>
      <c r="T242" s="156">
        <v>0</v>
      </c>
      <c r="U242" s="156">
        <v>0</v>
      </c>
      <c r="V242" s="156">
        <v>-1</v>
      </c>
      <c r="W242" s="156">
        <v>-1</v>
      </c>
      <c r="X242" s="156">
        <v>400000</v>
      </c>
      <c r="Y242" s="156">
        <v>0</v>
      </c>
      <c r="Z242" s="156">
        <v>0</v>
      </c>
      <c r="AA242" s="156">
        <v>0</v>
      </c>
      <c r="AB242" s="156">
        <v>0</v>
      </c>
      <c r="AC242" s="156">
        <v>0</v>
      </c>
      <c r="AD242" s="156">
        <v>400000</v>
      </c>
      <c r="AE242" s="156">
        <v>399999</v>
      </c>
      <c r="AF242" s="156">
        <v>4845339</v>
      </c>
      <c r="AG242" s="156">
        <v>4484965</v>
      </c>
      <c r="AH242" s="156">
        <v>-360374</v>
      </c>
      <c r="AI242" s="156">
        <v>4947289</v>
      </c>
      <c r="AJ242" s="3" t="s">
        <v>955</v>
      </c>
      <c r="AK242" s="4" t="s">
        <v>956</v>
      </c>
    </row>
    <row r="243" spans="1:37">
      <c r="A243" s="227">
        <v>6</v>
      </c>
      <c r="B243" s="228" t="s">
        <v>448</v>
      </c>
      <c r="C243" s="228">
        <v>42325125201</v>
      </c>
      <c r="D243" s="228" t="s">
        <v>957</v>
      </c>
      <c r="E243" s="228" t="s">
        <v>958</v>
      </c>
      <c r="F243" s="228" t="s">
        <v>701</v>
      </c>
      <c r="G243" s="228" t="s">
        <v>701</v>
      </c>
      <c r="H243" s="228" t="s">
        <v>701</v>
      </c>
      <c r="I243" s="228" t="s">
        <v>701</v>
      </c>
      <c r="J243" s="229">
        <v>44405</v>
      </c>
      <c r="K243" s="156">
        <v>42480180</v>
      </c>
      <c r="L243" s="156">
        <v>43009539</v>
      </c>
      <c r="M243" s="156">
        <v>42865939</v>
      </c>
      <c r="N243" s="156">
        <v>529358.98</v>
      </c>
      <c r="O243" s="156">
        <v>4169010</v>
      </c>
      <c r="P243" s="156">
        <v>44171731</v>
      </c>
      <c r="Q243" s="156">
        <v>0</v>
      </c>
      <c r="R243" s="156">
        <v>0</v>
      </c>
      <c r="S243" s="156">
        <v>0</v>
      </c>
      <c r="T243" s="156">
        <v>0</v>
      </c>
      <c r="U243" s="156">
        <v>0</v>
      </c>
      <c r="V243" s="156">
        <v>0</v>
      </c>
      <c r="W243" s="156">
        <v>0</v>
      </c>
      <c r="X243" s="156">
        <v>3000000</v>
      </c>
      <c r="Y243" s="156">
        <v>0</v>
      </c>
      <c r="Z243" s="156">
        <v>0</v>
      </c>
      <c r="AA243" s="156">
        <v>0</v>
      </c>
      <c r="AB243" s="156">
        <v>1169010</v>
      </c>
      <c r="AC243" s="156">
        <v>0</v>
      </c>
      <c r="AD243" s="156">
        <v>4169010</v>
      </c>
      <c r="AE243" s="156">
        <v>4169010</v>
      </c>
      <c r="AF243" s="156">
        <v>47034949</v>
      </c>
      <c r="AG243" s="156">
        <v>44171731</v>
      </c>
      <c r="AH243" s="156">
        <v>-2863217</v>
      </c>
      <c r="AI243" s="156">
        <v>49760527</v>
      </c>
      <c r="AJ243" s="3" t="s">
        <v>870</v>
      </c>
      <c r="AK243" s="4" t="s">
        <v>871</v>
      </c>
    </row>
    <row r="244" spans="1:37">
      <c r="A244" s="227">
        <v>6</v>
      </c>
      <c r="B244" s="228" t="s">
        <v>450</v>
      </c>
      <c r="C244" s="228">
        <v>43998615201</v>
      </c>
      <c r="D244" s="228" t="s">
        <v>899</v>
      </c>
      <c r="E244" s="228" t="s">
        <v>900</v>
      </c>
      <c r="F244" s="228" t="s">
        <v>701</v>
      </c>
      <c r="G244" s="228" t="s">
        <v>701</v>
      </c>
      <c r="H244" s="228" t="s">
        <v>701</v>
      </c>
      <c r="I244" s="228" t="s">
        <v>701</v>
      </c>
      <c r="J244" s="229">
        <v>44650</v>
      </c>
      <c r="K244" s="156">
        <v>2569128</v>
      </c>
      <c r="L244" s="156">
        <v>2717271</v>
      </c>
      <c r="M244" s="156">
        <v>2543862</v>
      </c>
      <c r="N244" s="156">
        <v>148143.16</v>
      </c>
      <c r="O244" s="156">
        <v>120000</v>
      </c>
      <c r="P244" s="156">
        <v>2540376</v>
      </c>
      <c r="Q244" s="156">
        <v>0</v>
      </c>
      <c r="R244" s="156">
        <v>0</v>
      </c>
      <c r="S244" s="156">
        <v>0</v>
      </c>
      <c r="T244" s="156">
        <v>0</v>
      </c>
      <c r="U244" s="156">
        <v>0</v>
      </c>
      <c r="V244" s="156">
        <v>0</v>
      </c>
      <c r="W244" s="156">
        <v>0</v>
      </c>
      <c r="X244" s="156">
        <v>120000</v>
      </c>
      <c r="Y244" s="156">
        <v>0</v>
      </c>
      <c r="Z244" s="156">
        <v>0</v>
      </c>
      <c r="AA244" s="156">
        <v>0</v>
      </c>
      <c r="AB244" s="156">
        <v>0</v>
      </c>
      <c r="AC244" s="156">
        <v>0</v>
      </c>
      <c r="AD244" s="156">
        <v>120000</v>
      </c>
      <c r="AE244" s="156">
        <v>120000</v>
      </c>
      <c r="AF244" s="156">
        <v>2663862</v>
      </c>
      <c r="AG244" s="156">
        <v>2540376</v>
      </c>
      <c r="AH244" s="156">
        <v>-123486</v>
      </c>
      <c r="AI244" s="156">
        <v>2452592</v>
      </c>
      <c r="AJ244" s="3" t="s">
        <v>870</v>
      </c>
      <c r="AK244" s="4" t="s">
        <v>871</v>
      </c>
    </row>
    <row r="245" spans="1:37">
      <c r="A245" s="227">
        <v>6</v>
      </c>
      <c r="B245" s="228" t="s">
        <v>452</v>
      </c>
      <c r="C245" s="228">
        <v>43274845201</v>
      </c>
      <c r="D245" s="228" t="s">
        <v>901</v>
      </c>
      <c r="E245" s="228" t="s">
        <v>902</v>
      </c>
      <c r="F245" s="228" t="s">
        <v>701</v>
      </c>
      <c r="G245" s="228" t="s">
        <v>701</v>
      </c>
      <c r="H245" s="228" t="s">
        <v>701</v>
      </c>
      <c r="I245" s="228" t="s">
        <v>701</v>
      </c>
      <c r="J245" s="229">
        <v>44650</v>
      </c>
      <c r="K245" s="156">
        <v>2455465</v>
      </c>
      <c r="L245" s="156">
        <v>2510141</v>
      </c>
      <c r="M245" s="156">
        <v>2443596</v>
      </c>
      <c r="N245" s="156">
        <v>54676.34</v>
      </c>
      <c r="O245" s="156">
        <v>72000</v>
      </c>
      <c r="P245" s="156">
        <v>2440177</v>
      </c>
      <c r="Q245" s="156">
        <v>0</v>
      </c>
      <c r="R245" s="156">
        <v>0</v>
      </c>
      <c r="S245" s="156">
        <v>0</v>
      </c>
      <c r="T245" s="156">
        <v>0</v>
      </c>
      <c r="U245" s="156">
        <v>0</v>
      </c>
      <c r="V245" s="156">
        <v>0</v>
      </c>
      <c r="W245" s="156">
        <v>0</v>
      </c>
      <c r="X245" s="156">
        <v>72000</v>
      </c>
      <c r="Y245" s="156">
        <v>0</v>
      </c>
      <c r="Z245" s="156">
        <v>0</v>
      </c>
      <c r="AA245" s="156">
        <v>0</v>
      </c>
      <c r="AB245" s="156">
        <v>0</v>
      </c>
      <c r="AC245" s="156">
        <v>0</v>
      </c>
      <c r="AD245" s="156">
        <v>72000</v>
      </c>
      <c r="AE245" s="156">
        <v>72000</v>
      </c>
      <c r="AF245" s="156">
        <v>2515596</v>
      </c>
      <c r="AG245" s="156">
        <v>2440177</v>
      </c>
      <c r="AH245" s="156">
        <v>-75419</v>
      </c>
      <c r="AI245" s="156">
        <v>2281095</v>
      </c>
      <c r="AJ245" s="3" t="s">
        <v>959</v>
      </c>
      <c r="AK245" s="4" t="s">
        <v>960</v>
      </c>
    </row>
    <row r="246" spans="1:37">
      <c r="A246" s="227">
        <v>6</v>
      </c>
      <c r="B246" s="228" t="s">
        <v>454</v>
      </c>
      <c r="C246" s="228">
        <v>43998115201</v>
      </c>
      <c r="D246" s="228" t="s">
        <v>899</v>
      </c>
      <c r="E246" s="228" t="s">
        <v>900</v>
      </c>
      <c r="F246" s="228" t="s">
        <v>701</v>
      </c>
      <c r="G246" s="228" t="s">
        <v>701</v>
      </c>
      <c r="H246" s="228" t="s">
        <v>701</v>
      </c>
      <c r="I246" s="228" t="s">
        <v>701</v>
      </c>
      <c r="J246" s="229">
        <v>44496</v>
      </c>
      <c r="K246" s="156">
        <v>4166383</v>
      </c>
      <c r="L246" s="156">
        <v>4219775</v>
      </c>
      <c r="M246" s="156">
        <v>4110877</v>
      </c>
      <c r="N246" s="156">
        <v>53391.64</v>
      </c>
      <c r="O246" s="156">
        <v>0</v>
      </c>
      <c r="P246" s="156">
        <v>4270005</v>
      </c>
      <c r="Q246" s="156">
        <v>0</v>
      </c>
      <c r="R246" s="156">
        <v>0</v>
      </c>
      <c r="S246" s="156">
        <v>0</v>
      </c>
      <c r="T246" s="156">
        <v>0</v>
      </c>
      <c r="U246" s="156">
        <v>0</v>
      </c>
      <c r="V246" s="156">
        <v>0</v>
      </c>
      <c r="W246" s="156">
        <v>0</v>
      </c>
      <c r="X246" s="156">
        <v>0</v>
      </c>
      <c r="Y246" s="156">
        <v>0</v>
      </c>
      <c r="Z246" s="156">
        <v>0</v>
      </c>
      <c r="AA246" s="156">
        <v>0</v>
      </c>
      <c r="AB246" s="156">
        <v>0</v>
      </c>
      <c r="AC246" s="156">
        <v>0</v>
      </c>
      <c r="AD246" s="156">
        <v>0</v>
      </c>
      <c r="AE246" s="156">
        <v>0</v>
      </c>
      <c r="AF246" s="156">
        <v>4110877</v>
      </c>
      <c r="AG246" s="156">
        <v>4270005</v>
      </c>
      <c r="AH246" s="156">
        <v>159128</v>
      </c>
      <c r="AI246" s="156">
        <v>4661947</v>
      </c>
      <c r="AJ246" s="3" t="s">
        <v>959</v>
      </c>
      <c r="AK246" s="4" t="s">
        <v>960</v>
      </c>
    </row>
    <row r="247" spans="1:37">
      <c r="A247" s="227">
        <v>6</v>
      </c>
      <c r="B247" s="228" t="s">
        <v>456</v>
      </c>
      <c r="C247" s="228">
        <v>42918635201</v>
      </c>
      <c r="D247" s="228" t="s">
        <v>873</v>
      </c>
      <c r="E247" s="228" t="s">
        <v>874</v>
      </c>
      <c r="F247" s="228" t="s">
        <v>701</v>
      </c>
      <c r="G247" s="228" t="s">
        <v>701</v>
      </c>
      <c r="H247" s="228" t="s">
        <v>701</v>
      </c>
      <c r="I247" s="228" t="s">
        <v>701</v>
      </c>
      <c r="J247" s="229">
        <v>44538</v>
      </c>
      <c r="K247" s="156">
        <v>2919079</v>
      </c>
      <c r="L247" s="156">
        <v>2940250</v>
      </c>
      <c r="M247" s="156">
        <v>2881342</v>
      </c>
      <c r="N247" s="156">
        <v>21170.5</v>
      </c>
      <c r="O247" s="156">
        <v>210000</v>
      </c>
      <c r="P247" s="156">
        <v>2944862</v>
      </c>
      <c r="Q247" s="156">
        <v>0</v>
      </c>
      <c r="R247" s="156">
        <v>0</v>
      </c>
      <c r="S247" s="156">
        <v>0</v>
      </c>
      <c r="T247" s="156">
        <v>0</v>
      </c>
      <c r="U247" s="156">
        <v>0</v>
      </c>
      <c r="V247" s="156">
        <v>0</v>
      </c>
      <c r="W247" s="156">
        <v>0</v>
      </c>
      <c r="X247" s="156">
        <v>210000</v>
      </c>
      <c r="Y247" s="156">
        <v>0</v>
      </c>
      <c r="Z247" s="156">
        <v>0</v>
      </c>
      <c r="AA247" s="156">
        <v>0</v>
      </c>
      <c r="AB247" s="156">
        <v>0</v>
      </c>
      <c r="AC247" s="156">
        <v>0</v>
      </c>
      <c r="AD247" s="156">
        <v>210000</v>
      </c>
      <c r="AE247" s="156">
        <v>210000</v>
      </c>
      <c r="AF247" s="156">
        <v>3091342</v>
      </c>
      <c r="AG247" s="156">
        <v>2944862</v>
      </c>
      <c r="AH247" s="156">
        <v>-146480</v>
      </c>
      <c r="AI247" s="156">
        <v>3061117</v>
      </c>
      <c r="AJ247" s="3" t="s">
        <v>959</v>
      </c>
      <c r="AK247" s="4" t="s">
        <v>960</v>
      </c>
    </row>
    <row r="248" spans="1:37" ht="24">
      <c r="A248" s="227">
        <v>6</v>
      </c>
      <c r="B248" s="228" t="s">
        <v>458</v>
      </c>
      <c r="C248" s="228">
        <v>43476835201</v>
      </c>
      <c r="D248" s="228" t="s">
        <v>961</v>
      </c>
      <c r="E248" s="228" t="s">
        <v>962</v>
      </c>
      <c r="F248" s="228" t="s">
        <v>701</v>
      </c>
      <c r="G248" s="228" t="s">
        <v>701</v>
      </c>
      <c r="H248" s="228" t="s">
        <v>701</v>
      </c>
      <c r="I248" s="228" t="s">
        <v>701</v>
      </c>
      <c r="J248" s="229">
        <v>44587</v>
      </c>
      <c r="K248" s="156">
        <v>3487287</v>
      </c>
      <c r="L248" s="156">
        <v>3497187</v>
      </c>
      <c r="M248" s="156">
        <v>3509376</v>
      </c>
      <c r="N248" s="156">
        <v>9900</v>
      </c>
      <c r="O248" s="156">
        <v>180000</v>
      </c>
      <c r="P248" s="156">
        <v>3539751</v>
      </c>
      <c r="Q248" s="156">
        <v>0</v>
      </c>
      <c r="R248" s="156">
        <v>0</v>
      </c>
      <c r="S248" s="156">
        <v>0</v>
      </c>
      <c r="T248" s="156">
        <v>0</v>
      </c>
      <c r="U248" s="156">
        <v>0</v>
      </c>
      <c r="V248" s="156">
        <v>0</v>
      </c>
      <c r="W248" s="156">
        <v>0</v>
      </c>
      <c r="X248" s="156">
        <v>180000</v>
      </c>
      <c r="Y248" s="156">
        <v>0</v>
      </c>
      <c r="Z248" s="156">
        <v>0</v>
      </c>
      <c r="AA248" s="156">
        <v>0</v>
      </c>
      <c r="AB248" s="156">
        <v>0</v>
      </c>
      <c r="AC248" s="156">
        <v>0</v>
      </c>
      <c r="AD248" s="156">
        <v>180000</v>
      </c>
      <c r="AE248" s="156">
        <v>180000</v>
      </c>
      <c r="AF248" s="156">
        <v>3689376</v>
      </c>
      <c r="AG248" s="156">
        <v>3539751</v>
      </c>
      <c r="AH248" s="156">
        <v>-149625</v>
      </c>
      <c r="AI248" s="156">
        <v>3568828</v>
      </c>
      <c r="AJ248" s="3" t="s">
        <v>955</v>
      </c>
      <c r="AK248" s="4" t="s">
        <v>956</v>
      </c>
    </row>
    <row r="249" spans="1:37">
      <c r="A249" s="227">
        <v>6</v>
      </c>
      <c r="B249" s="228" t="s">
        <v>460</v>
      </c>
      <c r="C249" s="228">
        <v>44389515201</v>
      </c>
      <c r="D249" s="228" t="s">
        <v>899</v>
      </c>
      <c r="E249" s="228" t="s">
        <v>900</v>
      </c>
      <c r="F249" s="228" t="s">
        <v>701</v>
      </c>
      <c r="G249" s="228" t="s">
        <v>701</v>
      </c>
      <c r="H249" s="228" t="s">
        <v>701</v>
      </c>
      <c r="I249" s="228" t="s">
        <v>701</v>
      </c>
      <c r="J249" s="229">
        <v>44587</v>
      </c>
      <c r="K249" s="156">
        <v>6302707</v>
      </c>
      <c r="L249" s="156">
        <v>6392688</v>
      </c>
      <c r="M249" s="156">
        <v>6335976</v>
      </c>
      <c r="N249" s="156">
        <v>89980.23</v>
      </c>
      <c r="O249" s="156">
        <v>238000</v>
      </c>
      <c r="P249" s="156">
        <v>6471394</v>
      </c>
      <c r="Q249" s="156">
        <v>0</v>
      </c>
      <c r="R249" s="156">
        <v>0</v>
      </c>
      <c r="S249" s="156">
        <v>0</v>
      </c>
      <c r="T249" s="156">
        <v>0</v>
      </c>
      <c r="U249" s="156">
        <v>0</v>
      </c>
      <c r="V249" s="156">
        <v>0</v>
      </c>
      <c r="W249" s="156">
        <v>0</v>
      </c>
      <c r="X249" s="156">
        <v>238000</v>
      </c>
      <c r="Y249" s="156">
        <v>0</v>
      </c>
      <c r="Z249" s="156">
        <v>0</v>
      </c>
      <c r="AA249" s="156">
        <v>0</v>
      </c>
      <c r="AB249" s="156">
        <v>0</v>
      </c>
      <c r="AC249" s="156">
        <v>0</v>
      </c>
      <c r="AD249" s="156">
        <v>238000</v>
      </c>
      <c r="AE249" s="156">
        <v>238000</v>
      </c>
      <c r="AF249" s="156">
        <v>6573976</v>
      </c>
      <c r="AG249" s="156">
        <v>6471394</v>
      </c>
      <c r="AH249" s="156">
        <v>-102582</v>
      </c>
      <c r="AI249" s="156">
        <v>5606872</v>
      </c>
      <c r="AJ249" s="3" t="s">
        <v>955</v>
      </c>
      <c r="AK249" s="4" t="s">
        <v>956</v>
      </c>
    </row>
    <row r="250" spans="1:37">
      <c r="A250" s="227">
        <v>6</v>
      </c>
      <c r="B250" s="228" t="s">
        <v>462</v>
      </c>
      <c r="C250" s="228">
        <v>44391615201</v>
      </c>
      <c r="D250" s="228" t="s">
        <v>899</v>
      </c>
      <c r="E250" s="228" t="s">
        <v>900</v>
      </c>
      <c r="F250" s="228" t="s">
        <v>701</v>
      </c>
      <c r="G250" s="228" t="s">
        <v>701</v>
      </c>
      <c r="H250" s="228" t="s">
        <v>701</v>
      </c>
      <c r="I250" s="228" t="s">
        <v>701</v>
      </c>
      <c r="J250" s="229">
        <v>44678</v>
      </c>
      <c r="K250" s="156">
        <v>6069480</v>
      </c>
      <c r="L250" s="156">
        <v>6030999</v>
      </c>
      <c r="M250" s="156">
        <v>5946111</v>
      </c>
      <c r="N250" s="156">
        <v>-38481.599999999999</v>
      </c>
      <c r="O250" s="156">
        <v>320000</v>
      </c>
      <c r="P250" s="156">
        <v>5937355</v>
      </c>
      <c r="Q250" s="156">
        <v>0</v>
      </c>
      <c r="R250" s="156">
        <v>0</v>
      </c>
      <c r="S250" s="156">
        <v>0</v>
      </c>
      <c r="T250" s="156">
        <v>0</v>
      </c>
      <c r="U250" s="156">
        <v>0</v>
      </c>
      <c r="V250" s="156">
        <v>0</v>
      </c>
      <c r="W250" s="156">
        <v>0</v>
      </c>
      <c r="X250" s="156">
        <v>320000</v>
      </c>
      <c r="Y250" s="156">
        <v>0</v>
      </c>
      <c r="Z250" s="156">
        <v>0</v>
      </c>
      <c r="AA250" s="156">
        <v>0</v>
      </c>
      <c r="AB250" s="156">
        <v>0</v>
      </c>
      <c r="AC250" s="156">
        <v>0</v>
      </c>
      <c r="AD250" s="156">
        <v>320000</v>
      </c>
      <c r="AE250" s="156">
        <v>320000</v>
      </c>
      <c r="AF250" s="156">
        <v>6266111</v>
      </c>
      <c r="AG250" s="156">
        <v>5937355</v>
      </c>
      <c r="AH250" s="156">
        <v>-328757</v>
      </c>
      <c r="AI250" s="156">
        <v>5885247</v>
      </c>
      <c r="AJ250" s="3" t="s">
        <v>870</v>
      </c>
      <c r="AK250" s="4" t="s">
        <v>871</v>
      </c>
    </row>
    <row r="251" spans="1:37">
      <c r="A251" s="227">
        <v>6</v>
      </c>
      <c r="B251" s="228" t="s">
        <v>464</v>
      </c>
      <c r="C251" s="228">
        <v>44183615201</v>
      </c>
      <c r="D251" s="228" t="s">
        <v>880</v>
      </c>
      <c r="E251" s="228" t="s">
        <v>881</v>
      </c>
      <c r="F251" s="228" t="s">
        <v>701</v>
      </c>
      <c r="G251" s="228" t="s">
        <v>701</v>
      </c>
      <c r="H251" s="228" t="s">
        <v>701</v>
      </c>
      <c r="I251" s="228" t="s">
        <v>701</v>
      </c>
      <c r="J251" s="229">
        <v>44804</v>
      </c>
      <c r="K251" s="156">
        <v>2810000</v>
      </c>
      <c r="L251" s="156">
        <v>2808895</v>
      </c>
      <c r="M251" s="156">
        <v>2824415</v>
      </c>
      <c r="N251" s="156">
        <v>-1104.6600000000001</v>
      </c>
      <c r="O251" s="156">
        <v>140000</v>
      </c>
      <c r="P251" s="156">
        <v>2810967</v>
      </c>
      <c r="Q251" s="156">
        <v>0</v>
      </c>
      <c r="R251" s="156">
        <v>0</v>
      </c>
      <c r="S251" s="156">
        <v>0</v>
      </c>
      <c r="T251" s="156">
        <v>0</v>
      </c>
      <c r="U251" s="156">
        <v>0</v>
      </c>
      <c r="V251" s="156">
        <v>0</v>
      </c>
      <c r="W251" s="156">
        <v>0</v>
      </c>
      <c r="X251" s="156">
        <v>140000</v>
      </c>
      <c r="Y251" s="156">
        <v>0</v>
      </c>
      <c r="Z251" s="156">
        <v>0</v>
      </c>
      <c r="AA251" s="156">
        <v>0</v>
      </c>
      <c r="AB251" s="156">
        <v>0</v>
      </c>
      <c r="AC251" s="156">
        <v>0</v>
      </c>
      <c r="AD251" s="156">
        <v>140000</v>
      </c>
      <c r="AE251" s="156">
        <v>140000</v>
      </c>
      <c r="AF251" s="156">
        <v>2964415</v>
      </c>
      <c r="AG251" s="156">
        <v>2810967</v>
      </c>
      <c r="AH251" s="156">
        <v>-153448</v>
      </c>
      <c r="AI251" s="156">
        <v>2984244</v>
      </c>
      <c r="AJ251" s="3" t="s">
        <v>870</v>
      </c>
      <c r="AK251" s="4" t="s">
        <v>871</v>
      </c>
    </row>
    <row r="252" spans="1:37">
      <c r="A252" s="227">
        <v>6</v>
      </c>
      <c r="B252" s="228" t="s">
        <v>657</v>
      </c>
      <c r="C252" s="228">
        <v>44574515201</v>
      </c>
      <c r="D252" s="228" t="s">
        <v>910</v>
      </c>
      <c r="E252" s="228" t="s">
        <v>911</v>
      </c>
      <c r="F252" s="228" t="s">
        <v>701</v>
      </c>
      <c r="G252" s="228" t="s">
        <v>701</v>
      </c>
      <c r="H252" s="228" t="s">
        <v>701</v>
      </c>
      <c r="I252" s="228" t="s">
        <v>701</v>
      </c>
      <c r="J252" s="229">
        <v>44839</v>
      </c>
      <c r="K252" s="156">
        <v>915762</v>
      </c>
      <c r="L252" s="156">
        <v>915762</v>
      </c>
      <c r="M252" s="156">
        <v>904223</v>
      </c>
      <c r="N252" s="156">
        <v>0</v>
      </c>
      <c r="O252" s="156">
        <v>0</v>
      </c>
      <c r="P252" s="156">
        <v>903865</v>
      </c>
      <c r="Q252" s="156">
        <v>0</v>
      </c>
      <c r="R252" s="156">
        <v>0</v>
      </c>
      <c r="S252" s="156">
        <v>0</v>
      </c>
      <c r="T252" s="156">
        <v>0</v>
      </c>
      <c r="U252" s="156">
        <v>0</v>
      </c>
      <c r="V252" s="156">
        <v>0</v>
      </c>
      <c r="W252" s="156">
        <v>0</v>
      </c>
      <c r="X252" s="156">
        <v>0</v>
      </c>
      <c r="Y252" s="156">
        <v>0</v>
      </c>
      <c r="Z252" s="156">
        <v>0</v>
      </c>
      <c r="AA252" s="156">
        <v>0</v>
      </c>
      <c r="AB252" s="156">
        <v>0</v>
      </c>
      <c r="AC252" s="156">
        <v>0</v>
      </c>
      <c r="AD252" s="156">
        <v>0</v>
      </c>
      <c r="AE252" s="156">
        <v>0</v>
      </c>
      <c r="AF252" s="156">
        <v>904223</v>
      </c>
      <c r="AG252" s="156">
        <v>903865</v>
      </c>
      <c r="AH252" s="156">
        <v>-358</v>
      </c>
      <c r="AI252" s="156">
        <v>1027819</v>
      </c>
      <c r="AJ252" s="3"/>
      <c r="AK252" s="4"/>
    </row>
    <row r="253" spans="1:37" ht="24">
      <c r="A253" s="227">
        <v>6</v>
      </c>
      <c r="B253" s="228" t="s">
        <v>659</v>
      </c>
      <c r="C253" s="228">
        <v>44574715201</v>
      </c>
      <c r="D253" s="228" t="s">
        <v>912</v>
      </c>
      <c r="E253" s="228" t="s">
        <v>913</v>
      </c>
      <c r="F253" s="228" t="s">
        <v>701</v>
      </c>
      <c r="G253" s="228" t="s">
        <v>701</v>
      </c>
      <c r="H253" s="228" t="s">
        <v>701</v>
      </c>
      <c r="I253" s="228" t="s">
        <v>701</v>
      </c>
      <c r="J253" s="229">
        <v>44860</v>
      </c>
      <c r="K253" s="156">
        <v>636402</v>
      </c>
      <c r="L253" s="156">
        <v>636402</v>
      </c>
      <c r="M253" s="156">
        <v>608049</v>
      </c>
      <c r="N253" s="156">
        <v>0</v>
      </c>
      <c r="O253" s="156">
        <v>0</v>
      </c>
      <c r="P253" s="156">
        <v>607521</v>
      </c>
      <c r="Q253" s="156">
        <v>0</v>
      </c>
      <c r="R253" s="156">
        <v>0</v>
      </c>
      <c r="S253" s="156">
        <v>0</v>
      </c>
      <c r="T253" s="156">
        <v>0</v>
      </c>
      <c r="U253" s="156">
        <v>0</v>
      </c>
      <c r="V253" s="156">
        <v>0</v>
      </c>
      <c r="W253" s="156">
        <v>0</v>
      </c>
      <c r="X253" s="156">
        <v>0</v>
      </c>
      <c r="Y253" s="156">
        <v>0</v>
      </c>
      <c r="Z253" s="156">
        <v>0</v>
      </c>
      <c r="AA253" s="156">
        <v>0</v>
      </c>
      <c r="AB253" s="156">
        <v>0</v>
      </c>
      <c r="AC253" s="156">
        <v>0</v>
      </c>
      <c r="AD253" s="156">
        <v>0</v>
      </c>
      <c r="AE253" s="156">
        <v>0</v>
      </c>
      <c r="AF253" s="156">
        <v>608049</v>
      </c>
      <c r="AG253" s="156">
        <v>607521</v>
      </c>
      <c r="AH253" s="156">
        <v>-527</v>
      </c>
      <c r="AI253" s="156">
        <v>753183</v>
      </c>
      <c r="AJ253" s="3"/>
      <c r="AK253" s="4"/>
    </row>
    <row r="254" spans="1:37" ht="24">
      <c r="A254" s="227">
        <v>6</v>
      </c>
      <c r="B254" s="228" t="s">
        <v>661</v>
      </c>
      <c r="C254" s="228">
        <v>43081325201</v>
      </c>
      <c r="D254" s="228" t="s">
        <v>912</v>
      </c>
      <c r="E254" s="228" t="s">
        <v>913</v>
      </c>
      <c r="F254" s="228" t="s">
        <v>701</v>
      </c>
      <c r="G254" s="228" t="s">
        <v>701</v>
      </c>
      <c r="H254" s="228" t="s">
        <v>701</v>
      </c>
      <c r="I254" s="228" t="s">
        <v>701</v>
      </c>
      <c r="J254" s="229">
        <v>44706</v>
      </c>
      <c r="K254" s="156">
        <v>836079</v>
      </c>
      <c r="L254" s="156">
        <v>836079</v>
      </c>
      <c r="M254" s="156">
        <v>782914</v>
      </c>
      <c r="N254" s="156">
        <v>0</v>
      </c>
      <c r="O254" s="156">
        <v>0</v>
      </c>
      <c r="P254" s="156">
        <v>778816</v>
      </c>
      <c r="Q254" s="156">
        <v>0</v>
      </c>
      <c r="R254" s="156">
        <v>0</v>
      </c>
      <c r="S254" s="156">
        <v>0</v>
      </c>
      <c r="T254" s="156">
        <v>0</v>
      </c>
      <c r="U254" s="156">
        <v>0</v>
      </c>
      <c r="V254" s="156">
        <v>0</v>
      </c>
      <c r="W254" s="156">
        <v>0</v>
      </c>
      <c r="X254" s="156">
        <v>0</v>
      </c>
      <c r="Y254" s="156">
        <v>0</v>
      </c>
      <c r="Z254" s="156">
        <v>0</v>
      </c>
      <c r="AA254" s="156">
        <v>0</v>
      </c>
      <c r="AB254" s="156">
        <v>0</v>
      </c>
      <c r="AC254" s="156">
        <v>0</v>
      </c>
      <c r="AD254" s="156">
        <v>0</v>
      </c>
      <c r="AE254" s="156">
        <v>0</v>
      </c>
      <c r="AF254" s="156">
        <v>782914</v>
      </c>
      <c r="AG254" s="156">
        <v>778816</v>
      </c>
      <c r="AH254" s="156">
        <v>-4099</v>
      </c>
      <c r="AI254" s="156">
        <v>760317</v>
      </c>
      <c r="AJ254" s="3"/>
      <c r="AK254" s="4"/>
    </row>
    <row r="255" spans="1:37">
      <c r="A255" s="227">
        <v>6</v>
      </c>
      <c r="B255" s="228" t="s">
        <v>663</v>
      </c>
      <c r="C255" s="228">
        <v>44882915201</v>
      </c>
      <c r="D255" s="228" t="s">
        <v>907</v>
      </c>
      <c r="E255" s="228" t="s">
        <v>908</v>
      </c>
      <c r="F255" s="228" t="s">
        <v>701</v>
      </c>
      <c r="G255" s="228" t="s">
        <v>701</v>
      </c>
      <c r="H255" s="228" t="s">
        <v>701</v>
      </c>
      <c r="I255" s="228" t="s">
        <v>701</v>
      </c>
      <c r="J255" s="229">
        <v>44902</v>
      </c>
      <c r="K255" s="156">
        <v>565000</v>
      </c>
      <c r="L255" s="156">
        <v>591990</v>
      </c>
      <c r="M255" s="156">
        <v>490972</v>
      </c>
      <c r="N255" s="156">
        <v>26990</v>
      </c>
      <c r="O255" s="156">
        <v>0</v>
      </c>
      <c r="P255" s="156">
        <v>490972</v>
      </c>
      <c r="Q255" s="156">
        <v>0</v>
      </c>
      <c r="R255" s="156">
        <v>0</v>
      </c>
      <c r="S255" s="156">
        <v>0</v>
      </c>
      <c r="T255" s="156">
        <v>0</v>
      </c>
      <c r="U255" s="156">
        <v>0</v>
      </c>
      <c r="V255" s="156">
        <v>0</v>
      </c>
      <c r="W255" s="156">
        <v>0</v>
      </c>
      <c r="X255" s="156">
        <v>0</v>
      </c>
      <c r="Y255" s="156">
        <v>0</v>
      </c>
      <c r="Z255" s="156">
        <v>0</v>
      </c>
      <c r="AA255" s="156">
        <v>0</v>
      </c>
      <c r="AB255" s="156">
        <v>0</v>
      </c>
      <c r="AC255" s="156">
        <v>0</v>
      </c>
      <c r="AD255" s="156">
        <v>0</v>
      </c>
      <c r="AE255" s="156">
        <v>0</v>
      </c>
      <c r="AF255" s="156">
        <v>490972</v>
      </c>
      <c r="AG255" s="156">
        <v>490972</v>
      </c>
      <c r="AH255" s="156">
        <v>0</v>
      </c>
      <c r="AI255" s="156">
        <v>566783</v>
      </c>
      <c r="AJ255" s="3"/>
      <c r="AK255" s="4"/>
    </row>
    <row r="256" spans="1:37" ht="24">
      <c r="A256" s="227">
        <v>6</v>
      </c>
      <c r="B256" s="228" t="s">
        <v>665</v>
      </c>
      <c r="C256" s="228">
        <v>44390315201</v>
      </c>
      <c r="D256" s="228" t="s">
        <v>961</v>
      </c>
      <c r="E256" s="228" t="s">
        <v>962</v>
      </c>
      <c r="F256" s="228" t="s">
        <v>701</v>
      </c>
      <c r="G256" s="228" t="s">
        <v>701</v>
      </c>
      <c r="H256" s="228" t="s">
        <v>701</v>
      </c>
      <c r="I256" s="228" t="s">
        <v>701</v>
      </c>
      <c r="J256" s="229">
        <v>44951</v>
      </c>
      <c r="K256" s="156">
        <v>1857275</v>
      </c>
      <c r="L256" s="156">
        <v>1907275</v>
      </c>
      <c r="M256" s="156">
        <v>1881049</v>
      </c>
      <c r="N256" s="156">
        <v>50000</v>
      </c>
      <c r="O256" s="156">
        <v>0</v>
      </c>
      <c r="P256" s="156">
        <v>1877156</v>
      </c>
      <c r="Q256" s="156">
        <v>0</v>
      </c>
      <c r="R256" s="156">
        <v>0</v>
      </c>
      <c r="S256" s="156">
        <v>0</v>
      </c>
      <c r="T256" s="156">
        <v>0</v>
      </c>
      <c r="U256" s="156">
        <v>0</v>
      </c>
      <c r="V256" s="156">
        <v>0</v>
      </c>
      <c r="W256" s="156">
        <v>0</v>
      </c>
      <c r="X256" s="156">
        <v>0</v>
      </c>
      <c r="Y256" s="156">
        <v>0</v>
      </c>
      <c r="Z256" s="156">
        <v>0</v>
      </c>
      <c r="AA256" s="156">
        <v>0</v>
      </c>
      <c r="AB256" s="156">
        <v>0</v>
      </c>
      <c r="AC256" s="156">
        <v>0</v>
      </c>
      <c r="AD256" s="156">
        <v>0</v>
      </c>
      <c r="AE256" s="156">
        <v>0</v>
      </c>
      <c r="AF256" s="156">
        <v>1881049</v>
      </c>
      <c r="AG256" s="156">
        <v>1877156</v>
      </c>
      <c r="AH256" s="156">
        <v>-3893</v>
      </c>
      <c r="AI256" s="156">
        <v>2156609</v>
      </c>
      <c r="AJ256" s="3"/>
      <c r="AK256" s="4"/>
    </row>
    <row r="257" spans="1:37">
      <c r="A257" s="227">
        <v>7</v>
      </c>
      <c r="B257" s="228" t="s">
        <v>466</v>
      </c>
      <c r="C257" s="228">
        <v>43956515201</v>
      </c>
      <c r="D257" s="228" t="s">
        <v>963</v>
      </c>
      <c r="E257" s="228" t="s">
        <v>964</v>
      </c>
      <c r="F257" s="228" t="s">
        <v>701</v>
      </c>
      <c r="G257" s="228" t="s">
        <v>701</v>
      </c>
      <c r="H257" s="228" t="s">
        <v>701</v>
      </c>
      <c r="I257" s="228" t="s">
        <v>701</v>
      </c>
      <c r="J257" s="229">
        <v>44265</v>
      </c>
      <c r="K257" s="156">
        <v>6600000</v>
      </c>
      <c r="L257" s="156">
        <v>7117569</v>
      </c>
      <c r="M257" s="156">
        <v>6571044</v>
      </c>
      <c r="N257" s="156">
        <v>517568.76</v>
      </c>
      <c r="O257" s="156">
        <v>0</v>
      </c>
      <c r="P257" s="156">
        <v>6571044</v>
      </c>
      <c r="Q257" s="156">
        <v>0</v>
      </c>
      <c r="R257" s="156">
        <v>0</v>
      </c>
      <c r="S257" s="156">
        <v>0</v>
      </c>
      <c r="T257" s="156">
        <v>0</v>
      </c>
      <c r="U257" s="156">
        <v>0</v>
      </c>
      <c r="V257" s="156">
        <v>0</v>
      </c>
      <c r="W257" s="156">
        <v>0</v>
      </c>
      <c r="X257" s="156">
        <v>0</v>
      </c>
      <c r="Y257" s="156">
        <v>0</v>
      </c>
      <c r="Z257" s="156">
        <v>0</v>
      </c>
      <c r="AA257" s="156">
        <v>0</v>
      </c>
      <c r="AB257" s="156">
        <v>0</v>
      </c>
      <c r="AC257" s="156">
        <v>0</v>
      </c>
      <c r="AD257" s="156">
        <v>0</v>
      </c>
      <c r="AE257" s="156">
        <v>0</v>
      </c>
      <c r="AF257" s="156">
        <v>6571044</v>
      </c>
      <c r="AG257" s="156">
        <v>6571044</v>
      </c>
      <c r="AH257" s="156">
        <v>0</v>
      </c>
      <c r="AI257" s="156">
        <v>6998000</v>
      </c>
      <c r="AJ257" s="3"/>
      <c r="AK257" s="4"/>
    </row>
    <row r="258" spans="1:37">
      <c r="A258" s="227">
        <v>7</v>
      </c>
      <c r="B258" s="228" t="s">
        <v>468</v>
      </c>
      <c r="C258" s="228">
        <v>44822115201</v>
      </c>
      <c r="D258" s="228" t="s">
        <v>806</v>
      </c>
      <c r="E258" s="228" t="s">
        <v>807</v>
      </c>
      <c r="F258" s="228" t="s">
        <v>701</v>
      </c>
      <c r="G258" s="228" t="s">
        <v>701</v>
      </c>
      <c r="H258" s="228" t="s">
        <v>701</v>
      </c>
      <c r="I258" s="228" t="s">
        <v>701</v>
      </c>
      <c r="J258" s="229">
        <v>44573</v>
      </c>
      <c r="K258" s="156">
        <v>679686</v>
      </c>
      <c r="L258" s="156">
        <v>695950</v>
      </c>
      <c r="M258" s="156">
        <v>640611</v>
      </c>
      <c r="N258" s="156">
        <v>16263.93</v>
      </c>
      <c r="O258" s="156">
        <v>0</v>
      </c>
      <c r="P258" s="156">
        <v>640611</v>
      </c>
      <c r="Q258" s="156">
        <v>0</v>
      </c>
      <c r="R258" s="156">
        <v>0</v>
      </c>
      <c r="S258" s="156">
        <v>0</v>
      </c>
      <c r="T258" s="156">
        <v>0</v>
      </c>
      <c r="U258" s="156">
        <v>0</v>
      </c>
      <c r="V258" s="156">
        <v>0</v>
      </c>
      <c r="W258" s="156">
        <v>0</v>
      </c>
      <c r="X258" s="156">
        <v>0</v>
      </c>
      <c r="Y258" s="156">
        <v>0</v>
      </c>
      <c r="Z258" s="156">
        <v>0</v>
      </c>
      <c r="AA258" s="156">
        <v>0</v>
      </c>
      <c r="AB258" s="156">
        <v>0</v>
      </c>
      <c r="AC258" s="156">
        <v>0</v>
      </c>
      <c r="AD258" s="156">
        <v>0</v>
      </c>
      <c r="AE258" s="156">
        <v>0</v>
      </c>
      <c r="AF258" s="156">
        <v>640611</v>
      </c>
      <c r="AG258" s="156">
        <v>640611</v>
      </c>
      <c r="AH258" s="156">
        <v>0</v>
      </c>
      <c r="AI258" s="156">
        <v>644500</v>
      </c>
      <c r="AJ258" s="3"/>
      <c r="AK258" s="4"/>
    </row>
    <row r="259" spans="1:37">
      <c r="A259" s="227">
        <v>7</v>
      </c>
      <c r="B259" s="228" t="s">
        <v>470</v>
      </c>
      <c r="C259" s="228">
        <v>44025115201</v>
      </c>
      <c r="D259" s="228" t="s">
        <v>708</v>
      </c>
      <c r="E259" s="228" t="s">
        <v>709</v>
      </c>
      <c r="F259" s="228" t="s">
        <v>701</v>
      </c>
      <c r="G259" s="228" t="s">
        <v>701</v>
      </c>
      <c r="H259" s="228" t="s">
        <v>701</v>
      </c>
      <c r="I259" s="228" t="s">
        <v>701</v>
      </c>
      <c r="J259" s="229">
        <v>44538</v>
      </c>
      <c r="K259" s="156">
        <v>6430299</v>
      </c>
      <c r="L259" s="156">
        <v>6566839</v>
      </c>
      <c r="M259" s="156">
        <v>6774752</v>
      </c>
      <c r="N259" s="156">
        <v>136540.44</v>
      </c>
      <c r="O259" s="156">
        <v>0</v>
      </c>
      <c r="P259" s="156">
        <v>7326407</v>
      </c>
      <c r="Q259" s="156">
        <v>0</v>
      </c>
      <c r="R259" s="156">
        <v>0</v>
      </c>
      <c r="S259" s="156">
        <v>0</v>
      </c>
      <c r="T259" s="156">
        <v>0</v>
      </c>
      <c r="U259" s="156">
        <v>0</v>
      </c>
      <c r="V259" s="156">
        <v>0</v>
      </c>
      <c r="W259" s="156">
        <v>0</v>
      </c>
      <c r="X259" s="156">
        <v>0</v>
      </c>
      <c r="Y259" s="156">
        <v>0</v>
      </c>
      <c r="Z259" s="156">
        <v>0</v>
      </c>
      <c r="AA259" s="156">
        <v>0</v>
      </c>
      <c r="AB259" s="156">
        <v>0</v>
      </c>
      <c r="AC259" s="156">
        <v>0</v>
      </c>
      <c r="AD259" s="156">
        <v>0</v>
      </c>
      <c r="AE259" s="156">
        <v>0</v>
      </c>
      <c r="AF259" s="156">
        <v>6774752</v>
      </c>
      <c r="AG259" s="156">
        <v>7326407</v>
      </c>
      <c r="AH259" s="156">
        <v>551655</v>
      </c>
      <c r="AI259" s="156">
        <v>8690700</v>
      </c>
      <c r="AJ259" s="3"/>
      <c r="AK259" s="4"/>
    </row>
    <row r="260" spans="1:37">
      <c r="A260" s="227">
        <v>7</v>
      </c>
      <c r="B260" s="228" t="s">
        <v>472</v>
      </c>
      <c r="C260" s="228">
        <v>43724915201</v>
      </c>
      <c r="D260" s="228" t="s">
        <v>715</v>
      </c>
      <c r="E260" s="228" t="s">
        <v>716</v>
      </c>
      <c r="F260" s="228" t="s">
        <v>701</v>
      </c>
      <c r="G260" s="228" t="s">
        <v>701</v>
      </c>
      <c r="H260" s="228" t="s">
        <v>701</v>
      </c>
      <c r="I260" s="228" t="s">
        <v>701</v>
      </c>
      <c r="J260" s="229">
        <v>44482</v>
      </c>
      <c r="K260" s="156">
        <v>4833500</v>
      </c>
      <c r="L260" s="156">
        <v>5430418</v>
      </c>
      <c r="M260" s="156">
        <v>5535682</v>
      </c>
      <c r="N260" s="156">
        <v>596918.24</v>
      </c>
      <c r="O260" s="156">
        <v>200000</v>
      </c>
      <c r="P260" s="156">
        <v>5536636</v>
      </c>
      <c r="Q260" s="156">
        <v>0</v>
      </c>
      <c r="R260" s="156">
        <v>0</v>
      </c>
      <c r="S260" s="156">
        <v>0</v>
      </c>
      <c r="T260" s="156">
        <v>0</v>
      </c>
      <c r="U260" s="156">
        <v>0</v>
      </c>
      <c r="V260" s="156">
        <v>0</v>
      </c>
      <c r="W260" s="156">
        <v>0</v>
      </c>
      <c r="X260" s="156">
        <v>200000</v>
      </c>
      <c r="Y260" s="156">
        <v>0</v>
      </c>
      <c r="Z260" s="156">
        <v>0</v>
      </c>
      <c r="AA260" s="156">
        <v>0</v>
      </c>
      <c r="AB260" s="156">
        <v>0</v>
      </c>
      <c r="AC260" s="156">
        <v>0</v>
      </c>
      <c r="AD260" s="156">
        <v>200000</v>
      </c>
      <c r="AE260" s="156">
        <v>200000</v>
      </c>
      <c r="AF260" s="156">
        <v>5735682</v>
      </c>
      <c r="AG260" s="156">
        <v>5536636</v>
      </c>
      <c r="AH260" s="156">
        <v>-199047</v>
      </c>
      <c r="AI260" s="156">
        <v>3694800</v>
      </c>
      <c r="AJ260" s="3" t="s">
        <v>810</v>
      </c>
      <c r="AK260" s="4" t="s">
        <v>811</v>
      </c>
    </row>
    <row r="261" spans="1:37" ht="24">
      <c r="A261" s="227">
        <v>7</v>
      </c>
      <c r="B261" s="228" t="s">
        <v>474</v>
      </c>
      <c r="C261" s="228">
        <v>43050015201</v>
      </c>
      <c r="D261" s="228" t="s">
        <v>771</v>
      </c>
      <c r="E261" s="228" t="s">
        <v>772</v>
      </c>
      <c r="F261" s="228" t="s">
        <v>701</v>
      </c>
      <c r="G261" s="228" t="s">
        <v>701</v>
      </c>
      <c r="H261" s="228" t="s">
        <v>701</v>
      </c>
      <c r="I261" s="228" t="s">
        <v>701</v>
      </c>
      <c r="J261" s="229">
        <v>44391</v>
      </c>
      <c r="K261" s="156">
        <v>8992000</v>
      </c>
      <c r="L261" s="156">
        <v>9003651</v>
      </c>
      <c r="M261" s="156">
        <v>9360484</v>
      </c>
      <c r="N261" s="156">
        <v>11651.02</v>
      </c>
      <c r="O261" s="156">
        <v>0</v>
      </c>
      <c r="P261" s="156">
        <v>9378888</v>
      </c>
      <c r="Q261" s="156">
        <v>0</v>
      </c>
      <c r="R261" s="156">
        <v>0</v>
      </c>
      <c r="S261" s="156">
        <v>0</v>
      </c>
      <c r="T261" s="156">
        <v>0</v>
      </c>
      <c r="U261" s="156">
        <v>0</v>
      </c>
      <c r="V261" s="156">
        <v>0</v>
      </c>
      <c r="W261" s="156">
        <v>0</v>
      </c>
      <c r="X261" s="156">
        <v>0</v>
      </c>
      <c r="Y261" s="156">
        <v>0</v>
      </c>
      <c r="Z261" s="156">
        <v>0</v>
      </c>
      <c r="AA261" s="156">
        <v>0</v>
      </c>
      <c r="AB261" s="156">
        <v>0</v>
      </c>
      <c r="AC261" s="156">
        <v>0</v>
      </c>
      <c r="AD261" s="156">
        <v>0</v>
      </c>
      <c r="AE261" s="156">
        <v>0</v>
      </c>
      <c r="AF261" s="156">
        <v>9360484</v>
      </c>
      <c r="AG261" s="156">
        <v>9378888</v>
      </c>
      <c r="AH261" s="156">
        <v>18403</v>
      </c>
      <c r="AI261" s="156">
        <v>9455800</v>
      </c>
      <c r="AJ261" s="3"/>
      <c r="AK261" s="4"/>
    </row>
    <row r="262" spans="1:37">
      <c r="A262" s="227">
        <v>7</v>
      </c>
      <c r="B262" s="228" t="s">
        <v>476</v>
      </c>
      <c r="C262" s="228">
        <v>43952615201</v>
      </c>
      <c r="D262" s="228" t="s">
        <v>766</v>
      </c>
      <c r="E262" s="228" t="s">
        <v>767</v>
      </c>
      <c r="F262" s="228" t="s">
        <v>701</v>
      </c>
      <c r="G262" s="228" t="s">
        <v>701</v>
      </c>
      <c r="H262" s="228" t="s">
        <v>701</v>
      </c>
      <c r="I262" s="228" t="s">
        <v>701</v>
      </c>
      <c r="J262" s="229">
        <v>44447</v>
      </c>
      <c r="K262" s="156">
        <v>1944266</v>
      </c>
      <c r="L262" s="156">
        <v>2045152</v>
      </c>
      <c r="M262" s="156">
        <v>1898792</v>
      </c>
      <c r="N262" s="156">
        <v>100885.18</v>
      </c>
      <c r="O262" s="156">
        <v>0</v>
      </c>
      <c r="P262" s="156">
        <v>1898792</v>
      </c>
      <c r="Q262" s="156">
        <v>0</v>
      </c>
      <c r="R262" s="156">
        <v>0</v>
      </c>
      <c r="S262" s="156">
        <v>0</v>
      </c>
      <c r="T262" s="156">
        <v>0</v>
      </c>
      <c r="U262" s="156">
        <v>0</v>
      </c>
      <c r="V262" s="156">
        <v>0</v>
      </c>
      <c r="W262" s="156">
        <v>0</v>
      </c>
      <c r="X262" s="156">
        <v>0</v>
      </c>
      <c r="Y262" s="156">
        <v>0</v>
      </c>
      <c r="Z262" s="156">
        <v>0</v>
      </c>
      <c r="AA262" s="156">
        <v>0</v>
      </c>
      <c r="AB262" s="156">
        <v>0</v>
      </c>
      <c r="AC262" s="156">
        <v>0</v>
      </c>
      <c r="AD262" s="156">
        <v>0</v>
      </c>
      <c r="AE262" s="156">
        <v>0</v>
      </c>
      <c r="AF262" s="156">
        <v>1898792</v>
      </c>
      <c r="AG262" s="156">
        <v>1898792</v>
      </c>
      <c r="AH262" s="156">
        <v>0</v>
      </c>
      <c r="AI262" s="156">
        <v>1797400</v>
      </c>
      <c r="AJ262" s="3"/>
      <c r="AK262" s="4"/>
    </row>
    <row r="263" spans="1:37">
      <c r="A263" s="227">
        <v>7</v>
      </c>
      <c r="B263" s="228" t="s">
        <v>965</v>
      </c>
      <c r="C263" s="228">
        <v>44166515201</v>
      </c>
      <c r="D263" s="228" t="s">
        <v>733</v>
      </c>
      <c r="E263" s="228" t="s">
        <v>734</v>
      </c>
      <c r="F263" s="228" t="s">
        <v>701</v>
      </c>
      <c r="G263" s="228" t="s">
        <v>701</v>
      </c>
      <c r="H263" s="228" t="s">
        <v>701</v>
      </c>
      <c r="I263" s="228" t="s">
        <v>701</v>
      </c>
      <c r="J263" s="229">
        <v>44601</v>
      </c>
      <c r="K263" s="156">
        <v>3049631</v>
      </c>
      <c r="L263" s="156">
        <v>3049631</v>
      </c>
      <c r="M263" s="156">
        <v>3013462</v>
      </c>
      <c r="N263" s="156">
        <v>0</v>
      </c>
      <c r="O263" s="156">
        <v>0</v>
      </c>
      <c r="P263" s="156">
        <v>3013181</v>
      </c>
      <c r="Q263" s="156">
        <v>0</v>
      </c>
      <c r="R263" s="156">
        <v>0</v>
      </c>
      <c r="S263" s="156">
        <v>0</v>
      </c>
      <c r="T263" s="156">
        <v>0</v>
      </c>
      <c r="U263" s="156">
        <v>0</v>
      </c>
      <c r="V263" s="156">
        <v>0</v>
      </c>
      <c r="W263" s="156">
        <v>0</v>
      </c>
      <c r="X263" s="156">
        <v>0</v>
      </c>
      <c r="Y263" s="156">
        <v>0</v>
      </c>
      <c r="Z263" s="156">
        <v>0</v>
      </c>
      <c r="AA263" s="156">
        <v>0</v>
      </c>
      <c r="AB263" s="156">
        <v>0</v>
      </c>
      <c r="AC263" s="156">
        <v>0</v>
      </c>
      <c r="AD263" s="156">
        <v>0</v>
      </c>
      <c r="AE263" s="156">
        <v>0</v>
      </c>
      <c r="AF263" s="156">
        <v>3013462</v>
      </c>
      <c r="AG263" s="156">
        <v>3013181</v>
      </c>
      <c r="AH263" s="156">
        <v>-281</v>
      </c>
      <c r="AI263" s="156">
        <v>2409700</v>
      </c>
      <c r="AJ263" s="3"/>
      <c r="AK263" s="4"/>
    </row>
    <row r="264" spans="1:37">
      <c r="A264" s="227">
        <v>7</v>
      </c>
      <c r="B264" s="228" t="s">
        <v>667</v>
      </c>
      <c r="C264" s="228">
        <v>44146915201</v>
      </c>
      <c r="D264" s="228" t="s">
        <v>715</v>
      </c>
      <c r="E264" s="228" t="s">
        <v>716</v>
      </c>
      <c r="F264" s="228" t="s">
        <v>701</v>
      </c>
      <c r="G264" s="228" t="s">
        <v>701</v>
      </c>
      <c r="H264" s="228" t="s">
        <v>701</v>
      </c>
      <c r="I264" s="228" t="s">
        <v>701</v>
      </c>
      <c r="J264" s="229">
        <v>44692</v>
      </c>
      <c r="K264" s="156">
        <v>2611346</v>
      </c>
      <c r="L264" s="156">
        <v>2611346</v>
      </c>
      <c r="M264" s="156">
        <v>2617684</v>
      </c>
      <c r="N264" s="156">
        <v>0</v>
      </c>
      <c r="O264" s="156">
        <v>0</v>
      </c>
      <c r="P264" s="156">
        <v>2617512</v>
      </c>
      <c r="Q264" s="156">
        <v>0</v>
      </c>
      <c r="R264" s="156">
        <v>0</v>
      </c>
      <c r="S264" s="156">
        <v>0</v>
      </c>
      <c r="T264" s="156">
        <v>0</v>
      </c>
      <c r="U264" s="156">
        <v>0</v>
      </c>
      <c r="V264" s="156">
        <v>0</v>
      </c>
      <c r="W264" s="156">
        <v>0</v>
      </c>
      <c r="X264" s="156">
        <v>0</v>
      </c>
      <c r="Y264" s="156">
        <v>0</v>
      </c>
      <c r="Z264" s="156">
        <v>0</v>
      </c>
      <c r="AA264" s="156">
        <v>0</v>
      </c>
      <c r="AB264" s="156">
        <v>0</v>
      </c>
      <c r="AC264" s="156">
        <v>0</v>
      </c>
      <c r="AD264" s="156">
        <v>0</v>
      </c>
      <c r="AE264" s="156">
        <v>0</v>
      </c>
      <c r="AF264" s="156">
        <v>2617684</v>
      </c>
      <c r="AG264" s="156">
        <v>2617512</v>
      </c>
      <c r="AH264" s="156">
        <v>-173</v>
      </c>
      <c r="AI264" s="156">
        <v>2320500</v>
      </c>
      <c r="AJ264" s="3"/>
      <c r="AK264" s="4"/>
    </row>
    <row r="265" spans="1:37">
      <c r="A265" s="227">
        <v>7</v>
      </c>
      <c r="B265" s="228" t="s">
        <v>478</v>
      </c>
      <c r="C265" s="228">
        <v>44024415201</v>
      </c>
      <c r="D265" s="228" t="s">
        <v>719</v>
      </c>
      <c r="E265" s="228" t="s">
        <v>720</v>
      </c>
      <c r="F265" s="228" t="s">
        <v>701</v>
      </c>
      <c r="G265" s="228" t="s">
        <v>701</v>
      </c>
      <c r="H265" s="228" t="s">
        <v>701</v>
      </c>
      <c r="I265" s="228" t="s">
        <v>701</v>
      </c>
      <c r="J265" s="229">
        <v>44664</v>
      </c>
      <c r="K265" s="156">
        <v>5007203</v>
      </c>
      <c r="L265" s="156">
        <v>5075397</v>
      </c>
      <c r="M265" s="156">
        <v>4790051</v>
      </c>
      <c r="N265" s="156">
        <v>68193.86</v>
      </c>
      <c r="O265" s="156">
        <v>0</v>
      </c>
      <c r="P265" s="156">
        <v>4756788</v>
      </c>
      <c r="Q265" s="156">
        <v>0</v>
      </c>
      <c r="R265" s="156">
        <v>0</v>
      </c>
      <c r="S265" s="156">
        <v>0</v>
      </c>
      <c r="T265" s="156">
        <v>0</v>
      </c>
      <c r="U265" s="156">
        <v>0</v>
      </c>
      <c r="V265" s="156">
        <v>0</v>
      </c>
      <c r="W265" s="156">
        <v>0</v>
      </c>
      <c r="X265" s="156">
        <v>0</v>
      </c>
      <c r="Y265" s="156">
        <v>0</v>
      </c>
      <c r="Z265" s="156">
        <v>0</v>
      </c>
      <c r="AA265" s="156">
        <v>0</v>
      </c>
      <c r="AB265" s="156">
        <v>0</v>
      </c>
      <c r="AC265" s="156">
        <v>0</v>
      </c>
      <c r="AD265" s="156">
        <v>0</v>
      </c>
      <c r="AE265" s="156">
        <v>0</v>
      </c>
      <c r="AF265" s="156">
        <v>4790051</v>
      </c>
      <c r="AG265" s="156">
        <v>4756788</v>
      </c>
      <c r="AH265" s="156">
        <v>-33263</v>
      </c>
      <c r="AI265" s="156">
        <v>5384600</v>
      </c>
      <c r="AJ265" s="3"/>
      <c r="AK265" s="4"/>
    </row>
    <row r="266" spans="1:37">
      <c r="A266" s="227">
        <v>7</v>
      </c>
      <c r="B266" s="228" t="s">
        <v>480</v>
      </c>
      <c r="C266" s="228">
        <v>43763615201</v>
      </c>
      <c r="D266" s="228" t="s">
        <v>966</v>
      </c>
      <c r="E266" s="228" t="s">
        <v>967</v>
      </c>
      <c r="F266" s="228" t="s">
        <v>701</v>
      </c>
      <c r="G266" s="228" t="s">
        <v>701</v>
      </c>
      <c r="H266" s="228" t="s">
        <v>701</v>
      </c>
      <c r="I266" s="228" t="s">
        <v>701</v>
      </c>
      <c r="J266" s="229">
        <v>44629</v>
      </c>
      <c r="K266" s="156">
        <v>2593388</v>
      </c>
      <c r="L266" s="156">
        <v>2709838</v>
      </c>
      <c r="M266" s="156">
        <v>2503891</v>
      </c>
      <c r="N266" s="156">
        <v>116449.49</v>
      </c>
      <c r="O266" s="156">
        <v>0</v>
      </c>
      <c r="P266" s="156">
        <v>2505388</v>
      </c>
      <c r="Q266" s="156">
        <v>0</v>
      </c>
      <c r="R266" s="156">
        <v>0</v>
      </c>
      <c r="S266" s="156">
        <v>0</v>
      </c>
      <c r="T266" s="156">
        <v>0</v>
      </c>
      <c r="U266" s="156">
        <v>0</v>
      </c>
      <c r="V266" s="156">
        <v>0</v>
      </c>
      <c r="W266" s="156">
        <v>0</v>
      </c>
      <c r="X266" s="156">
        <v>0</v>
      </c>
      <c r="Y266" s="156">
        <v>0</v>
      </c>
      <c r="Z266" s="156">
        <v>0</v>
      </c>
      <c r="AA266" s="156">
        <v>0</v>
      </c>
      <c r="AB266" s="156">
        <v>0</v>
      </c>
      <c r="AC266" s="156">
        <v>0</v>
      </c>
      <c r="AD266" s="156">
        <v>0</v>
      </c>
      <c r="AE266" s="156">
        <v>0</v>
      </c>
      <c r="AF266" s="156">
        <v>2503891</v>
      </c>
      <c r="AG266" s="156">
        <v>2505388</v>
      </c>
      <c r="AH266" s="156">
        <v>1497</v>
      </c>
      <c r="AI266" s="156">
        <v>2305500</v>
      </c>
      <c r="AJ266" s="3"/>
      <c r="AK266" s="4"/>
    </row>
    <row r="267" spans="1:37">
      <c r="A267" s="227">
        <v>7</v>
      </c>
      <c r="B267" s="228" t="s">
        <v>669</v>
      </c>
      <c r="C267" s="228">
        <v>44024915201</v>
      </c>
      <c r="D267" s="228" t="s">
        <v>708</v>
      </c>
      <c r="E267" s="228" t="s">
        <v>709</v>
      </c>
      <c r="F267" s="228" t="s">
        <v>701</v>
      </c>
      <c r="G267" s="228" t="s">
        <v>701</v>
      </c>
      <c r="H267" s="228" t="s">
        <v>701</v>
      </c>
      <c r="I267" s="228" t="s">
        <v>701</v>
      </c>
      <c r="J267" s="229">
        <v>44664</v>
      </c>
      <c r="K267" s="156">
        <v>7905829</v>
      </c>
      <c r="L267" s="156">
        <v>7905829</v>
      </c>
      <c r="M267" s="156">
        <v>8077210</v>
      </c>
      <c r="N267" s="156">
        <v>0</v>
      </c>
      <c r="O267" s="156">
        <v>0</v>
      </c>
      <c r="P267" s="156">
        <v>8034957</v>
      </c>
      <c r="Q267" s="156">
        <v>0</v>
      </c>
      <c r="R267" s="156">
        <v>0</v>
      </c>
      <c r="S267" s="156">
        <v>0</v>
      </c>
      <c r="T267" s="156">
        <v>0</v>
      </c>
      <c r="U267" s="156">
        <v>0</v>
      </c>
      <c r="V267" s="156">
        <v>0</v>
      </c>
      <c r="W267" s="156">
        <v>0</v>
      </c>
      <c r="X267" s="156">
        <v>0</v>
      </c>
      <c r="Y267" s="156">
        <v>0</v>
      </c>
      <c r="Z267" s="156">
        <v>0</v>
      </c>
      <c r="AA267" s="156">
        <v>0</v>
      </c>
      <c r="AB267" s="156">
        <v>0</v>
      </c>
      <c r="AC267" s="156">
        <v>0</v>
      </c>
      <c r="AD267" s="156">
        <v>0</v>
      </c>
      <c r="AE267" s="156">
        <v>0</v>
      </c>
      <c r="AF267" s="156">
        <v>8077210</v>
      </c>
      <c r="AG267" s="156">
        <v>8034957</v>
      </c>
      <c r="AH267" s="156">
        <v>-42254</v>
      </c>
      <c r="AI267" s="156">
        <v>6822100</v>
      </c>
      <c r="AJ267" s="3"/>
      <c r="AK267" s="4"/>
    </row>
    <row r="268" spans="1:37">
      <c r="A268" s="227">
        <v>7</v>
      </c>
      <c r="B268" s="228" t="s">
        <v>482</v>
      </c>
      <c r="C268" s="228">
        <v>44761415201</v>
      </c>
      <c r="D268" s="228" t="s">
        <v>968</v>
      </c>
      <c r="E268" s="228" t="s">
        <v>969</v>
      </c>
      <c r="F268" s="228" t="s">
        <v>701</v>
      </c>
      <c r="G268" s="228" t="s">
        <v>701</v>
      </c>
      <c r="H268" s="228" t="s">
        <v>701</v>
      </c>
      <c r="I268" s="228" t="s">
        <v>701</v>
      </c>
      <c r="J268" s="229">
        <v>44664</v>
      </c>
      <c r="K268" s="156">
        <v>2231499</v>
      </c>
      <c r="L268" s="156">
        <v>2259063</v>
      </c>
      <c r="M268" s="156">
        <v>2052581</v>
      </c>
      <c r="N268" s="156">
        <v>27564.52</v>
      </c>
      <c r="O268" s="156">
        <v>0</v>
      </c>
      <c r="P268" s="156">
        <v>2046856</v>
      </c>
      <c r="Q268" s="156">
        <v>0</v>
      </c>
      <c r="R268" s="156">
        <v>0</v>
      </c>
      <c r="S268" s="156">
        <v>0</v>
      </c>
      <c r="T268" s="156">
        <v>0</v>
      </c>
      <c r="U268" s="156">
        <v>0</v>
      </c>
      <c r="V268" s="156">
        <v>0</v>
      </c>
      <c r="W268" s="156">
        <v>0</v>
      </c>
      <c r="X268" s="156">
        <v>0</v>
      </c>
      <c r="Y268" s="156">
        <v>0</v>
      </c>
      <c r="Z268" s="156">
        <v>0</v>
      </c>
      <c r="AA268" s="156">
        <v>0</v>
      </c>
      <c r="AB268" s="156">
        <v>0</v>
      </c>
      <c r="AC268" s="156">
        <v>0</v>
      </c>
      <c r="AD268" s="156">
        <v>0</v>
      </c>
      <c r="AE268" s="156">
        <v>0</v>
      </c>
      <c r="AF268" s="156">
        <v>2052581</v>
      </c>
      <c r="AG268" s="156">
        <v>2046856</v>
      </c>
      <c r="AH268" s="156">
        <v>-5724</v>
      </c>
      <c r="AI268" s="156">
        <v>1792600</v>
      </c>
      <c r="AJ268" s="3"/>
      <c r="AK268" s="4"/>
    </row>
    <row r="269" spans="1:37">
      <c r="A269" s="227">
        <v>7</v>
      </c>
      <c r="B269" s="228" t="s">
        <v>484</v>
      </c>
      <c r="C269" s="228">
        <v>44978015201</v>
      </c>
      <c r="D269" s="228" t="s">
        <v>704</v>
      </c>
      <c r="E269" s="228" t="s">
        <v>705</v>
      </c>
      <c r="F269" s="228" t="s">
        <v>701</v>
      </c>
      <c r="G269" s="228" t="s">
        <v>701</v>
      </c>
      <c r="H269" s="228" t="s">
        <v>701</v>
      </c>
      <c r="I269" s="228" t="s">
        <v>701</v>
      </c>
      <c r="J269" s="229">
        <v>44720</v>
      </c>
      <c r="K269" s="156">
        <v>4664000</v>
      </c>
      <c r="L269" s="156">
        <v>4709230</v>
      </c>
      <c r="M269" s="156">
        <v>4734993</v>
      </c>
      <c r="N269" s="156">
        <v>45229.8</v>
      </c>
      <c r="O269" s="156">
        <v>0</v>
      </c>
      <c r="P269" s="156">
        <v>4662735</v>
      </c>
      <c r="Q269" s="156">
        <v>0</v>
      </c>
      <c r="R269" s="156">
        <v>0</v>
      </c>
      <c r="S269" s="156">
        <v>0</v>
      </c>
      <c r="T269" s="156">
        <v>0</v>
      </c>
      <c r="U269" s="156">
        <v>0</v>
      </c>
      <c r="V269" s="156">
        <v>0</v>
      </c>
      <c r="W269" s="156">
        <v>0</v>
      </c>
      <c r="X269" s="156">
        <v>0</v>
      </c>
      <c r="Y269" s="156">
        <v>0</v>
      </c>
      <c r="Z269" s="156">
        <v>0</v>
      </c>
      <c r="AA269" s="156">
        <v>0</v>
      </c>
      <c r="AB269" s="156">
        <v>0</v>
      </c>
      <c r="AC269" s="156">
        <v>0</v>
      </c>
      <c r="AD269" s="156">
        <v>0</v>
      </c>
      <c r="AE269" s="156">
        <v>0</v>
      </c>
      <c r="AF269" s="156">
        <v>4734993</v>
      </c>
      <c r="AG269" s="156">
        <v>4662735</v>
      </c>
      <c r="AH269" s="156">
        <v>-72258</v>
      </c>
      <c r="AI269" s="156">
        <v>5588200</v>
      </c>
      <c r="AJ269" s="3" t="s">
        <v>970</v>
      </c>
      <c r="AK269" s="4" t="s">
        <v>971</v>
      </c>
    </row>
    <row r="270" spans="1:37" ht="24">
      <c r="A270" s="227">
        <v>7</v>
      </c>
      <c r="B270" s="228" t="s">
        <v>486</v>
      </c>
      <c r="C270" s="228">
        <v>44383615201</v>
      </c>
      <c r="D270" s="228" t="s">
        <v>919</v>
      </c>
      <c r="E270" s="228" t="s">
        <v>920</v>
      </c>
      <c r="F270" s="228" t="s">
        <v>701</v>
      </c>
      <c r="G270" s="228" t="s">
        <v>701</v>
      </c>
      <c r="H270" s="228" t="s">
        <v>701</v>
      </c>
      <c r="I270" s="228" t="s">
        <v>701</v>
      </c>
      <c r="J270" s="229">
        <v>44937</v>
      </c>
      <c r="K270" s="156">
        <v>506794</v>
      </c>
      <c r="L270" s="156">
        <v>527638</v>
      </c>
      <c r="M270" s="156">
        <v>475289</v>
      </c>
      <c r="N270" s="156">
        <v>20844.36</v>
      </c>
      <c r="O270" s="156">
        <v>0</v>
      </c>
      <c r="P270" s="156">
        <v>475289</v>
      </c>
      <c r="Q270" s="156">
        <v>0</v>
      </c>
      <c r="R270" s="156">
        <v>0</v>
      </c>
      <c r="S270" s="156">
        <v>0</v>
      </c>
      <c r="T270" s="156">
        <v>0</v>
      </c>
      <c r="U270" s="156">
        <v>0</v>
      </c>
      <c r="V270" s="156">
        <v>0</v>
      </c>
      <c r="W270" s="156">
        <v>0</v>
      </c>
      <c r="X270" s="156">
        <v>0</v>
      </c>
      <c r="Y270" s="156">
        <v>0</v>
      </c>
      <c r="Z270" s="156">
        <v>0</v>
      </c>
      <c r="AA270" s="156">
        <v>0</v>
      </c>
      <c r="AB270" s="156">
        <v>0</v>
      </c>
      <c r="AC270" s="156">
        <v>0</v>
      </c>
      <c r="AD270" s="156">
        <v>0</v>
      </c>
      <c r="AE270" s="156">
        <v>0</v>
      </c>
      <c r="AF270" s="156">
        <v>475289</v>
      </c>
      <c r="AG270" s="156">
        <v>475289</v>
      </c>
      <c r="AH270" s="156">
        <v>0</v>
      </c>
      <c r="AI270" s="156">
        <v>441600</v>
      </c>
      <c r="AJ270" s="3"/>
      <c r="AK270" s="4"/>
    </row>
    <row r="271" spans="1:37">
      <c r="A271" s="227">
        <v>7</v>
      </c>
      <c r="B271" s="228" t="s">
        <v>671</v>
      </c>
      <c r="C271" s="228">
        <v>44774815201</v>
      </c>
      <c r="D271" s="228" t="s">
        <v>736</v>
      </c>
      <c r="E271" s="228" t="s">
        <v>737</v>
      </c>
      <c r="F271" s="228" t="s">
        <v>701</v>
      </c>
      <c r="G271" s="228" t="s">
        <v>701</v>
      </c>
      <c r="H271" s="228" t="s">
        <v>701</v>
      </c>
      <c r="I271" s="228" t="s">
        <v>701</v>
      </c>
      <c r="J271" s="229">
        <v>44937</v>
      </c>
      <c r="K271" s="156">
        <v>619151</v>
      </c>
      <c r="L271" s="156">
        <v>619151</v>
      </c>
      <c r="M271" s="156">
        <v>571177</v>
      </c>
      <c r="N271" s="156">
        <v>0</v>
      </c>
      <c r="O271" s="156">
        <v>0</v>
      </c>
      <c r="P271" s="156">
        <v>571177</v>
      </c>
      <c r="Q271" s="156">
        <v>0</v>
      </c>
      <c r="R271" s="156">
        <v>0</v>
      </c>
      <c r="S271" s="156">
        <v>0</v>
      </c>
      <c r="T271" s="156">
        <v>0</v>
      </c>
      <c r="U271" s="156">
        <v>0</v>
      </c>
      <c r="V271" s="156">
        <v>0</v>
      </c>
      <c r="W271" s="156">
        <v>0</v>
      </c>
      <c r="X271" s="156">
        <v>0</v>
      </c>
      <c r="Y271" s="156">
        <v>0</v>
      </c>
      <c r="Z271" s="156">
        <v>0</v>
      </c>
      <c r="AA271" s="156">
        <v>0</v>
      </c>
      <c r="AB271" s="156">
        <v>0</v>
      </c>
      <c r="AC271" s="156">
        <v>0</v>
      </c>
      <c r="AD271" s="156">
        <v>0</v>
      </c>
      <c r="AE271" s="156">
        <v>0</v>
      </c>
      <c r="AF271" s="156">
        <v>571177</v>
      </c>
      <c r="AG271" s="156">
        <v>571177</v>
      </c>
      <c r="AH271" s="156">
        <v>0</v>
      </c>
      <c r="AI271" s="156">
        <v>1320700</v>
      </c>
      <c r="AJ271" s="3"/>
      <c r="AK271" s="4"/>
    </row>
    <row r="272" spans="1:37">
      <c r="A272" s="227">
        <v>7</v>
      </c>
      <c r="B272" s="228" t="s">
        <v>972</v>
      </c>
      <c r="C272" s="228">
        <v>43782315201</v>
      </c>
      <c r="D272" s="228" t="s">
        <v>973</v>
      </c>
      <c r="E272" s="228" t="s">
        <v>974</v>
      </c>
      <c r="F272" s="228" t="s">
        <v>701</v>
      </c>
      <c r="G272" s="228" t="s">
        <v>701</v>
      </c>
      <c r="H272" s="228" t="s">
        <v>701</v>
      </c>
      <c r="I272" s="228" t="s">
        <v>701</v>
      </c>
      <c r="J272" s="229">
        <v>44993</v>
      </c>
      <c r="K272" s="156">
        <v>341000</v>
      </c>
      <c r="L272" s="156">
        <v>341000</v>
      </c>
      <c r="M272" s="156">
        <v>292314</v>
      </c>
      <c r="N272" s="156">
        <v>0</v>
      </c>
      <c r="O272" s="156">
        <v>0</v>
      </c>
      <c r="P272" s="156">
        <v>292314</v>
      </c>
      <c r="Q272" s="156">
        <v>0</v>
      </c>
      <c r="R272" s="156">
        <v>0</v>
      </c>
      <c r="S272" s="156">
        <v>0</v>
      </c>
      <c r="T272" s="156">
        <v>0</v>
      </c>
      <c r="U272" s="156">
        <v>0</v>
      </c>
      <c r="V272" s="156">
        <v>0</v>
      </c>
      <c r="W272" s="156">
        <v>0</v>
      </c>
      <c r="X272" s="156">
        <v>0</v>
      </c>
      <c r="Y272" s="156">
        <v>0</v>
      </c>
      <c r="Z272" s="156">
        <v>0</v>
      </c>
      <c r="AA272" s="156">
        <v>0</v>
      </c>
      <c r="AB272" s="156">
        <v>0</v>
      </c>
      <c r="AC272" s="156">
        <v>0</v>
      </c>
      <c r="AD272" s="156">
        <v>0</v>
      </c>
      <c r="AE272" s="156">
        <v>0</v>
      </c>
      <c r="AF272" s="156">
        <v>292314</v>
      </c>
      <c r="AG272" s="156">
        <v>292314</v>
      </c>
      <c r="AH272" s="156">
        <v>0</v>
      </c>
      <c r="AI272" s="156">
        <v>350800</v>
      </c>
      <c r="AJ272" s="3"/>
      <c r="AK272" s="4"/>
    </row>
    <row r="273" spans="1:37" ht="24">
      <c r="A273" s="227">
        <v>7</v>
      </c>
      <c r="B273" s="228" t="s">
        <v>975</v>
      </c>
      <c r="C273" s="228">
        <v>44598115201</v>
      </c>
      <c r="D273" s="228" t="s">
        <v>882</v>
      </c>
      <c r="E273" s="228" t="s">
        <v>883</v>
      </c>
      <c r="F273" s="228" t="s">
        <v>701</v>
      </c>
      <c r="G273" s="228" t="s">
        <v>701</v>
      </c>
      <c r="H273" s="228" t="s">
        <v>701</v>
      </c>
      <c r="I273" s="228" t="s">
        <v>701</v>
      </c>
      <c r="J273" s="229">
        <v>45238</v>
      </c>
      <c r="K273" s="156">
        <v>746261</v>
      </c>
      <c r="L273" s="156">
        <v>746261</v>
      </c>
      <c r="M273" s="156">
        <v>629640</v>
      </c>
      <c r="N273" s="156">
        <v>0</v>
      </c>
      <c r="O273" s="156">
        <v>0</v>
      </c>
      <c r="P273" s="156">
        <v>629640</v>
      </c>
      <c r="Q273" s="156">
        <v>0</v>
      </c>
      <c r="R273" s="156">
        <v>0</v>
      </c>
      <c r="S273" s="156">
        <v>0</v>
      </c>
      <c r="T273" s="156">
        <v>0</v>
      </c>
      <c r="U273" s="156">
        <v>0</v>
      </c>
      <c r="V273" s="156">
        <v>0</v>
      </c>
      <c r="W273" s="156">
        <v>0</v>
      </c>
      <c r="X273" s="156">
        <v>0</v>
      </c>
      <c r="Y273" s="156">
        <v>0</v>
      </c>
      <c r="Z273" s="156">
        <v>0</v>
      </c>
      <c r="AA273" s="156">
        <v>0</v>
      </c>
      <c r="AB273" s="156">
        <v>0</v>
      </c>
      <c r="AC273" s="156">
        <v>0</v>
      </c>
      <c r="AD273" s="156">
        <v>0</v>
      </c>
      <c r="AE273" s="156">
        <v>0</v>
      </c>
      <c r="AF273" s="156">
        <v>629640</v>
      </c>
      <c r="AG273" s="156">
        <v>629640</v>
      </c>
      <c r="AH273" s="156">
        <v>0</v>
      </c>
      <c r="AI273" s="156">
        <v>927702</v>
      </c>
      <c r="AJ273" s="3"/>
      <c r="AK273" s="4"/>
    </row>
    <row r="274" spans="1:37">
      <c r="A274" s="227">
        <v>7</v>
      </c>
      <c r="B274" s="228" t="s">
        <v>488</v>
      </c>
      <c r="C274" s="228">
        <v>45217915201</v>
      </c>
      <c r="D274" s="228" t="s">
        <v>704</v>
      </c>
      <c r="E274" s="228" t="s">
        <v>705</v>
      </c>
      <c r="F274" s="228" t="s">
        <v>701</v>
      </c>
      <c r="G274" s="228" t="s">
        <v>701</v>
      </c>
      <c r="H274" s="228" t="s">
        <v>701</v>
      </c>
      <c r="I274" s="228" t="s">
        <v>701</v>
      </c>
      <c r="J274" s="229">
        <v>44967</v>
      </c>
      <c r="K274" s="156">
        <v>338100</v>
      </c>
      <c r="L274" s="156">
        <v>327764</v>
      </c>
      <c r="M274" s="156">
        <v>312738</v>
      </c>
      <c r="N274" s="156">
        <v>-10335.629999999999</v>
      </c>
      <c r="O274" s="156">
        <v>0</v>
      </c>
      <c r="P274" s="156">
        <v>312738</v>
      </c>
      <c r="Q274" s="156">
        <v>0</v>
      </c>
      <c r="R274" s="156">
        <v>0</v>
      </c>
      <c r="S274" s="156">
        <v>0</v>
      </c>
      <c r="T274" s="156">
        <v>0</v>
      </c>
      <c r="U274" s="156">
        <v>0</v>
      </c>
      <c r="V274" s="156">
        <v>0</v>
      </c>
      <c r="W274" s="156">
        <v>0</v>
      </c>
      <c r="X274" s="156">
        <v>0</v>
      </c>
      <c r="Y274" s="156">
        <v>0</v>
      </c>
      <c r="Z274" s="156">
        <v>0</v>
      </c>
      <c r="AA274" s="156">
        <v>0</v>
      </c>
      <c r="AB274" s="156">
        <v>0</v>
      </c>
      <c r="AC274" s="156">
        <v>0</v>
      </c>
      <c r="AD274" s="156">
        <v>0</v>
      </c>
      <c r="AE274" s="156">
        <v>0</v>
      </c>
      <c r="AF274" s="156">
        <v>312738</v>
      </c>
      <c r="AG274" s="156">
        <v>312738</v>
      </c>
      <c r="AH274" s="156">
        <v>0</v>
      </c>
      <c r="AI274" s="156">
        <v>342400</v>
      </c>
      <c r="AJ274" s="3" t="s">
        <v>712</v>
      </c>
      <c r="AK274" s="4" t="s">
        <v>713</v>
      </c>
    </row>
    <row r="275" spans="1:37">
      <c r="A275" s="227">
        <v>7</v>
      </c>
      <c r="B275" s="228" t="s">
        <v>976</v>
      </c>
      <c r="C275" s="228">
        <v>44583115201</v>
      </c>
      <c r="D275" s="228" t="s">
        <v>736</v>
      </c>
      <c r="E275" s="228" t="s">
        <v>737</v>
      </c>
      <c r="F275" s="228" t="s">
        <v>701</v>
      </c>
      <c r="G275" s="228" t="s">
        <v>701</v>
      </c>
      <c r="H275" s="228" t="s">
        <v>701</v>
      </c>
      <c r="I275" s="228" t="s">
        <v>701</v>
      </c>
      <c r="J275" s="229">
        <v>45238</v>
      </c>
      <c r="K275" s="156">
        <v>268116</v>
      </c>
      <c r="L275" s="156">
        <v>268116</v>
      </c>
      <c r="M275" s="156">
        <v>251692</v>
      </c>
      <c r="N275" s="156">
        <v>0</v>
      </c>
      <c r="O275" s="156">
        <v>0</v>
      </c>
      <c r="P275" s="156">
        <v>251692</v>
      </c>
      <c r="Q275" s="156">
        <v>0</v>
      </c>
      <c r="R275" s="156">
        <v>0</v>
      </c>
      <c r="S275" s="156">
        <v>0</v>
      </c>
      <c r="T275" s="156">
        <v>0</v>
      </c>
      <c r="U275" s="156">
        <v>0</v>
      </c>
      <c r="V275" s="156">
        <v>0</v>
      </c>
      <c r="W275" s="156">
        <v>0</v>
      </c>
      <c r="X275" s="156">
        <v>0</v>
      </c>
      <c r="Y275" s="156">
        <v>0</v>
      </c>
      <c r="Z275" s="156">
        <v>0</v>
      </c>
      <c r="AA275" s="156">
        <v>0</v>
      </c>
      <c r="AB275" s="156">
        <v>0</v>
      </c>
      <c r="AC275" s="156">
        <v>0</v>
      </c>
      <c r="AD275" s="156">
        <v>0</v>
      </c>
      <c r="AE275" s="156">
        <v>0</v>
      </c>
      <c r="AF275" s="156">
        <v>251692</v>
      </c>
      <c r="AG275" s="156">
        <v>251692</v>
      </c>
      <c r="AH275" s="156">
        <v>0</v>
      </c>
      <c r="AI275" s="156">
        <v>436100</v>
      </c>
      <c r="AJ275" s="3"/>
      <c r="AK275" s="4"/>
    </row>
    <row r="276" spans="1:37">
      <c r="A276" s="227">
        <v>7</v>
      </c>
      <c r="B276" s="228" t="s">
        <v>490</v>
      </c>
      <c r="C276" s="228">
        <v>43273425202</v>
      </c>
      <c r="D276" s="228" t="s">
        <v>977</v>
      </c>
      <c r="E276" s="228" t="s">
        <v>978</v>
      </c>
      <c r="F276" s="228" t="s">
        <v>701</v>
      </c>
      <c r="G276" s="228" t="s">
        <v>701</v>
      </c>
      <c r="H276" s="228" t="s">
        <v>701</v>
      </c>
      <c r="I276" s="228" t="s">
        <v>701</v>
      </c>
      <c r="J276" s="229">
        <v>43963</v>
      </c>
      <c r="K276" s="156">
        <v>63996999</v>
      </c>
      <c r="L276" s="156">
        <v>65132965</v>
      </c>
      <c r="M276" s="156">
        <v>66612296</v>
      </c>
      <c r="N276" s="156">
        <v>1135966.2</v>
      </c>
      <c r="O276" s="156">
        <v>0</v>
      </c>
      <c r="P276" s="156">
        <v>67215985</v>
      </c>
      <c r="Q276" s="156">
        <v>0</v>
      </c>
      <c r="R276" s="156">
        <v>0</v>
      </c>
      <c r="S276" s="156">
        <v>0</v>
      </c>
      <c r="T276" s="156">
        <v>0</v>
      </c>
      <c r="U276" s="156">
        <v>0</v>
      </c>
      <c r="V276" s="156">
        <v>0</v>
      </c>
      <c r="W276" s="156">
        <v>0</v>
      </c>
      <c r="X276" s="156">
        <v>0</v>
      </c>
      <c r="Y276" s="156">
        <v>0</v>
      </c>
      <c r="Z276" s="156">
        <v>0</v>
      </c>
      <c r="AA276" s="156">
        <v>0</v>
      </c>
      <c r="AB276" s="156">
        <v>0</v>
      </c>
      <c r="AC276" s="156">
        <v>0</v>
      </c>
      <c r="AD276" s="156">
        <v>0</v>
      </c>
      <c r="AE276" s="156">
        <v>0</v>
      </c>
      <c r="AF276" s="156">
        <v>66612296</v>
      </c>
      <c r="AG276" s="156">
        <v>67215985</v>
      </c>
      <c r="AH276" s="156">
        <v>603689</v>
      </c>
      <c r="AI276" s="156">
        <v>55949573</v>
      </c>
      <c r="AJ276" s="3" t="s">
        <v>979</v>
      </c>
      <c r="AK276" s="4" t="s">
        <v>980</v>
      </c>
    </row>
    <row r="277" spans="1:37">
      <c r="A277" s="227">
        <v>7</v>
      </c>
      <c r="B277" s="228" t="s">
        <v>492</v>
      </c>
      <c r="C277" s="228">
        <v>40582225201</v>
      </c>
      <c r="D277" s="228" t="s">
        <v>748</v>
      </c>
      <c r="E277" s="228" t="s">
        <v>749</v>
      </c>
      <c r="F277" s="228" t="s">
        <v>701</v>
      </c>
      <c r="G277" s="228" t="s">
        <v>701</v>
      </c>
      <c r="H277" s="228" t="s">
        <v>701</v>
      </c>
      <c r="I277" s="228" t="s">
        <v>701</v>
      </c>
      <c r="J277" s="229">
        <v>42541</v>
      </c>
      <c r="K277" s="156">
        <v>27868889</v>
      </c>
      <c r="L277" s="156">
        <v>32682171</v>
      </c>
      <c r="M277" s="156">
        <v>33265156</v>
      </c>
      <c r="N277" s="156">
        <v>4813282.1100000003</v>
      </c>
      <c r="O277" s="156">
        <v>-3418119</v>
      </c>
      <c r="P277" s="156">
        <v>30410690</v>
      </c>
      <c r="Q277" s="156">
        <v>-3403119</v>
      </c>
      <c r="R277" s="156">
        <v>0</v>
      </c>
      <c r="S277" s="156">
        <v>0</v>
      </c>
      <c r="T277" s="156">
        <v>0</v>
      </c>
      <c r="U277" s="156">
        <v>0</v>
      </c>
      <c r="V277" s="156">
        <v>-15000</v>
      </c>
      <c r="W277" s="156">
        <v>-3418119</v>
      </c>
      <c r="X277" s="156">
        <v>0</v>
      </c>
      <c r="Y277" s="156">
        <v>0</v>
      </c>
      <c r="Z277" s="156">
        <v>0</v>
      </c>
      <c r="AA277" s="156">
        <v>0</v>
      </c>
      <c r="AB277" s="156">
        <v>0</v>
      </c>
      <c r="AC277" s="156">
        <v>0</v>
      </c>
      <c r="AD277" s="156">
        <v>0</v>
      </c>
      <c r="AE277" s="156">
        <v>-3418119</v>
      </c>
      <c r="AF277" s="156">
        <v>29847037</v>
      </c>
      <c r="AG277" s="156">
        <v>30410690</v>
      </c>
      <c r="AH277" s="156">
        <v>563653</v>
      </c>
      <c r="AI277" s="156">
        <v>32874962</v>
      </c>
      <c r="AJ277" s="3" t="s">
        <v>810</v>
      </c>
      <c r="AK277" s="4" t="s">
        <v>811</v>
      </c>
    </row>
    <row r="278" spans="1:37">
      <c r="A278" s="227">
        <v>7</v>
      </c>
      <c r="B278" s="228" t="s">
        <v>494</v>
      </c>
      <c r="C278" s="228">
        <v>25729855201</v>
      </c>
      <c r="D278" s="228" t="s">
        <v>785</v>
      </c>
      <c r="E278" s="228" t="s">
        <v>786</v>
      </c>
      <c r="F278" s="228" t="s">
        <v>701</v>
      </c>
      <c r="G278" s="228" t="s">
        <v>701</v>
      </c>
      <c r="H278" s="228" t="s">
        <v>701</v>
      </c>
      <c r="I278" s="228" t="s">
        <v>701</v>
      </c>
      <c r="J278" s="229">
        <v>43551</v>
      </c>
      <c r="K278" s="156">
        <v>20155312</v>
      </c>
      <c r="L278" s="156">
        <v>20804212</v>
      </c>
      <c r="M278" s="156">
        <v>20013184</v>
      </c>
      <c r="N278" s="156">
        <v>648899.65</v>
      </c>
      <c r="O278" s="156">
        <v>0</v>
      </c>
      <c r="P278" s="156">
        <v>19790050</v>
      </c>
      <c r="Q278" s="156">
        <v>0</v>
      </c>
      <c r="R278" s="156">
        <v>0</v>
      </c>
      <c r="S278" s="156">
        <v>0</v>
      </c>
      <c r="T278" s="156">
        <v>0</v>
      </c>
      <c r="U278" s="156">
        <v>0</v>
      </c>
      <c r="V278" s="156">
        <v>0</v>
      </c>
      <c r="W278" s="156">
        <v>0</v>
      </c>
      <c r="X278" s="156">
        <v>0</v>
      </c>
      <c r="Y278" s="156">
        <v>0</v>
      </c>
      <c r="Z278" s="156">
        <v>0</v>
      </c>
      <c r="AA278" s="156">
        <v>0</v>
      </c>
      <c r="AB278" s="156">
        <v>0</v>
      </c>
      <c r="AC278" s="156">
        <v>0</v>
      </c>
      <c r="AD278" s="156">
        <v>0</v>
      </c>
      <c r="AE278" s="156">
        <v>0</v>
      </c>
      <c r="AF278" s="156">
        <v>20013184</v>
      </c>
      <c r="AG278" s="156">
        <v>19790050</v>
      </c>
      <c r="AH278" s="156">
        <v>-223135</v>
      </c>
      <c r="AI278" s="156">
        <v>29301814</v>
      </c>
      <c r="AJ278" s="3"/>
      <c r="AK278" s="4"/>
    </row>
    <row r="279" spans="1:37">
      <c r="A279" s="227">
        <v>7</v>
      </c>
      <c r="B279" s="228" t="s">
        <v>496</v>
      </c>
      <c r="C279" s="228">
        <v>43258435201</v>
      </c>
      <c r="D279" s="228" t="s">
        <v>981</v>
      </c>
      <c r="E279" s="228" t="s">
        <v>982</v>
      </c>
      <c r="F279" s="228" t="s">
        <v>701</v>
      </c>
      <c r="G279" s="228" t="s">
        <v>701</v>
      </c>
      <c r="H279" s="228" t="s">
        <v>701</v>
      </c>
      <c r="I279" s="228" t="s">
        <v>701</v>
      </c>
      <c r="J279" s="229">
        <v>43523</v>
      </c>
      <c r="K279" s="156">
        <v>9277781</v>
      </c>
      <c r="L279" s="156">
        <v>9481539</v>
      </c>
      <c r="M279" s="156">
        <v>10184938</v>
      </c>
      <c r="N279" s="156">
        <v>203758.52</v>
      </c>
      <c r="O279" s="156">
        <v>251742</v>
      </c>
      <c r="P279" s="156">
        <v>10145611</v>
      </c>
      <c r="Q279" s="156">
        <v>-48258</v>
      </c>
      <c r="R279" s="156">
        <v>0</v>
      </c>
      <c r="S279" s="156">
        <v>0</v>
      </c>
      <c r="T279" s="156">
        <v>0</v>
      </c>
      <c r="U279" s="156">
        <v>0</v>
      </c>
      <c r="V279" s="156">
        <v>0</v>
      </c>
      <c r="W279" s="156">
        <v>-48258</v>
      </c>
      <c r="X279" s="156">
        <v>300000</v>
      </c>
      <c r="Y279" s="156">
        <v>0</v>
      </c>
      <c r="Z279" s="156">
        <v>0</v>
      </c>
      <c r="AA279" s="156">
        <v>0</v>
      </c>
      <c r="AB279" s="156">
        <v>0</v>
      </c>
      <c r="AC279" s="156">
        <v>0</v>
      </c>
      <c r="AD279" s="156">
        <v>300000</v>
      </c>
      <c r="AE279" s="156">
        <v>251742</v>
      </c>
      <c r="AF279" s="156">
        <v>10436680</v>
      </c>
      <c r="AG279" s="156">
        <v>10145611</v>
      </c>
      <c r="AH279" s="156">
        <v>-291069</v>
      </c>
      <c r="AI279" s="156">
        <v>9500000</v>
      </c>
      <c r="AJ279" s="3" t="s">
        <v>810</v>
      </c>
      <c r="AK279" s="4" t="s">
        <v>811</v>
      </c>
    </row>
    <row r="280" spans="1:37">
      <c r="A280" s="227">
        <v>7</v>
      </c>
      <c r="B280" s="228" t="s">
        <v>673</v>
      </c>
      <c r="C280" s="228">
        <v>43982985201</v>
      </c>
      <c r="D280" s="228" t="s">
        <v>748</v>
      </c>
      <c r="E280" s="228" t="s">
        <v>749</v>
      </c>
      <c r="F280" s="228" t="s">
        <v>701</v>
      </c>
      <c r="G280" s="228" t="s">
        <v>701</v>
      </c>
      <c r="H280" s="228" t="s">
        <v>701</v>
      </c>
      <c r="I280" s="228" t="s">
        <v>701</v>
      </c>
      <c r="J280" s="229">
        <v>43950</v>
      </c>
      <c r="K280" s="156">
        <v>698558</v>
      </c>
      <c r="L280" s="156">
        <v>698558</v>
      </c>
      <c r="M280" s="156">
        <v>557380</v>
      </c>
      <c r="N280" s="156">
        <v>0</v>
      </c>
      <c r="O280" s="156">
        <v>-158860</v>
      </c>
      <c r="P280" s="156">
        <v>531562</v>
      </c>
      <c r="Q280" s="156">
        <v>-158860</v>
      </c>
      <c r="R280" s="156">
        <v>0</v>
      </c>
      <c r="S280" s="156">
        <v>0</v>
      </c>
      <c r="T280" s="156">
        <v>0</v>
      </c>
      <c r="U280" s="156">
        <v>0</v>
      </c>
      <c r="V280" s="156">
        <v>0</v>
      </c>
      <c r="W280" s="156">
        <v>-158860</v>
      </c>
      <c r="X280" s="156">
        <v>0</v>
      </c>
      <c r="Y280" s="156">
        <v>0</v>
      </c>
      <c r="Z280" s="156">
        <v>0</v>
      </c>
      <c r="AA280" s="156">
        <v>0</v>
      </c>
      <c r="AB280" s="156">
        <v>0</v>
      </c>
      <c r="AC280" s="156">
        <v>0</v>
      </c>
      <c r="AD280" s="156">
        <v>0</v>
      </c>
      <c r="AE280" s="156">
        <v>-158860</v>
      </c>
      <c r="AF280" s="156">
        <v>398520</v>
      </c>
      <c r="AG280" s="156">
        <v>531562</v>
      </c>
      <c r="AH280" s="156">
        <v>133042</v>
      </c>
      <c r="AI280" s="156">
        <v>691075</v>
      </c>
      <c r="AJ280" s="3"/>
      <c r="AK280" s="4"/>
    </row>
    <row r="281" spans="1:37">
      <c r="A281" s="227">
        <v>7</v>
      </c>
      <c r="B281" s="228" t="s">
        <v>498</v>
      </c>
      <c r="C281" s="228">
        <v>44138615201</v>
      </c>
      <c r="D281" s="228" t="s">
        <v>704</v>
      </c>
      <c r="E281" s="228" t="s">
        <v>705</v>
      </c>
      <c r="F281" s="228" t="s">
        <v>701</v>
      </c>
      <c r="G281" s="228" t="s">
        <v>701</v>
      </c>
      <c r="H281" s="228" t="s">
        <v>701</v>
      </c>
      <c r="I281" s="228" t="s">
        <v>701</v>
      </c>
      <c r="J281" s="229">
        <v>44223</v>
      </c>
      <c r="K281" s="156">
        <v>9161461</v>
      </c>
      <c r="L281" s="156">
        <v>9416662</v>
      </c>
      <c r="M281" s="156">
        <v>9425645</v>
      </c>
      <c r="N281" s="156">
        <v>255200.4</v>
      </c>
      <c r="O281" s="156">
        <v>0</v>
      </c>
      <c r="P281" s="156">
        <v>9775049</v>
      </c>
      <c r="Q281" s="156">
        <v>0</v>
      </c>
      <c r="R281" s="156">
        <v>0</v>
      </c>
      <c r="S281" s="156">
        <v>0</v>
      </c>
      <c r="T281" s="156">
        <v>0</v>
      </c>
      <c r="U281" s="156">
        <v>0</v>
      </c>
      <c r="V281" s="156">
        <v>0</v>
      </c>
      <c r="W281" s="156">
        <v>0</v>
      </c>
      <c r="X281" s="156">
        <v>0</v>
      </c>
      <c r="Y281" s="156">
        <v>0</v>
      </c>
      <c r="Z281" s="156">
        <v>0</v>
      </c>
      <c r="AA281" s="156">
        <v>0</v>
      </c>
      <c r="AB281" s="156">
        <v>0</v>
      </c>
      <c r="AC281" s="156">
        <v>0</v>
      </c>
      <c r="AD281" s="156">
        <v>0</v>
      </c>
      <c r="AE281" s="156">
        <v>0</v>
      </c>
      <c r="AF281" s="156">
        <v>9425645</v>
      </c>
      <c r="AG281" s="156">
        <v>9775049</v>
      </c>
      <c r="AH281" s="156">
        <v>349405</v>
      </c>
      <c r="AI281" s="156">
        <v>9040000</v>
      </c>
      <c r="AJ281" s="3"/>
      <c r="AK281" s="4"/>
    </row>
    <row r="282" spans="1:37">
      <c r="A282" s="227">
        <v>7</v>
      </c>
      <c r="B282" s="228" t="s">
        <v>500</v>
      </c>
      <c r="C282" s="228">
        <v>43944815201</v>
      </c>
      <c r="D282" s="228" t="s">
        <v>785</v>
      </c>
      <c r="E282" s="228" t="s">
        <v>786</v>
      </c>
      <c r="F282" s="228" t="s">
        <v>701</v>
      </c>
      <c r="G282" s="228" t="s">
        <v>701</v>
      </c>
      <c r="H282" s="228" t="s">
        <v>701</v>
      </c>
      <c r="I282" s="228" t="s">
        <v>701</v>
      </c>
      <c r="J282" s="229">
        <v>44314</v>
      </c>
      <c r="K282" s="156">
        <v>3457631</v>
      </c>
      <c r="L282" s="156">
        <v>3534214</v>
      </c>
      <c r="M282" s="156">
        <v>3460775</v>
      </c>
      <c r="N282" s="156">
        <v>76582.42</v>
      </c>
      <c r="O282" s="156">
        <v>0</v>
      </c>
      <c r="P282" s="156">
        <v>3536972</v>
      </c>
      <c r="Q282" s="156">
        <v>0</v>
      </c>
      <c r="R282" s="156">
        <v>0</v>
      </c>
      <c r="S282" s="156">
        <v>0</v>
      </c>
      <c r="T282" s="156">
        <v>0</v>
      </c>
      <c r="U282" s="156">
        <v>0</v>
      </c>
      <c r="V282" s="156">
        <v>0</v>
      </c>
      <c r="W282" s="156">
        <v>0</v>
      </c>
      <c r="X282" s="156">
        <v>0</v>
      </c>
      <c r="Y282" s="156">
        <v>0</v>
      </c>
      <c r="Z282" s="156">
        <v>0</v>
      </c>
      <c r="AA282" s="156">
        <v>0</v>
      </c>
      <c r="AB282" s="156">
        <v>0</v>
      </c>
      <c r="AC282" s="156">
        <v>0</v>
      </c>
      <c r="AD282" s="156">
        <v>0</v>
      </c>
      <c r="AE282" s="156">
        <v>0</v>
      </c>
      <c r="AF282" s="156">
        <v>3460775</v>
      </c>
      <c r="AG282" s="156">
        <v>3536972</v>
      </c>
      <c r="AH282" s="156">
        <v>76197</v>
      </c>
      <c r="AI282" s="156">
        <v>3048700</v>
      </c>
      <c r="AJ282" s="3"/>
      <c r="AK282" s="4"/>
    </row>
    <row r="283" spans="1:37">
      <c r="A283" s="227">
        <v>7</v>
      </c>
      <c r="B283" s="228" t="s">
        <v>502</v>
      </c>
      <c r="C283" s="228">
        <v>44025315201</v>
      </c>
      <c r="D283" s="228" t="s">
        <v>708</v>
      </c>
      <c r="E283" s="228" t="s">
        <v>709</v>
      </c>
      <c r="F283" s="228" t="s">
        <v>701</v>
      </c>
      <c r="G283" s="228" t="s">
        <v>701</v>
      </c>
      <c r="H283" s="228" t="s">
        <v>701</v>
      </c>
      <c r="I283" s="228" t="s">
        <v>701</v>
      </c>
      <c r="J283" s="229">
        <v>44538</v>
      </c>
      <c r="K283" s="156">
        <v>8381553</v>
      </c>
      <c r="L283" s="156">
        <v>8507750</v>
      </c>
      <c r="M283" s="156">
        <v>8880433</v>
      </c>
      <c r="N283" s="156">
        <v>126196.94</v>
      </c>
      <c r="O283" s="156">
        <v>0</v>
      </c>
      <c r="P283" s="156">
        <v>9233589</v>
      </c>
      <c r="Q283" s="156">
        <v>0</v>
      </c>
      <c r="R283" s="156">
        <v>0</v>
      </c>
      <c r="S283" s="156">
        <v>0</v>
      </c>
      <c r="T283" s="156">
        <v>0</v>
      </c>
      <c r="U283" s="156">
        <v>0</v>
      </c>
      <c r="V283" s="156">
        <v>0</v>
      </c>
      <c r="W283" s="156">
        <v>0</v>
      </c>
      <c r="X283" s="156">
        <v>0</v>
      </c>
      <c r="Y283" s="156">
        <v>0</v>
      </c>
      <c r="Z283" s="156">
        <v>0</v>
      </c>
      <c r="AA283" s="156">
        <v>0</v>
      </c>
      <c r="AB283" s="156">
        <v>0</v>
      </c>
      <c r="AC283" s="156">
        <v>0</v>
      </c>
      <c r="AD283" s="156">
        <v>0</v>
      </c>
      <c r="AE283" s="156">
        <v>0</v>
      </c>
      <c r="AF283" s="156">
        <v>8880433</v>
      </c>
      <c r="AG283" s="156">
        <v>9233589</v>
      </c>
      <c r="AH283" s="156">
        <v>353156</v>
      </c>
      <c r="AI283" s="156">
        <v>9618300</v>
      </c>
      <c r="AJ283" s="3"/>
      <c r="AK283" s="4"/>
    </row>
    <row r="284" spans="1:37">
      <c r="A284" s="227">
        <v>7</v>
      </c>
      <c r="B284" s="228" t="s">
        <v>504</v>
      </c>
      <c r="C284" s="228">
        <v>43780725201</v>
      </c>
      <c r="D284" s="228" t="s">
        <v>973</v>
      </c>
      <c r="E284" s="228" t="s">
        <v>974</v>
      </c>
      <c r="F284" s="228" t="s">
        <v>701</v>
      </c>
      <c r="G284" s="228" t="s">
        <v>701</v>
      </c>
      <c r="H284" s="228" t="s">
        <v>701</v>
      </c>
      <c r="I284" s="228" t="s">
        <v>701</v>
      </c>
      <c r="J284" s="229">
        <v>44769</v>
      </c>
      <c r="K284" s="156">
        <v>2689020</v>
      </c>
      <c r="L284" s="156">
        <v>2695490</v>
      </c>
      <c r="M284" s="156">
        <v>2436483</v>
      </c>
      <c r="N284" s="156">
        <v>6469.96</v>
      </c>
      <c r="O284" s="156">
        <v>0</v>
      </c>
      <c r="P284" s="156">
        <v>2433346</v>
      </c>
      <c r="Q284" s="156">
        <v>0</v>
      </c>
      <c r="R284" s="156">
        <v>0</v>
      </c>
      <c r="S284" s="156">
        <v>0</v>
      </c>
      <c r="T284" s="156">
        <v>0</v>
      </c>
      <c r="U284" s="156">
        <v>0</v>
      </c>
      <c r="V284" s="156">
        <v>0</v>
      </c>
      <c r="W284" s="156">
        <v>0</v>
      </c>
      <c r="X284" s="156">
        <v>0</v>
      </c>
      <c r="Y284" s="156">
        <v>0</v>
      </c>
      <c r="Z284" s="156">
        <v>0</v>
      </c>
      <c r="AA284" s="156">
        <v>0</v>
      </c>
      <c r="AB284" s="156">
        <v>0</v>
      </c>
      <c r="AC284" s="156">
        <v>0</v>
      </c>
      <c r="AD284" s="156">
        <v>0</v>
      </c>
      <c r="AE284" s="156">
        <v>0</v>
      </c>
      <c r="AF284" s="156">
        <v>2436483</v>
      </c>
      <c r="AG284" s="156">
        <v>2433346</v>
      </c>
      <c r="AH284" s="156">
        <v>-3137</v>
      </c>
      <c r="AI284" s="156">
        <v>3008900</v>
      </c>
      <c r="AJ284" s="3"/>
      <c r="AK284" s="4"/>
    </row>
    <row r="285" spans="1:37">
      <c r="A285" s="227">
        <v>7</v>
      </c>
      <c r="B285" s="228" t="s">
        <v>675</v>
      </c>
      <c r="C285" s="228">
        <v>44109915201</v>
      </c>
      <c r="D285" s="228" t="s">
        <v>966</v>
      </c>
      <c r="E285" s="228" t="s">
        <v>967</v>
      </c>
      <c r="F285" s="228" t="s">
        <v>701</v>
      </c>
      <c r="G285" s="228" t="s">
        <v>701</v>
      </c>
      <c r="H285" s="228" t="s">
        <v>701</v>
      </c>
      <c r="I285" s="228" t="s">
        <v>701</v>
      </c>
      <c r="J285" s="229">
        <v>44650</v>
      </c>
      <c r="K285" s="156">
        <v>2037125</v>
      </c>
      <c r="L285" s="156">
        <v>2037125</v>
      </c>
      <c r="M285" s="156">
        <v>1982019</v>
      </c>
      <c r="N285" s="156">
        <v>0</v>
      </c>
      <c r="O285" s="156">
        <v>0</v>
      </c>
      <c r="P285" s="156">
        <v>1983777</v>
      </c>
      <c r="Q285" s="156">
        <v>0</v>
      </c>
      <c r="R285" s="156">
        <v>0</v>
      </c>
      <c r="S285" s="156">
        <v>0</v>
      </c>
      <c r="T285" s="156">
        <v>0</v>
      </c>
      <c r="U285" s="156">
        <v>0</v>
      </c>
      <c r="V285" s="156">
        <v>0</v>
      </c>
      <c r="W285" s="156">
        <v>0</v>
      </c>
      <c r="X285" s="156">
        <v>0</v>
      </c>
      <c r="Y285" s="156">
        <v>0</v>
      </c>
      <c r="Z285" s="156">
        <v>0</v>
      </c>
      <c r="AA285" s="156">
        <v>0</v>
      </c>
      <c r="AB285" s="156">
        <v>0</v>
      </c>
      <c r="AC285" s="156">
        <v>0</v>
      </c>
      <c r="AD285" s="156">
        <v>0</v>
      </c>
      <c r="AE285" s="156">
        <v>0</v>
      </c>
      <c r="AF285" s="156">
        <v>1982019</v>
      </c>
      <c r="AG285" s="156">
        <v>1983777</v>
      </c>
      <c r="AH285" s="156">
        <v>1758</v>
      </c>
      <c r="AI285" s="156">
        <v>1568900</v>
      </c>
      <c r="AJ285" s="3"/>
      <c r="AK285" s="4"/>
    </row>
    <row r="286" spans="1:37">
      <c r="A286" s="227">
        <v>7</v>
      </c>
      <c r="B286" s="228" t="s">
        <v>677</v>
      </c>
      <c r="C286" s="228">
        <v>44358325201</v>
      </c>
      <c r="D286" s="228" t="s">
        <v>789</v>
      </c>
      <c r="E286" s="228" t="s">
        <v>790</v>
      </c>
      <c r="F286" s="228" t="s">
        <v>701</v>
      </c>
      <c r="G286" s="228" t="s">
        <v>701</v>
      </c>
      <c r="H286" s="228" t="s">
        <v>701</v>
      </c>
      <c r="I286" s="228" t="s">
        <v>701</v>
      </c>
      <c r="J286" s="229">
        <v>44615</v>
      </c>
      <c r="K286" s="156">
        <v>1439445</v>
      </c>
      <c r="L286" s="156">
        <v>1439445</v>
      </c>
      <c r="M286" s="156">
        <v>1363648</v>
      </c>
      <c r="N286" s="156">
        <v>0</v>
      </c>
      <c r="O286" s="156">
        <v>0</v>
      </c>
      <c r="P286" s="156">
        <v>1363533</v>
      </c>
      <c r="Q286" s="156">
        <v>0</v>
      </c>
      <c r="R286" s="156">
        <v>0</v>
      </c>
      <c r="S286" s="156">
        <v>0</v>
      </c>
      <c r="T286" s="156">
        <v>0</v>
      </c>
      <c r="U286" s="156">
        <v>0</v>
      </c>
      <c r="V286" s="156">
        <v>0</v>
      </c>
      <c r="W286" s="156">
        <v>0</v>
      </c>
      <c r="X286" s="156">
        <v>0</v>
      </c>
      <c r="Y286" s="156">
        <v>0</v>
      </c>
      <c r="Z286" s="156">
        <v>0</v>
      </c>
      <c r="AA286" s="156">
        <v>0</v>
      </c>
      <c r="AB286" s="156">
        <v>0</v>
      </c>
      <c r="AC286" s="156">
        <v>0</v>
      </c>
      <c r="AD286" s="156">
        <v>0</v>
      </c>
      <c r="AE286" s="156">
        <v>0</v>
      </c>
      <c r="AF286" s="156">
        <v>1363648</v>
      </c>
      <c r="AG286" s="156">
        <v>1363533</v>
      </c>
      <c r="AH286" s="156">
        <v>-115</v>
      </c>
      <c r="AI286" s="156">
        <v>1085600</v>
      </c>
      <c r="AJ286" s="3"/>
      <c r="AK286" s="4"/>
    </row>
    <row r="287" spans="1:37">
      <c r="A287" s="227">
        <v>7</v>
      </c>
      <c r="B287" s="228" t="s">
        <v>506</v>
      </c>
      <c r="C287" s="228">
        <v>43591435201</v>
      </c>
      <c r="D287" s="228" t="s">
        <v>708</v>
      </c>
      <c r="E287" s="228" t="s">
        <v>709</v>
      </c>
      <c r="F287" s="228" t="s">
        <v>701</v>
      </c>
      <c r="G287" s="228" t="s">
        <v>701</v>
      </c>
      <c r="H287" s="228" t="s">
        <v>701</v>
      </c>
      <c r="I287" s="228" t="s">
        <v>701</v>
      </c>
      <c r="J287" s="229">
        <v>44706</v>
      </c>
      <c r="K287" s="156">
        <v>2222629</v>
      </c>
      <c r="L287" s="156">
        <v>2357768</v>
      </c>
      <c r="M287" s="156">
        <v>2205247</v>
      </c>
      <c r="N287" s="156">
        <v>135139.13</v>
      </c>
      <c r="O287" s="156">
        <v>0</v>
      </c>
      <c r="P287" s="156">
        <v>2190340</v>
      </c>
      <c r="Q287" s="156">
        <v>0</v>
      </c>
      <c r="R287" s="156">
        <v>0</v>
      </c>
      <c r="S287" s="156">
        <v>0</v>
      </c>
      <c r="T287" s="156">
        <v>0</v>
      </c>
      <c r="U287" s="156">
        <v>0</v>
      </c>
      <c r="V287" s="156">
        <v>0</v>
      </c>
      <c r="W287" s="156">
        <v>0</v>
      </c>
      <c r="X287" s="156">
        <v>0</v>
      </c>
      <c r="Y287" s="156">
        <v>0</v>
      </c>
      <c r="Z287" s="156">
        <v>0</v>
      </c>
      <c r="AA287" s="156">
        <v>0</v>
      </c>
      <c r="AB287" s="156">
        <v>0</v>
      </c>
      <c r="AC287" s="156">
        <v>0</v>
      </c>
      <c r="AD287" s="156">
        <v>0</v>
      </c>
      <c r="AE287" s="156">
        <v>0</v>
      </c>
      <c r="AF287" s="156">
        <v>2205247</v>
      </c>
      <c r="AG287" s="156">
        <v>2190340</v>
      </c>
      <c r="AH287" s="156">
        <v>-14907</v>
      </c>
      <c r="AI287" s="156">
        <v>2009600</v>
      </c>
      <c r="AJ287" s="3"/>
      <c r="AK287" s="4"/>
    </row>
    <row r="288" spans="1:37">
      <c r="A288" s="227">
        <v>7</v>
      </c>
      <c r="B288" s="228" t="s">
        <v>983</v>
      </c>
      <c r="C288" s="228">
        <v>44332015201</v>
      </c>
      <c r="D288" s="228" t="s">
        <v>733</v>
      </c>
      <c r="E288" s="228" t="s">
        <v>734</v>
      </c>
      <c r="F288" s="228" t="s">
        <v>701</v>
      </c>
      <c r="G288" s="228" t="s">
        <v>701</v>
      </c>
      <c r="H288" s="228" t="s">
        <v>701</v>
      </c>
      <c r="I288" s="228" t="s">
        <v>701</v>
      </c>
      <c r="J288" s="229">
        <v>44706</v>
      </c>
      <c r="K288" s="156">
        <v>1340863</v>
      </c>
      <c r="L288" s="156">
        <v>1340863</v>
      </c>
      <c r="M288" s="156">
        <v>1268582</v>
      </c>
      <c r="N288" s="156">
        <v>0</v>
      </c>
      <c r="O288" s="156">
        <v>-12000</v>
      </c>
      <c r="P288" s="156">
        <v>1256582</v>
      </c>
      <c r="Q288" s="156">
        <v>0</v>
      </c>
      <c r="R288" s="156">
        <v>0</v>
      </c>
      <c r="S288" s="156">
        <v>0</v>
      </c>
      <c r="T288" s="156">
        <v>0</v>
      </c>
      <c r="U288" s="156">
        <v>0</v>
      </c>
      <c r="V288" s="156">
        <v>-12000</v>
      </c>
      <c r="W288" s="156">
        <v>-12000</v>
      </c>
      <c r="X288" s="156">
        <v>0</v>
      </c>
      <c r="Y288" s="156">
        <v>0</v>
      </c>
      <c r="Z288" s="156">
        <v>0</v>
      </c>
      <c r="AA288" s="156">
        <v>0</v>
      </c>
      <c r="AB288" s="156">
        <v>0</v>
      </c>
      <c r="AC288" s="156">
        <v>0</v>
      </c>
      <c r="AD288" s="156">
        <v>0</v>
      </c>
      <c r="AE288" s="156">
        <v>-12000</v>
      </c>
      <c r="AF288" s="156">
        <v>1256582</v>
      </c>
      <c r="AG288" s="156">
        <v>1256582</v>
      </c>
      <c r="AH288" s="156">
        <v>0</v>
      </c>
      <c r="AI288" s="156">
        <v>2027300</v>
      </c>
      <c r="AJ288" s="3"/>
      <c r="AK288" s="4"/>
    </row>
    <row r="289" spans="1:37">
      <c r="A289" s="227">
        <v>7</v>
      </c>
      <c r="B289" s="228" t="s">
        <v>508</v>
      </c>
      <c r="C289" s="228">
        <v>44490215223</v>
      </c>
      <c r="D289" s="228" t="s">
        <v>797</v>
      </c>
      <c r="E289" s="228" t="s">
        <v>798</v>
      </c>
      <c r="F289" s="228" t="s">
        <v>701</v>
      </c>
      <c r="G289" s="228" t="s">
        <v>701</v>
      </c>
      <c r="H289" s="228" t="s">
        <v>701</v>
      </c>
      <c r="I289" s="228" t="s">
        <v>701</v>
      </c>
      <c r="J289" s="229">
        <v>44517</v>
      </c>
      <c r="K289" s="156">
        <v>4025439</v>
      </c>
      <c r="L289" s="156">
        <v>4151284</v>
      </c>
      <c r="M289" s="156">
        <v>4188035</v>
      </c>
      <c r="N289" s="156">
        <v>125844.34</v>
      </c>
      <c r="O289" s="156">
        <v>0</v>
      </c>
      <c r="P289" s="156">
        <v>4188035</v>
      </c>
      <c r="Q289" s="156">
        <v>0</v>
      </c>
      <c r="R289" s="156">
        <v>0</v>
      </c>
      <c r="S289" s="156">
        <v>0</v>
      </c>
      <c r="T289" s="156">
        <v>0</v>
      </c>
      <c r="U289" s="156">
        <v>0</v>
      </c>
      <c r="V289" s="156">
        <v>0</v>
      </c>
      <c r="W289" s="156">
        <v>0</v>
      </c>
      <c r="X289" s="156">
        <v>0</v>
      </c>
      <c r="Y289" s="156">
        <v>0</v>
      </c>
      <c r="Z289" s="156">
        <v>0</v>
      </c>
      <c r="AA289" s="156">
        <v>0</v>
      </c>
      <c r="AB289" s="156">
        <v>0</v>
      </c>
      <c r="AC289" s="156">
        <v>0</v>
      </c>
      <c r="AD289" s="156">
        <v>0</v>
      </c>
      <c r="AE289" s="156">
        <v>0</v>
      </c>
      <c r="AF289" s="156">
        <v>4188035</v>
      </c>
      <c r="AG289" s="156">
        <v>4188035</v>
      </c>
      <c r="AH289" s="156">
        <v>0</v>
      </c>
      <c r="AI289" s="156">
        <v>3685201</v>
      </c>
      <c r="AJ289" s="3"/>
      <c r="AK289" s="4"/>
    </row>
    <row r="290" spans="1:37">
      <c r="A290" s="227">
        <v>8</v>
      </c>
      <c r="B290" s="228" t="s">
        <v>510</v>
      </c>
      <c r="C290" s="228">
        <v>43554615201</v>
      </c>
      <c r="D290" s="228" t="s">
        <v>764</v>
      </c>
      <c r="E290" s="228" t="s">
        <v>765</v>
      </c>
      <c r="F290" s="228" t="s">
        <v>701</v>
      </c>
      <c r="G290" s="228" t="s">
        <v>701</v>
      </c>
      <c r="H290" s="228" t="s">
        <v>701</v>
      </c>
      <c r="I290" s="228" t="s">
        <v>701</v>
      </c>
      <c r="J290" s="229">
        <v>43266</v>
      </c>
      <c r="K290" s="156">
        <v>143269821</v>
      </c>
      <c r="L290" s="156">
        <v>145759356</v>
      </c>
      <c r="M290" s="156">
        <v>145166429</v>
      </c>
      <c r="N290" s="156">
        <v>2489534.9900000002</v>
      </c>
      <c r="O290" s="156">
        <v>5000000</v>
      </c>
      <c r="P290" s="156">
        <v>144293300</v>
      </c>
      <c r="Q290" s="156">
        <v>0</v>
      </c>
      <c r="R290" s="156">
        <v>0</v>
      </c>
      <c r="S290" s="156">
        <v>0</v>
      </c>
      <c r="T290" s="156">
        <v>0</v>
      </c>
      <c r="U290" s="156">
        <v>0</v>
      </c>
      <c r="V290" s="156">
        <v>0</v>
      </c>
      <c r="W290" s="156">
        <v>0</v>
      </c>
      <c r="X290" s="156">
        <v>5000000</v>
      </c>
      <c r="Y290" s="156">
        <v>0</v>
      </c>
      <c r="Z290" s="156">
        <v>0</v>
      </c>
      <c r="AA290" s="156">
        <v>0</v>
      </c>
      <c r="AB290" s="156">
        <v>0</v>
      </c>
      <c r="AC290" s="156">
        <v>0</v>
      </c>
      <c r="AD290" s="156">
        <v>5000000</v>
      </c>
      <c r="AE290" s="156">
        <v>5000000</v>
      </c>
      <c r="AF290" s="156">
        <v>150166429</v>
      </c>
      <c r="AG290" s="156">
        <v>144293300</v>
      </c>
      <c r="AH290" s="156">
        <v>-5873129</v>
      </c>
      <c r="AI290" s="156">
        <v>156867750</v>
      </c>
      <c r="AJ290" s="3" t="s">
        <v>955</v>
      </c>
      <c r="AK290" s="4" t="s">
        <v>956</v>
      </c>
    </row>
    <row r="291" spans="1:37">
      <c r="A291" s="227">
        <v>8</v>
      </c>
      <c r="B291" s="228" t="s">
        <v>512</v>
      </c>
      <c r="C291" s="228">
        <v>42933945201</v>
      </c>
      <c r="D291" s="228" t="s">
        <v>957</v>
      </c>
      <c r="E291" s="228" t="s">
        <v>958</v>
      </c>
      <c r="F291" s="228" t="s">
        <v>701</v>
      </c>
      <c r="G291" s="228" t="s">
        <v>701</v>
      </c>
      <c r="H291" s="228" t="s">
        <v>701</v>
      </c>
      <c r="I291" s="228" t="s">
        <v>701</v>
      </c>
      <c r="J291" s="229">
        <v>43606</v>
      </c>
      <c r="K291" s="156">
        <v>19557418</v>
      </c>
      <c r="L291" s="156">
        <v>20031429</v>
      </c>
      <c r="M291" s="156">
        <v>19576305</v>
      </c>
      <c r="N291" s="156">
        <v>474010.91</v>
      </c>
      <c r="O291" s="156">
        <v>0</v>
      </c>
      <c r="P291" s="156">
        <v>19542086</v>
      </c>
      <c r="Q291" s="156">
        <v>0</v>
      </c>
      <c r="R291" s="156">
        <v>0</v>
      </c>
      <c r="S291" s="156">
        <v>0</v>
      </c>
      <c r="T291" s="156">
        <v>0</v>
      </c>
      <c r="U291" s="156">
        <v>0</v>
      </c>
      <c r="V291" s="156">
        <v>0</v>
      </c>
      <c r="W291" s="156">
        <v>0</v>
      </c>
      <c r="X291" s="156">
        <v>0</v>
      </c>
      <c r="Y291" s="156">
        <v>0</v>
      </c>
      <c r="Z291" s="156">
        <v>0</v>
      </c>
      <c r="AA291" s="156">
        <v>0</v>
      </c>
      <c r="AB291" s="156">
        <v>0</v>
      </c>
      <c r="AC291" s="156">
        <v>0</v>
      </c>
      <c r="AD291" s="156">
        <v>0</v>
      </c>
      <c r="AE291" s="156">
        <v>0</v>
      </c>
      <c r="AF291" s="156">
        <v>19576305</v>
      </c>
      <c r="AG291" s="156">
        <v>19542086</v>
      </c>
      <c r="AH291" s="156">
        <v>-34220</v>
      </c>
      <c r="AI291" s="156">
        <v>16516025</v>
      </c>
      <c r="AJ291" s="3"/>
      <c r="AK291" s="4"/>
    </row>
    <row r="292" spans="1:37">
      <c r="A292" s="227">
        <v>8</v>
      </c>
      <c r="B292" s="228" t="s">
        <v>514</v>
      </c>
      <c r="C292" s="228">
        <v>43798615201</v>
      </c>
      <c r="D292" s="228" t="s">
        <v>984</v>
      </c>
      <c r="E292" s="228" t="s">
        <v>985</v>
      </c>
      <c r="F292" s="228" t="s">
        <v>701</v>
      </c>
      <c r="G292" s="228" t="s">
        <v>701</v>
      </c>
      <c r="H292" s="228" t="s">
        <v>701</v>
      </c>
      <c r="I292" s="228" t="s">
        <v>701</v>
      </c>
      <c r="J292" s="229">
        <v>43599</v>
      </c>
      <c r="K292" s="156">
        <v>31832323</v>
      </c>
      <c r="L292" s="156">
        <v>32865375</v>
      </c>
      <c r="M292" s="156">
        <v>32938830</v>
      </c>
      <c r="N292" s="156">
        <v>1033051.69</v>
      </c>
      <c r="O292" s="156">
        <v>0</v>
      </c>
      <c r="P292" s="156">
        <v>32271398</v>
      </c>
      <c r="Q292" s="156">
        <v>0</v>
      </c>
      <c r="R292" s="156">
        <v>0</v>
      </c>
      <c r="S292" s="156">
        <v>0</v>
      </c>
      <c r="T292" s="156">
        <v>0</v>
      </c>
      <c r="U292" s="156">
        <v>0</v>
      </c>
      <c r="V292" s="156">
        <v>0</v>
      </c>
      <c r="W292" s="156">
        <v>0</v>
      </c>
      <c r="X292" s="156">
        <v>0</v>
      </c>
      <c r="Y292" s="156">
        <v>0</v>
      </c>
      <c r="Z292" s="156">
        <v>0</v>
      </c>
      <c r="AA292" s="156">
        <v>0</v>
      </c>
      <c r="AB292" s="156">
        <v>0</v>
      </c>
      <c r="AC292" s="156">
        <v>0</v>
      </c>
      <c r="AD292" s="156">
        <v>0</v>
      </c>
      <c r="AE292" s="156">
        <v>0</v>
      </c>
      <c r="AF292" s="156">
        <v>32938830</v>
      </c>
      <c r="AG292" s="156">
        <v>32271398</v>
      </c>
      <c r="AH292" s="156">
        <v>-667433</v>
      </c>
      <c r="AI292" s="156">
        <v>33799887</v>
      </c>
      <c r="AJ292" s="3"/>
      <c r="AK292" s="4"/>
    </row>
    <row r="293" spans="1:37">
      <c r="A293" s="227">
        <v>8</v>
      </c>
      <c r="B293" s="228" t="s">
        <v>516</v>
      </c>
      <c r="C293" s="228">
        <v>43730045201</v>
      </c>
      <c r="D293" s="228" t="s">
        <v>986</v>
      </c>
      <c r="E293" s="228" t="s">
        <v>987</v>
      </c>
      <c r="F293" s="228" t="s">
        <v>701</v>
      </c>
      <c r="G293" s="228" t="s">
        <v>701</v>
      </c>
      <c r="H293" s="228" t="s">
        <v>701</v>
      </c>
      <c r="I293" s="228" t="s">
        <v>701</v>
      </c>
      <c r="J293" s="229">
        <v>43725</v>
      </c>
      <c r="K293" s="156">
        <v>139979406</v>
      </c>
      <c r="L293" s="156">
        <v>145733672</v>
      </c>
      <c r="M293" s="156">
        <v>144794963</v>
      </c>
      <c r="N293" s="156">
        <v>5754265.1299999999</v>
      </c>
      <c r="O293" s="156">
        <v>6000000</v>
      </c>
      <c r="P293" s="156">
        <v>144860516</v>
      </c>
      <c r="Q293" s="156">
        <v>0</v>
      </c>
      <c r="R293" s="156">
        <v>0</v>
      </c>
      <c r="S293" s="156">
        <v>0</v>
      </c>
      <c r="T293" s="156">
        <v>0</v>
      </c>
      <c r="U293" s="156">
        <v>0</v>
      </c>
      <c r="V293" s="156">
        <v>0</v>
      </c>
      <c r="W293" s="156">
        <v>0</v>
      </c>
      <c r="X293" s="156">
        <v>6000000</v>
      </c>
      <c r="Y293" s="156">
        <v>0</v>
      </c>
      <c r="Z293" s="156">
        <v>0</v>
      </c>
      <c r="AA293" s="156">
        <v>0</v>
      </c>
      <c r="AB293" s="156">
        <v>0</v>
      </c>
      <c r="AC293" s="156">
        <v>0</v>
      </c>
      <c r="AD293" s="156">
        <v>6000000</v>
      </c>
      <c r="AE293" s="156">
        <v>6000000</v>
      </c>
      <c r="AF293" s="156">
        <v>150794963</v>
      </c>
      <c r="AG293" s="156">
        <v>144860516</v>
      </c>
      <c r="AH293" s="156">
        <v>-5934447</v>
      </c>
      <c r="AI293" s="156">
        <v>118749146</v>
      </c>
      <c r="AJ293" s="3" t="s">
        <v>810</v>
      </c>
      <c r="AK293" s="4" t="s">
        <v>811</v>
      </c>
    </row>
    <row r="294" spans="1:37">
      <c r="A294" s="227">
        <v>8</v>
      </c>
      <c r="B294" s="228" t="s">
        <v>679</v>
      </c>
      <c r="C294" s="228">
        <v>44387815201</v>
      </c>
      <c r="D294" s="228" t="s">
        <v>957</v>
      </c>
      <c r="E294" s="228" t="s">
        <v>958</v>
      </c>
      <c r="F294" s="228" t="s">
        <v>701</v>
      </c>
      <c r="G294" s="228" t="s">
        <v>701</v>
      </c>
      <c r="H294" s="228" t="s">
        <v>701</v>
      </c>
      <c r="I294" s="228" t="s">
        <v>701</v>
      </c>
      <c r="J294" s="229">
        <v>43935</v>
      </c>
      <c r="K294" s="156">
        <v>3263898</v>
      </c>
      <c r="L294" s="156">
        <v>3263898</v>
      </c>
      <c r="M294" s="156">
        <v>3283729</v>
      </c>
      <c r="N294" s="156">
        <v>0</v>
      </c>
      <c r="O294" s="156">
        <v>0</v>
      </c>
      <c r="P294" s="156">
        <v>3283729</v>
      </c>
      <c r="Q294" s="156">
        <v>0</v>
      </c>
      <c r="R294" s="156">
        <v>0</v>
      </c>
      <c r="S294" s="156">
        <v>0</v>
      </c>
      <c r="T294" s="156">
        <v>0</v>
      </c>
      <c r="U294" s="156">
        <v>0</v>
      </c>
      <c r="V294" s="156">
        <v>0</v>
      </c>
      <c r="W294" s="156">
        <v>0</v>
      </c>
      <c r="X294" s="156">
        <v>0</v>
      </c>
      <c r="Y294" s="156">
        <v>0</v>
      </c>
      <c r="Z294" s="156">
        <v>0</v>
      </c>
      <c r="AA294" s="156">
        <v>0</v>
      </c>
      <c r="AB294" s="156">
        <v>0</v>
      </c>
      <c r="AC294" s="156">
        <v>0</v>
      </c>
      <c r="AD294" s="156">
        <v>0</v>
      </c>
      <c r="AE294" s="156">
        <v>0</v>
      </c>
      <c r="AF294" s="156">
        <v>3283729</v>
      </c>
      <c r="AG294" s="156">
        <v>3283729</v>
      </c>
      <c r="AH294" s="156">
        <v>0</v>
      </c>
      <c r="AI294" s="156">
        <v>3999932</v>
      </c>
      <c r="AJ294" s="3"/>
      <c r="AK294" s="4"/>
    </row>
    <row r="295" spans="1:37">
      <c r="A295" s="227">
        <v>8</v>
      </c>
      <c r="B295" s="228" t="s">
        <v>518</v>
      </c>
      <c r="C295" s="228">
        <v>44070015201</v>
      </c>
      <c r="D295" s="228" t="s">
        <v>880</v>
      </c>
      <c r="E295" s="228" t="s">
        <v>881</v>
      </c>
      <c r="F295" s="228" t="s">
        <v>701</v>
      </c>
      <c r="G295" s="228" t="s">
        <v>701</v>
      </c>
      <c r="H295" s="228" t="s">
        <v>701</v>
      </c>
      <c r="I295" s="228" t="s">
        <v>701</v>
      </c>
      <c r="J295" s="229">
        <v>44074</v>
      </c>
      <c r="K295" s="156">
        <v>16707654</v>
      </c>
      <c r="L295" s="156">
        <v>17277221</v>
      </c>
      <c r="M295" s="156">
        <v>16518546</v>
      </c>
      <c r="N295" s="156">
        <v>569566.93999999994</v>
      </c>
      <c r="O295" s="156">
        <v>0</v>
      </c>
      <c r="P295" s="156">
        <v>16862183</v>
      </c>
      <c r="Q295" s="156">
        <v>0</v>
      </c>
      <c r="R295" s="156">
        <v>0</v>
      </c>
      <c r="S295" s="156">
        <v>0</v>
      </c>
      <c r="T295" s="156">
        <v>0</v>
      </c>
      <c r="U295" s="156">
        <v>0</v>
      </c>
      <c r="V295" s="156">
        <v>0</v>
      </c>
      <c r="W295" s="156">
        <v>0</v>
      </c>
      <c r="X295" s="156">
        <v>0</v>
      </c>
      <c r="Y295" s="156">
        <v>0</v>
      </c>
      <c r="Z295" s="156">
        <v>0</v>
      </c>
      <c r="AA295" s="156">
        <v>0</v>
      </c>
      <c r="AB295" s="156">
        <v>0</v>
      </c>
      <c r="AC295" s="156">
        <v>0</v>
      </c>
      <c r="AD295" s="156">
        <v>0</v>
      </c>
      <c r="AE295" s="156">
        <v>0</v>
      </c>
      <c r="AF295" s="156">
        <v>16518546</v>
      </c>
      <c r="AG295" s="156">
        <v>16862183</v>
      </c>
      <c r="AH295" s="156">
        <v>343637</v>
      </c>
      <c r="AI295" s="156">
        <v>20328686</v>
      </c>
      <c r="AJ295" s="3"/>
      <c r="AK295" s="4"/>
    </row>
    <row r="296" spans="1:37" ht="24">
      <c r="A296" s="227">
        <v>8</v>
      </c>
      <c r="B296" s="228" t="s">
        <v>681</v>
      </c>
      <c r="C296" s="228">
        <v>44388015201</v>
      </c>
      <c r="D296" s="228" t="s">
        <v>905</v>
      </c>
      <c r="E296" s="228" t="s">
        <v>906</v>
      </c>
      <c r="F296" s="228" t="s">
        <v>701</v>
      </c>
      <c r="G296" s="228" t="s">
        <v>701</v>
      </c>
      <c r="H296" s="228" t="s">
        <v>701</v>
      </c>
      <c r="I296" s="228" t="s">
        <v>701</v>
      </c>
      <c r="J296" s="229">
        <v>44089</v>
      </c>
      <c r="K296" s="156">
        <v>650221</v>
      </c>
      <c r="L296" s="156">
        <v>650221</v>
      </c>
      <c r="M296" s="156">
        <v>606614</v>
      </c>
      <c r="N296" s="156">
        <v>0</v>
      </c>
      <c r="O296" s="156">
        <v>0</v>
      </c>
      <c r="P296" s="156">
        <v>606614</v>
      </c>
      <c r="Q296" s="156">
        <v>0</v>
      </c>
      <c r="R296" s="156">
        <v>0</v>
      </c>
      <c r="S296" s="156">
        <v>0</v>
      </c>
      <c r="T296" s="156">
        <v>0</v>
      </c>
      <c r="U296" s="156">
        <v>0</v>
      </c>
      <c r="V296" s="156">
        <v>0</v>
      </c>
      <c r="W296" s="156">
        <v>0</v>
      </c>
      <c r="X296" s="156">
        <v>0</v>
      </c>
      <c r="Y296" s="156">
        <v>0</v>
      </c>
      <c r="Z296" s="156">
        <v>0</v>
      </c>
      <c r="AA296" s="156">
        <v>0</v>
      </c>
      <c r="AB296" s="156">
        <v>0</v>
      </c>
      <c r="AC296" s="156">
        <v>0</v>
      </c>
      <c r="AD296" s="156">
        <v>0</v>
      </c>
      <c r="AE296" s="156">
        <v>0</v>
      </c>
      <c r="AF296" s="156">
        <v>606614</v>
      </c>
      <c r="AG296" s="156">
        <v>606614</v>
      </c>
      <c r="AH296" s="156">
        <v>0</v>
      </c>
      <c r="AI296" s="156">
        <v>1256846</v>
      </c>
      <c r="AJ296" s="3"/>
      <c r="AK296" s="4"/>
    </row>
    <row r="297" spans="1:37">
      <c r="A297" s="227">
        <v>8</v>
      </c>
      <c r="B297" s="228" t="s">
        <v>683</v>
      </c>
      <c r="C297" s="228">
        <v>43496825201</v>
      </c>
      <c r="D297" s="228" t="s">
        <v>750</v>
      </c>
      <c r="E297" s="228" t="s">
        <v>751</v>
      </c>
      <c r="F297" s="228" t="s">
        <v>701</v>
      </c>
      <c r="G297" s="228" t="s">
        <v>701</v>
      </c>
      <c r="H297" s="228" t="s">
        <v>701</v>
      </c>
      <c r="I297" s="228" t="s">
        <v>701</v>
      </c>
      <c r="J297" s="229">
        <v>44393</v>
      </c>
      <c r="K297" s="156">
        <v>5495495</v>
      </c>
      <c r="L297" s="156">
        <v>5495495</v>
      </c>
      <c r="M297" s="156">
        <v>5449321</v>
      </c>
      <c r="N297" s="156">
        <v>0</v>
      </c>
      <c r="O297" s="156">
        <v>0</v>
      </c>
      <c r="P297" s="156">
        <v>5449321</v>
      </c>
      <c r="Q297" s="156">
        <v>0</v>
      </c>
      <c r="R297" s="156">
        <v>0</v>
      </c>
      <c r="S297" s="156">
        <v>0</v>
      </c>
      <c r="T297" s="156">
        <v>0</v>
      </c>
      <c r="U297" s="156">
        <v>0</v>
      </c>
      <c r="V297" s="156">
        <v>0</v>
      </c>
      <c r="W297" s="156">
        <v>0</v>
      </c>
      <c r="X297" s="156">
        <v>0</v>
      </c>
      <c r="Y297" s="156">
        <v>0</v>
      </c>
      <c r="Z297" s="156">
        <v>0</v>
      </c>
      <c r="AA297" s="156">
        <v>0</v>
      </c>
      <c r="AB297" s="156">
        <v>0</v>
      </c>
      <c r="AC297" s="156">
        <v>0</v>
      </c>
      <c r="AD297" s="156">
        <v>0</v>
      </c>
      <c r="AE297" s="156">
        <v>0</v>
      </c>
      <c r="AF297" s="156">
        <v>5449321</v>
      </c>
      <c r="AG297" s="156">
        <v>5449321</v>
      </c>
      <c r="AH297" s="156">
        <v>0</v>
      </c>
      <c r="AI297" s="156">
        <v>6335420</v>
      </c>
      <c r="AJ297" s="3" t="s">
        <v>988</v>
      </c>
      <c r="AK297" s="4" t="s">
        <v>989</v>
      </c>
    </row>
    <row r="298" spans="1:37">
      <c r="A298" s="227">
        <v>8</v>
      </c>
      <c r="B298" s="228" t="s">
        <v>520</v>
      </c>
      <c r="C298" s="228">
        <v>44262715201</v>
      </c>
      <c r="D298" s="228" t="s">
        <v>990</v>
      </c>
      <c r="E298" s="228" t="s">
        <v>991</v>
      </c>
      <c r="F298" s="228" t="s">
        <v>701</v>
      </c>
      <c r="G298" s="228" t="s">
        <v>701</v>
      </c>
      <c r="H298" s="228" t="s">
        <v>701</v>
      </c>
      <c r="I298" s="228" t="s">
        <v>701</v>
      </c>
      <c r="J298" s="229">
        <v>44327</v>
      </c>
      <c r="K298" s="156">
        <v>3696363</v>
      </c>
      <c r="L298" s="156">
        <v>3796363</v>
      </c>
      <c r="M298" s="156">
        <v>3796871</v>
      </c>
      <c r="N298" s="156">
        <v>100000</v>
      </c>
      <c r="O298" s="156">
        <v>0</v>
      </c>
      <c r="P298" s="156">
        <v>3797393</v>
      </c>
      <c r="Q298" s="156">
        <v>0</v>
      </c>
      <c r="R298" s="156">
        <v>0</v>
      </c>
      <c r="S298" s="156">
        <v>0</v>
      </c>
      <c r="T298" s="156">
        <v>0</v>
      </c>
      <c r="U298" s="156">
        <v>0</v>
      </c>
      <c r="V298" s="156">
        <v>0</v>
      </c>
      <c r="W298" s="156">
        <v>0</v>
      </c>
      <c r="X298" s="156">
        <v>0</v>
      </c>
      <c r="Y298" s="156">
        <v>0</v>
      </c>
      <c r="Z298" s="156">
        <v>0</v>
      </c>
      <c r="AA298" s="156">
        <v>0</v>
      </c>
      <c r="AB298" s="156">
        <v>0</v>
      </c>
      <c r="AC298" s="156">
        <v>0</v>
      </c>
      <c r="AD298" s="156">
        <v>0</v>
      </c>
      <c r="AE298" s="156">
        <v>0</v>
      </c>
      <c r="AF298" s="156">
        <v>3796871</v>
      </c>
      <c r="AG298" s="156">
        <v>3797393</v>
      </c>
      <c r="AH298" s="156">
        <v>522</v>
      </c>
      <c r="AI298" s="156">
        <v>3759344</v>
      </c>
      <c r="AJ298" s="3"/>
      <c r="AK298" s="4"/>
    </row>
    <row r="299" spans="1:37">
      <c r="A299" s="227">
        <v>8</v>
      </c>
      <c r="B299" s="228" t="s">
        <v>522</v>
      </c>
      <c r="C299" s="228">
        <v>44028915201</v>
      </c>
      <c r="D299" s="228" t="s">
        <v>708</v>
      </c>
      <c r="E299" s="228" t="s">
        <v>709</v>
      </c>
      <c r="F299" s="228" t="s">
        <v>701</v>
      </c>
      <c r="G299" s="228" t="s">
        <v>701</v>
      </c>
      <c r="H299" s="228" t="s">
        <v>701</v>
      </c>
      <c r="I299" s="228" t="s">
        <v>701</v>
      </c>
      <c r="J299" s="229">
        <v>44488</v>
      </c>
      <c r="K299" s="156">
        <v>18831743</v>
      </c>
      <c r="L299" s="156">
        <v>19112673</v>
      </c>
      <c r="M299" s="156">
        <v>19162598</v>
      </c>
      <c r="N299" s="156">
        <v>280930.44</v>
      </c>
      <c r="O299" s="156">
        <v>0</v>
      </c>
      <c r="P299" s="156">
        <v>19639440</v>
      </c>
      <c r="Q299" s="156">
        <v>0</v>
      </c>
      <c r="R299" s="156">
        <v>0</v>
      </c>
      <c r="S299" s="156">
        <v>0</v>
      </c>
      <c r="T299" s="156">
        <v>0</v>
      </c>
      <c r="U299" s="156">
        <v>0</v>
      </c>
      <c r="V299" s="156">
        <v>0</v>
      </c>
      <c r="W299" s="156">
        <v>0</v>
      </c>
      <c r="X299" s="156">
        <v>0</v>
      </c>
      <c r="Y299" s="156">
        <v>0</v>
      </c>
      <c r="Z299" s="156">
        <v>0</v>
      </c>
      <c r="AA299" s="156">
        <v>0</v>
      </c>
      <c r="AB299" s="156">
        <v>0</v>
      </c>
      <c r="AC299" s="156">
        <v>0</v>
      </c>
      <c r="AD299" s="156">
        <v>0</v>
      </c>
      <c r="AE299" s="156">
        <v>0</v>
      </c>
      <c r="AF299" s="156">
        <v>19162598</v>
      </c>
      <c r="AG299" s="156">
        <v>19639440</v>
      </c>
      <c r="AH299" s="156">
        <v>476842</v>
      </c>
      <c r="AI299" s="156">
        <v>18566305</v>
      </c>
      <c r="AJ299" s="3"/>
      <c r="AK299" s="4"/>
    </row>
    <row r="300" spans="1:37">
      <c r="A300" s="227">
        <v>8</v>
      </c>
      <c r="B300" s="228" t="s">
        <v>524</v>
      </c>
      <c r="C300" s="228">
        <v>44029215201</v>
      </c>
      <c r="D300" s="228" t="s">
        <v>897</v>
      </c>
      <c r="E300" s="228" t="s">
        <v>898</v>
      </c>
      <c r="F300" s="228" t="s">
        <v>701</v>
      </c>
      <c r="G300" s="228" t="s">
        <v>701</v>
      </c>
      <c r="H300" s="228" t="s">
        <v>701</v>
      </c>
      <c r="I300" s="228" t="s">
        <v>701</v>
      </c>
      <c r="J300" s="229">
        <v>44453</v>
      </c>
      <c r="K300" s="156">
        <v>13350942</v>
      </c>
      <c r="L300" s="156">
        <v>13774510</v>
      </c>
      <c r="M300" s="156">
        <v>13575224</v>
      </c>
      <c r="N300" s="156">
        <v>423567.64</v>
      </c>
      <c r="O300" s="156">
        <v>0</v>
      </c>
      <c r="P300" s="156">
        <v>13929187</v>
      </c>
      <c r="Q300" s="156">
        <v>0</v>
      </c>
      <c r="R300" s="156">
        <v>0</v>
      </c>
      <c r="S300" s="156">
        <v>0</v>
      </c>
      <c r="T300" s="156">
        <v>0</v>
      </c>
      <c r="U300" s="156">
        <v>0</v>
      </c>
      <c r="V300" s="156">
        <v>0</v>
      </c>
      <c r="W300" s="156">
        <v>0</v>
      </c>
      <c r="X300" s="156">
        <v>0</v>
      </c>
      <c r="Y300" s="156">
        <v>0</v>
      </c>
      <c r="Z300" s="156">
        <v>0</v>
      </c>
      <c r="AA300" s="156">
        <v>0</v>
      </c>
      <c r="AB300" s="156">
        <v>0</v>
      </c>
      <c r="AC300" s="156">
        <v>0</v>
      </c>
      <c r="AD300" s="156">
        <v>0</v>
      </c>
      <c r="AE300" s="156">
        <v>0</v>
      </c>
      <c r="AF300" s="156">
        <v>13575224</v>
      </c>
      <c r="AG300" s="156">
        <v>13929187</v>
      </c>
      <c r="AH300" s="156">
        <v>353962</v>
      </c>
      <c r="AI300" s="156">
        <v>12351695</v>
      </c>
      <c r="AJ300" s="3"/>
      <c r="AK300" s="4"/>
    </row>
    <row r="301" spans="1:37">
      <c r="A301" s="227">
        <v>8</v>
      </c>
      <c r="B301" s="228" t="s">
        <v>992</v>
      </c>
      <c r="C301" s="228">
        <v>43730095201</v>
      </c>
      <c r="D301" s="228" t="s">
        <v>993</v>
      </c>
      <c r="E301" s="228" t="s">
        <v>994</v>
      </c>
      <c r="F301" s="228" t="s">
        <v>701</v>
      </c>
      <c r="G301" s="228" t="s">
        <v>701</v>
      </c>
      <c r="H301" s="228" t="s">
        <v>701</v>
      </c>
      <c r="I301" s="228" t="s">
        <v>701</v>
      </c>
      <c r="J301" s="229">
        <v>44600</v>
      </c>
      <c r="K301" s="156">
        <v>5115331</v>
      </c>
      <c r="L301" s="156">
        <v>5115331</v>
      </c>
      <c r="M301" s="156">
        <v>5070631</v>
      </c>
      <c r="N301" s="156">
        <v>0</v>
      </c>
      <c r="O301" s="156">
        <v>0</v>
      </c>
      <c r="P301" s="156">
        <v>5070631</v>
      </c>
      <c r="Q301" s="156">
        <v>0</v>
      </c>
      <c r="R301" s="156">
        <v>0</v>
      </c>
      <c r="S301" s="156">
        <v>0</v>
      </c>
      <c r="T301" s="156">
        <v>0</v>
      </c>
      <c r="U301" s="156">
        <v>0</v>
      </c>
      <c r="V301" s="156">
        <v>0</v>
      </c>
      <c r="W301" s="156">
        <v>0</v>
      </c>
      <c r="X301" s="156">
        <v>0</v>
      </c>
      <c r="Y301" s="156">
        <v>0</v>
      </c>
      <c r="Z301" s="156">
        <v>0</v>
      </c>
      <c r="AA301" s="156">
        <v>0</v>
      </c>
      <c r="AB301" s="156">
        <v>0</v>
      </c>
      <c r="AC301" s="156">
        <v>0</v>
      </c>
      <c r="AD301" s="156">
        <v>0</v>
      </c>
      <c r="AE301" s="156">
        <v>0</v>
      </c>
      <c r="AF301" s="156">
        <v>5070631</v>
      </c>
      <c r="AG301" s="156">
        <v>5070631</v>
      </c>
      <c r="AH301" s="156">
        <v>0</v>
      </c>
      <c r="AI301" s="156">
        <v>5087754</v>
      </c>
      <c r="AJ301" s="3"/>
      <c r="AK301" s="4"/>
    </row>
    <row r="302" spans="1:37">
      <c r="A302" s="227">
        <v>8</v>
      </c>
      <c r="B302" s="228" t="s">
        <v>526</v>
      </c>
      <c r="C302" s="228">
        <v>44430115201</v>
      </c>
      <c r="D302" s="228" t="s">
        <v>957</v>
      </c>
      <c r="E302" s="228" t="s">
        <v>958</v>
      </c>
      <c r="F302" s="228" t="s">
        <v>701</v>
      </c>
      <c r="G302" s="228" t="s">
        <v>701</v>
      </c>
      <c r="H302" s="228" t="s">
        <v>701</v>
      </c>
      <c r="I302" s="228" t="s">
        <v>701</v>
      </c>
      <c r="J302" s="229">
        <v>44544</v>
      </c>
      <c r="K302" s="156">
        <v>1975221</v>
      </c>
      <c r="L302" s="156">
        <v>2101149</v>
      </c>
      <c r="M302" s="156">
        <v>2102097</v>
      </c>
      <c r="N302" s="156">
        <v>125927.59</v>
      </c>
      <c r="O302" s="156">
        <v>0</v>
      </c>
      <c r="P302" s="156">
        <v>2109833</v>
      </c>
      <c r="Q302" s="156">
        <v>0</v>
      </c>
      <c r="R302" s="156">
        <v>0</v>
      </c>
      <c r="S302" s="156">
        <v>0</v>
      </c>
      <c r="T302" s="156">
        <v>0</v>
      </c>
      <c r="U302" s="156">
        <v>0</v>
      </c>
      <c r="V302" s="156">
        <v>0</v>
      </c>
      <c r="W302" s="156">
        <v>0</v>
      </c>
      <c r="X302" s="156">
        <v>0</v>
      </c>
      <c r="Y302" s="156">
        <v>0</v>
      </c>
      <c r="Z302" s="156">
        <v>0</v>
      </c>
      <c r="AA302" s="156">
        <v>0</v>
      </c>
      <c r="AB302" s="156">
        <v>0</v>
      </c>
      <c r="AC302" s="156">
        <v>0</v>
      </c>
      <c r="AD302" s="156">
        <v>0</v>
      </c>
      <c r="AE302" s="156">
        <v>0</v>
      </c>
      <c r="AF302" s="156">
        <v>2102097</v>
      </c>
      <c r="AG302" s="156">
        <v>2109833</v>
      </c>
      <c r="AH302" s="156">
        <v>7736</v>
      </c>
      <c r="AI302" s="156">
        <v>1709882</v>
      </c>
      <c r="AJ302" s="3"/>
      <c r="AK302" s="4"/>
    </row>
    <row r="303" spans="1:37">
      <c r="A303" s="227">
        <v>8</v>
      </c>
      <c r="B303" s="228" t="s">
        <v>528</v>
      </c>
      <c r="C303" s="228">
        <v>43799015201</v>
      </c>
      <c r="D303" s="228" t="s">
        <v>897</v>
      </c>
      <c r="E303" s="228" t="s">
        <v>898</v>
      </c>
      <c r="F303" s="228" t="s">
        <v>701</v>
      </c>
      <c r="G303" s="228" t="s">
        <v>701</v>
      </c>
      <c r="H303" s="228" t="s">
        <v>701</v>
      </c>
      <c r="I303" s="228" t="s">
        <v>701</v>
      </c>
      <c r="J303" s="229">
        <v>44628</v>
      </c>
      <c r="K303" s="156">
        <v>4166000</v>
      </c>
      <c r="L303" s="156">
        <v>4217668</v>
      </c>
      <c r="M303" s="156">
        <v>4164480</v>
      </c>
      <c r="N303" s="156">
        <v>51668.12</v>
      </c>
      <c r="O303" s="156">
        <v>138823</v>
      </c>
      <c r="P303" s="156">
        <v>4216743</v>
      </c>
      <c r="Q303" s="156">
        <v>0</v>
      </c>
      <c r="R303" s="156">
        <v>0</v>
      </c>
      <c r="S303" s="156">
        <v>0</v>
      </c>
      <c r="T303" s="156">
        <v>0</v>
      </c>
      <c r="U303" s="156">
        <v>0</v>
      </c>
      <c r="V303" s="156">
        <v>0</v>
      </c>
      <c r="W303" s="156">
        <v>0</v>
      </c>
      <c r="X303" s="156">
        <v>138823</v>
      </c>
      <c r="Y303" s="156">
        <v>0</v>
      </c>
      <c r="Z303" s="156">
        <v>0</v>
      </c>
      <c r="AA303" s="156">
        <v>0</v>
      </c>
      <c r="AB303" s="156">
        <v>0</v>
      </c>
      <c r="AC303" s="156">
        <v>0</v>
      </c>
      <c r="AD303" s="156">
        <v>138823</v>
      </c>
      <c r="AE303" s="156">
        <v>138823</v>
      </c>
      <c r="AF303" s="156">
        <v>4303303</v>
      </c>
      <c r="AG303" s="156">
        <v>4216743</v>
      </c>
      <c r="AH303" s="156">
        <v>-86560</v>
      </c>
      <c r="AI303" s="156">
        <v>3910717</v>
      </c>
      <c r="AJ303" s="3" t="s">
        <v>870</v>
      </c>
      <c r="AK303" s="4" t="s">
        <v>871</v>
      </c>
    </row>
    <row r="304" spans="1:37">
      <c r="A304" s="227">
        <v>8</v>
      </c>
      <c r="B304" s="228" t="s">
        <v>530</v>
      </c>
      <c r="C304" s="228">
        <v>44448615201</v>
      </c>
      <c r="D304" s="228" t="s">
        <v>764</v>
      </c>
      <c r="E304" s="228" t="s">
        <v>765</v>
      </c>
      <c r="F304" s="228" t="s">
        <v>701</v>
      </c>
      <c r="G304" s="228" t="s">
        <v>701</v>
      </c>
      <c r="H304" s="228" t="s">
        <v>701</v>
      </c>
      <c r="I304" s="228" t="s">
        <v>701</v>
      </c>
      <c r="J304" s="229">
        <v>44663</v>
      </c>
      <c r="K304" s="156">
        <v>6695054</v>
      </c>
      <c r="L304" s="156">
        <v>6727768</v>
      </c>
      <c r="M304" s="156">
        <v>6880189</v>
      </c>
      <c r="N304" s="156">
        <v>32713.79</v>
      </c>
      <c r="O304" s="156">
        <v>0</v>
      </c>
      <c r="P304" s="156">
        <v>6868222</v>
      </c>
      <c r="Q304" s="156">
        <v>0</v>
      </c>
      <c r="R304" s="156">
        <v>0</v>
      </c>
      <c r="S304" s="156">
        <v>0</v>
      </c>
      <c r="T304" s="156">
        <v>0</v>
      </c>
      <c r="U304" s="156">
        <v>0</v>
      </c>
      <c r="V304" s="156">
        <v>0</v>
      </c>
      <c r="W304" s="156">
        <v>0</v>
      </c>
      <c r="X304" s="156">
        <v>0</v>
      </c>
      <c r="Y304" s="156">
        <v>0</v>
      </c>
      <c r="Z304" s="156">
        <v>0</v>
      </c>
      <c r="AA304" s="156">
        <v>0</v>
      </c>
      <c r="AB304" s="156">
        <v>0</v>
      </c>
      <c r="AC304" s="156">
        <v>0</v>
      </c>
      <c r="AD304" s="156">
        <v>0</v>
      </c>
      <c r="AE304" s="156">
        <v>0</v>
      </c>
      <c r="AF304" s="156">
        <v>6880189</v>
      </c>
      <c r="AG304" s="156">
        <v>6868222</v>
      </c>
      <c r="AH304" s="156">
        <v>-11968</v>
      </c>
      <c r="AI304" s="156">
        <v>6191721</v>
      </c>
      <c r="AJ304" s="3"/>
      <c r="AK304" s="4"/>
    </row>
    <row r="305" spans="1:37">
      <c r="A305" s="227">
        <v>8</v>
      </c>
      <c r="B305" s="228" t="s">
        <v>532</v>
      </c>
      <c r="C305" s="228">
        <v>44206115201</v>
      </c>
      <c r="D305" s="228" t="s">
        <v>899</v>
      </c>
      <c r="E305" s="228" t="s">
        <v>900</v>
      </c>
      <c r="F305" s="228" t="s">
        <v>701</v>
      </c>
      <c r="G305" s="228" t="s">
        <v>701</v>
      </c>
      <c r="H305" s="228" t="s">
        <v>701</v>
      </c>
      <c r="I305" s="228" t="s">
        <v>701</v>
      </c>
      <c r="J305" s="229">
        <v>44789</v>
      </c>
      <c r="K305" s="156">
        <v>15249859</v>
      </c>
      <c r="L305" s="156">
        <v>15714097</v>
      </c>
      <c r="M305" s="156">
        <v>13670638</v>
      </c>
      <c r="N305" s="156">
        <v>464238.2</v>
      </c>
      <c r="O305" s="156">
        <v>0</v>
      </c>
      <c r="P305" s="156">
        <v>13262271</v>
      </c>
      <c r="Q305" s="156">
        <v>0</v>
      </c>
      <c r="R305" s="156">
        <v>0</v>
      </c>
      <c r="S305" s="156">
        <v>0</v>
      </c>
      <c r="T305" s="156">
        <v>0</v>
      </c>
      <c r="U305" s="156">
        <v>0</v>
      </c>
      <c r="V305" s="156">
        <v>0</v>
      </c>
      <c r="W305" s="156">
        <v>0</v>
      </c>
      <c r="X305" s="156">
        <v>0</v>
      </c>
      <c r="Y305" s="156">
        <v>0</v>
      </c>
      <c r="Z305" s="156">
        <v>0</v>
      </c>
      <c r="AA305" s="156">
        <v>0</v>
      </c>
      <c r="AB305" s="156">
        <v>0</v>
      </c>
      <c r="AC305" s="156">
        <v>0</v>
      </c>
      <c r="AD305" s="156">
        <v>0</v>
      </c>
      <c r="AE305" s="156">
        <v>0</v>
      </c>
      <c r="AF305" s="156">
        <v>13670638</v>
      </c>
      <c r="AG305" s="156">
        <v>13262271</v>
      </c>
      <c r="AH305" s="156">
        <v>-408367</v>
      </c>
      <c r="AI305" s="156">
        <v>16808899</v>
      </c>
      <c r="AJ305" s="3"/>
      <c r="AK305" s="4"/>
    </row>
    <row r="306" spans="1:37">
      <c r="A306" s="227">
        <v>8</v>
      </c>
      <c r="B306" s="228" t="s">
        <v>534</v>
      </c>
      <c r="C306" s="228">
        <v>43855115201</v>
      </c>
      <c r="D306" s="228" t="s">
        <v>995</v>
      </c>
      <c r="E306" s="228" t="s">
        <v>996</v>
      </c>
      <c r="F306" s="228" t="s">
        <v>701</v>
      </c>
      <c r="G306" s="228" t="s">
        <v>701</v>
      </c>
      <c r="H306" s="228" t="s">
        <v>701</v>
      </c>
      <c r="I306" s="228" t="s">
        <v>701</v>
      </c>
      <c r="J306" s="229">
        <v>44789</v>
      </c>
      <c r="K306" s="156">
        <v>597627</v>
      </c>
      <c r="L306" s="156">
        <v>652711</v>
      </c>
      <c r="M306" s="156">
        <v>607225</v>
      </c>
      <c r="N306" s="156">
        <v>55083.3</v>
      </c>
      <c r="O306" s="156">
        <v>0</v>
      </c>
      <c r="P306" s="156">
        <v>607225</v>
      </c>
      <c r="Q306" s="156">
        <v>0</v>
      </c>
      <c r="R306" s="156">
        <v>0</v>
      </c>
      <c r="S306" s="156">
        <v>0</v>
      </c>
      <c r="T306" s="156">
        <v>0</v>
      </c>
      <c r="U306" s="156">
        <v>0</v>
      </c>
      <c r="V306" s="156">
        <v>0</v>
      </c>
      <c r="W306" s="156">
        <v>0</v>
      </c>
      <c r="X306" s="156">
        <v>0</v>
      </c>
      <c r="Y306" s="156">
        <v>0</v>
      </c>
      <c r="Z306" s="156">
        <v>0</v>
      </c>
      <c r="AA306" s="156">
        <v>0</v>
      </c>
      <c r="AB306" s="156">
        <v>0</v>
      </c>
      <c r="AC306" s="156">
        <v>0</v>
      </c>
      <c r="AD306" s="156">
        <v>0</v>
      </c>
      <c r="AE306" s="156">
        <v>0</v>
      </c>
      <c r="AF306" s="156">
        <v>607225</v>
      </c>
      <c r="AG306" s="156">
        <v>607225</v>
      </c>
      <c r="AH306" s="156">
        <v>0</v>
      </c>
      <c r="AI306" s="156">
        <v>898718</v>
      </c>
      <c r="AJ306" s="3"/>
      <c r="AK306" s="4"/>
    </row>
    <row r="307" spans="1:37">
      <c r="A307" s="227">
        <v>8</v>
      </c>
      <c r="B307" s="228" t="s">
        <v>997</v>
      </c>
      <c r="C307" s="228">
        <v>43855015201</v>
      </c>
      <c r="D307" s="228" t="s">
        <v>832</v>
      </c>
      <c r="E307" s="228" t="s">
        <v>833</v>
      </c>
      <c r="F307" s="228" t="s">
        <v>701</v>
      </c>
      <c r="G307" s="228" t="s">
        <v>701</v>
      </c>
      <c r="H307" s="228" t="s">
        <v>701</v>
      </c>
      <c r="I307" s="228" t="s">
        <v>701</v>
      </c>
      <c r="J307" s="229">
        <v>44789</v>
      </c>
      <c r="K307" s="156">
        <v>767354</v>
      </c>
      <c r="L307" s="156">
        <v>767354</v>
      </c>
      <c r="M307" s="156">
        <v>705154</v>
      </c>
      <c r="N307" s="156">
        <v>0</v>
      </c>
      <c r="O307" s="156">
        <v>0</v>
      </c>
      <c r="P307" s="156">
        <v>705154</v>
      </c>
      <c r="Q307" s="156">
        <v>0</v>
      </c>
      <c r="R307" s="156">
        <v>0</v>
      </c>
      <c r="S307" s="156">
        <v>0</v>
      </c>
      <c r="T307" s="156">
        <v>0</v>
      </c>
      <c r="U307" s="156">
        <v>0</v>
      </c>
      <c r="V307" s="156">
        <v>0</v>
      </c>
      <c r="W307" s="156">
        <v>0</v>
      </c>
      <c r="X307" s="156">
        <v>0</v>
      </c>
      <c r="Y307" s="156">
        <v>0</v>
      </c>
      <c r="Z307" s="156">
        <v>0</v>
      </c>
      <c r="AA307" s="156">
        <v>0</v>
      </c>
      <c r="AB307" s="156">
        <v>0</v>
      </c>
      <c r="AC307" s="156">
        <v>0</v>
      </c>
      <c r="AD307" s="156">
        <v>0</v>
      </c>
      <c r="AE307" s="156">
        <v>0</v>
      </c>
      <c r="AF307" s="156">
        <v>705154</v>
      </c>
      <c r="AG307" s="156">
        <v>705154</v>
      </c>
      <c r="AH307" s="156">
        <v>0</v>
      </c>
      <c r="AI307" s="156">
        <v>1243903</v>
      </c>
      <c r="AJ307" s="3"/>
      <c r="AK307" s="4"/>
    </row>
    <row r="308" spans="1:37">
      <c r="A308" s="227">
        <v>8</v>
      </c>
      <c r="B308" s="228" t="s">
        <v>536</v>
      </c>
      <c r="C308" s="228">
        <v>44029515201</v>
      </c>
      <c r="D308" s="228" t="s">
        <v>733</v>
      </c>
      <c r="E308" s="228" t="s">
        <v>734</v>
      </c>
      <c r="F308" s="228" t="s">
        <v>701</v>
      </c>
      <c r="G308" s="228" t="s">
        <v>701</v>
      </c>
      <c r="H308" s="228" t="s">
        <v>701</v>
      </c>
      <c r="I308" s="228" t="s">
        <v>701</v>
      </c>
      <c r="J308" s="229">
        <v>44726</v>
      </c>
      <c r="K308" s="156">
        <v>8768395</v>
      </c>
      <c r="L308" s="156">
        <v>8771000</v>
      </c>
      <c r="M308" s="156">
        <v>8359690</v>
      </c>
      <c r="N308" s="156">
        <v>2605.2800000000002</v>
      </c>
      <c r="O308" s="156">
        <v>0</v>
      </c>
      <c r="P308" s="156">
        <v>8252206</v>
      </c>
      <c r="Q308" s="156">
        <v>0</v>
      </c>
      <c r="R308" s="156">
        <v>0</v>
      </c>
      <c r="S308" s="156">
        <v>0</v>
      </c>
      <c r="T308" s="156">
        <v>0</v>
      </c>
      <c r="U308" s="156">
        <v>0</v>
      </c>
      <c r="V308" s="156">
        <v>0</v>
      </c>
      <c r="W308" s="156">
        <v>0</v>
      </c>
      <c r="X308" s="156">
        <v>0</v>
      </c>
      <c r="Y308" s="156">
        <v>0</v>
      </c>
      <c r="Z308" s="156">
        <v>0</v>
      </c>
      <c r="AA308" s="156">
        <v>0</v>
      </c>
      <c r="AB308" s="156">
        <v>0</v>
      </c>
      <c r="AC308" s="156">
        <v>0</v>
      </c>
      <c r="AD308" s="156">
        <v>0</v>
      </c>
      <c r="AE308" s="156">
        <v>0</v>
      </c>
      <c r="AF308" s="156">
        <v>8359690</v>
      </c>
      <c r="AG308" s="156">
        <v>8252206</v>
      </c>
      <c r="AH308" s="156">
        <v>-107484</v>
      </c>
      <c r="AI308" s="156">
        <v>9428515</v>
      </c>
      <c r="AJ308" s="3"/>
      <c r="AK308" s="4"/>
    </row>
    <row r="309" spans="1:37">
      <c r="A309" s="227">
        <v>8</v>
      </c>
      <c r="B309" s="228" t="s">
        <v>538</v>
      </c>
      <c r="C309" s="228">
        <v>44934015201</v>
      </c>
      <c r="D309" s="228" t="s">
        <v>704</v>
      </c>
      <c r="E309" s="228" t="s">
        <v>705</v>
      </c>
      <c r="F309" s="228" t="s">
        <v>701</v>
      </c>
      <c r="G309" s="228" t="s">
        <v>701</v>
      </c>
      <c r="H309" s="228" t="s">
        <v>701</v>
      </c>
      <c r="I309" s="228" t="s">
        <v>701</v>
      </c>
      <c r="J309" s="229">
        <v>44999</v>
      </c>
      <c r="K309" s="156">
        <v>5184770</v>
      </c>
      <c r="L309" s="156">
        <v>5358078</v>
      </c>
      <c r="M309" s="156">
        <v>5154131</v>
      </c>
      <c r="N309" s="156">
        <v>173307.59</v>
      </c>
      <c r="O309" s="156">
        <v>0</v>
      </c>
      <c r="P309" s="156">
        <v>5153734</v>
      </c>
      <c r="Q309" s="156">
        <v>0</v>
      </c>
      <c r="R309" s="156">
        <v>0</v>
      </c>
      <c r="S309" s="156">
        <v>0</v>
      </c>
      <c r="T309" s="156">
        <v>0</v>
      </c>
      <c r="U309" s="156">
        <v>0</v>
      </c>
      <c r="V309" s="156">
        <v>0</v>
      </c>
      <c r="W309" s="156">
        <v>0</v>
      </c>
      <c r="X309" s="156">
        <v>0</v>
      </c>
      <c r="Y309" s="156">
        <v>0</v>
      </c>
      <c r="Z309" s="156">
        <v>0</v>
      </c>
      <c r="AA309" s="156">
        <v>0</v>
      </c>
      <c r="AB309" s="156">
        <v>0</v>
      </c>
      <c r="AC309" s="156">
        <v>0</v>
      </c>
      <c r="AD309" s="156">
        <v>0</v>
      </c>
      <c r="AE309" s="156">
        <v>0</v>
      </c>
      <c r="AF309" s="156">
        <v>5154131</v>
      </c>
      <c r="AG309" s="156">
        <v>5153734</v>
      </c>
      <c r="AH309" s="156">
        <v>-396</v>
      </c>
      <c r="AI309" s="156">
        <v>4352338</v>
      </c>
      <c r="AJ309" s="3"/>
      <c r="AK309" s="4"/>
    </row>
    <row r="310" spans="1:37">
      <c r="A310" s="227">
        <v>8</v>
      </c>
      <c r="B310" s="228" t="s">
        <v>540</v>
      </c>
      <c r="C310" s="228">
        <v>44122465201</v>
      </c>
      <c r="D310" s="228" t="s">
        <v>897</v>
      </c>
      <c r="E310" s="228" t="s">
        <v>898</v>
      </c>
      <c r="F310" s="228" t="s">
        <v>701</v>
      </c>
      <c r="G310" s="228" t="s">
        <v>701</v>
      </c>
      <c r="H310" s="228" t="s">
        <v>701</v>
      </c>
      <c r="I310" s="228" t="s">
        <v>701</v>
      </c>
      <c r="J310" s="229">
        <v>44971</v>
      </c>
      <c r="K310" s="156">
        <v>855737</v>
      </c>
      <c r="L310" s="156">
        <v>857248</v>
      </c>
      <c r="M310" s="156">
        <v>864748</v>
      </c>
      <c r="N310" s="156">
        <v>1510.44</v>
      </c>
      <c r="O310" s="156">
        <v>0</v>
      </c>
      <c r="P310" s="156">
        <v>864748</v>
      </c>
      <c r="Q310" s="156">
        <v>0</v>
      </c>
      <c r="R310" s="156">
        <v>0</v>
      </c>
      <c r="S310" s="156">
        <v>0</v>
      </c>
      <c r="T310" s="156">
        <v>0</v>
      </c>
      <c r="U310" s="156">
        <v>0</v>
      </c>
      <c r="V310" s="156">
        <v>0</v>
      </c>
      <c r="W310" s="156">
        <v>0</v>
      </c>
      <c r="X310" s="156">
        <v>0</v>
      </c>
      <c r="Y310" s="156">
        <v>0</v>
      </c>
      <c r="Z310" s="156">
        <v>0</v>
      </c>
      <c r="AA310" s="156">
        <v>0</v>
      </c>
      <c r="AB310" s="156">
        <v>0</v>
      </c>
      <c r="AC310" s="156">
        <v>0</v>
      </c>
      <c r="AD310" s="156">
        <v>0</v>
      </c>
      <c r="AE310" s="156">
        <v>0</v>
      </c>
      <c r="AF310" s="156">
        <v>864748</v>
      </c>
      <c r="AG310" s="156">
        <v>864748</v>
      </c>
      <c r="AH310" s="156">
        <v>0</v>
      </c>
      <c r="AI310" s="156">
        <v>859412</v>
      </c>
      <c r="AJ310" s="3"/>
      <c r="AK310" s="4"/>
    </row>
    <row r="311" spans="1:37">
      <c r="A311" s="227">
        <v>8</v>
      </c>
      <c r="B311" s="228" t="s">
        <v>998</v>
      </c>
      <c r="C311" s="228">
        <v>44261825201</v>
      </c>
      <c r="D311" s="228" t="s">
        <v>999</v>
      </c>
      <c r="E311" s="228" t="s">
        <v>1000</v>
      </c>
      <c r="F311" s="228" t="s">
        <v>701</v>
      </c>
      <c r="G311" s="228" t="s">
        <v>701</v>
      </c>
      <c r="H311" s="228" t="s">
        <v>701</v>
      </c>
      <c r="I311" s="228" t="s">
        <v>701</v>
      </c>
      <c r="J311" s="229">
        <v>45055</v>
      </c>
      <c r="K311" s="156">
        <v>491221</v>
      </c>
      <c r="L311" s="156">
        <v>491221</v>
      </c>
      <c r="M311" s="156">
        <v>344856</v>
      </c>
      <c r="N311" s="156">
        <v>0</v>
      </c>
      <c r="O311" s="156">
        <v>0</v>
      </c>
      <c r="P311" s="156">
        <v>344856</v>
      </c>
      <c r="Q311" s="156">
        <v>0</v>
      </c>
      <c r="R311" s="156">
        <v>0</v>
      </c>
      <c r="S311" s="156">
        <v>0</v>
      </c>
      <c r="T311" s="156">
        <v>0</v>
      </c>
      <c r="U311" s="156">
        <v>0</v>
      </c>
      <c r="V311" s="156">
        <v>0</v>
      </c>
      <c r="W311" s="156">
        <v>0</v>
      </c>
      <c r="X311" s="156">
        <v>0</v>
      </c>
      <c r="Y311" s="156">
        <v>0</v>
      </c>
      <c r="Z311" s="156">
        <v>0</v>
      </c>
      <c r="AA311" s="156">
        <v>0</v>
      </c>
      <c r="AB311" s="156">
        <v>0</v>
      </c>
      <c r="AC311" s="156">
        <v>0</v>
      </c>
      <c r="AD311" s="156">
        <v>0</v>
      </c>
      <c r="AE311" s="156">
        <v>0</v>
      </c>
      <c r="AF311" s="156">
        <v>344856</v>
      </c>
      <c r="AG311" s="156">
        <v>344856</v>
      </c>
      <c r="AH311" s="156">
        <v>0</v>
      </c>
      <c r="AI311" s="156">
        <v>690819</v>
      </c>
      <c r="AJ311" s="3"/>
      <c r="AK311" s="4"/>
    </row>
    <row r="312" spans="1:37">
      <c r="A312" s="182"/>
      <c r="B312" s="177"/>
      <c r="C312" s="177"/>
      <c r="D312" s="177"/>
      <c r="E312" s="177"/>
      <c r="F312" s="177"/>
      <c r="G312" s="177"/>
      <c r="H312" s="177"/>
      <c r="I312" s="177"/>
      <c r="J312" s="178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80"/>
      <c r="AK312" s="181"/>
    </row>
    <row r="313" spans="1:37">
      <c r="A313" s="182"/>
      <c r="B313" s="177"/>
      <c r="C313" s="177"/>
      <c r="D313" s="177"/>
      <c r="E313" s="177"/>
      <c r="F313" s="177"/>
      <c r="G313" s="177"/>
      <c r="H313" s="177"/>
      <c r="I313" s="177"/>
      <c r="J313" s="178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80"/>
      <c r="AK313" s="181"/>
    </row>
    <row r="314" spans="1:37">
      <c r="A314" s="182"/>
      <c r="B314" s="177"/>
      <c r="C314" s="177"/>
      <c r="D314" s="177"/>
      <c r="E314" s="177"/>
      <c r="F314" s="177"/>
      <c r="G314" s="177"/>
      <c r="H314" s="177"/>
      <c r="I314" s="177"/>
      <c r="J314" s="178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80"/>
      <c r="AK314" s="181"/>
    </row>
    <row r="315" spans="1:37">
      <c r="A315" s="182"/>
      <c r="B315" s="177"/>
      <c r="C315" s="177"/>
      <c r="D315" s="177"/>
      <c r="E315" s="177"/>
      <c r="F315" s="177"/>
      <c r="G315" s="177"/>
      <c r="H315" s="177"/>
      <c r="I315" s="177"/>
      <c r="J315" s="178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80"/>
      <c r="AK315" s="181"/>
    </row>
    <row r="316" spans="1:37">
      <c r="A316" s="182"/>
      <c r="B316" s="177"/>
      <c r="C316" s="177"/>
      <c r="D316" s="177"/>
      <c r="E316" s="177"/>
      <c r="F316" s="177"/>
      <c r="G316" s="177"/>
      <c r="H316" s="177"/>
      <c r="I316" s="177"/>
      <c r="J316" s="178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80"/>
      <c r="AK316" s="181"/>
    </row>
    <row r="317" spans="1:37">
      <c r="A317" s="182"/>
      <c r="B317" s="177"/>
      <c r="C317" s="177"/>
      <c r="D317" s="177"/>
      <c r="E317" s="177"/>
      <c r="F317" s="177"/>
      <c r="G317" s="177"/>
      <c r="H317" s="177"/>
      <c r="I317" s="177"/>
      <c r="J317" s="178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80"/>
      <c r="AK317" s="181"/>
    </row>
    <row r="318" spans="1:37">
      <c r="A318" s="182"/>
      <c r="B318" s="177"/>
      <c r="C318" s="177"/>
      <c r="D318" s="177"/>
      <c r="E318" s="177"/>
      <c r="F318" s="177"/>
      <c r="G318" s="177"/>
      <c r="H318" s="177"/>
      <c r="I318" s="177"/>
      <c r="J318" s="178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80"/>
      <c r="AK318" s="181"/>
    </row>
    <row r="319" spans="1:37">
      <c r="A319" s="182"/>
      <c r="B319" s="177"/>
      <c r="C319" s="177"/>
      <c r="D319" s="177"/>
      <c r="E319" s="177"/>
      <c r="F319" s="177"/>
      <c r="G319" s="177"/>
      <c r="H319" s="177"/>
      <c r="I319" s="177"/>
      <c r="J319" s="178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80"/>
      <c r="AK319" s="181"/>
    </row>
    <row r="320" spans="1:37">
      <c r="A320" s="182"/>
      <c r="B320" s="177"/>
      <c r="C320" s="177"/>
      <c r="D320" s="177"/>
      <c r="E320" s="177"/>
      <c r="F320" s="177"/>
      <c r="G320" s="177"/>
      <c r="H320" s="177"/>
      <c r="I320" s="177"/>
      <c r="J320" s="178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80"/>
      <c r="AK320" s="181"/>
    </row>
    <row r="321" spans="1:37">
      <c r="A321" s="182"/>
      <c r="B321" s="177"/>
      <c r="C321" s="177"/>
      <c r="D321" s="177"/>
      <c r="E321" s="177"/>
      <c r="F321" s="177"/>
      <c r="G321" s="177"/>
      <c r="H321" s="177"/>
      <c r="I321" s="177"/>
      <c r="J321" s="178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80"/>
      <c r="AK321" s="181"/>
    </row>
    <row r="322" spans="1:37">
      <c r="A322" s="182"/>
      <c r="B322" s="177"/>
      <c r="C322" s="177"/>
      <c r="D322" s="177"/>
      <c r="E322" s="177"/>
      <c r="F322" s="177"/>
      <c r="G322" s="177"/>
      <c r="H322" s="177"/>
      <c r="I322" s="177"/>
      <c r="J322" s="178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80"/>
      <c r="AK322" s="181"/>
    </row>
    <row r="323" spans="1:37">
      <c r="A323" s="182"/>
      <c r="B323" s="177"/>
      <c r="C323" s="177"/>
      <c r="D323" s="177"/>
      <c r="E323" s="177"/>
      <c r="F323" s="177"/>
      <c r="G323" s="177"/>
      <c r="H323" s="177"/>
      <c r="I323" s="177"/>
      <c r="J323" s="178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80"/>
      <c r="AK323" s="181"/>
    </row>
    <row r="324" spans="1:37">
      <c r="A324" s="182"/>
      <c r="B324" s="177"/>
      <c r="C324" s="177"/>
      <c r="D324" s="177"/>
      <c r="E324" s="177"/>
      <c r="F324" s="177"/>
      <c r="G324" s="177"/>
      <c r="H324" s="177"/>
      <c r="I324" s="177"/>
      <c r="J324" s="178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80"/>
      <c r="AK324" s="181"/>
    </row>
    <row r="325" spans="1:37">
      <c r="A325" s="182"/>
      <c r="B325" s="177"/>
      <c r="C325" s="177"/>
      <c r="D325" s="177"/>
      <c r="E325" s="177"/>
      <c r="F325" s="177"/>
      <c r="G325" s="177"/>
      <c r="H325" s="177"/>
      <c r="I325" s="177"/>
      <c r="J325" s="178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80"/>
      <c r="AK325" s="181"/>
    </row>
    <row r="326" spans="1:37">
      <c r="A326" s="182"/>
      <c r="B326" s="177"/>
      <c r="C326" s="177"/>
      <c r="D326" s="177"/>
      <c r="E326" s="177"/>
      <c r="F326" s="177"/>
      <c r="G326" s="177"/>
      <c r="H326" s="177"/>
      <c r="I326" s="177"/>
      <c r="J326" s="178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80"/>
      <c r="AK326" s="181"/>
    </row>
    <row r="327" spans="1:37">
      <c r="A327" s="182"/>
      <c r="B327" s="177"/>
      <c r="C327" s="177"/>
      <c r="D327" s="177"/>
      <c r="E327" s="177"/>
      <c r="F327" s="177"/>
      <c r="G327" s="177"/>
      <c r="H327" s="177"/>
      <c r="I327" s="177"/>
      <c r="J327" s="178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80"/>
      <c r="AK327" s="181"/>
    </row>
    <row r="328" spans="1:37">
      <c r="A328" s="182"/>
      <c r="B328" s="177"/>
      <c r="C328" s="177"/>
      <c r="D328" s="177"/>
      <c r="E328" s="177"/>
      <c r="F328" s="177"/>
      <c r="G328" s="177"/>
      <c r="H328" s="177"/>
      <c r="I328" s="177"/>
      <c r="J328" s="178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80"/>
      <c r="AK328" s="181"/>
    </row>
    <row r="329" spans="1:37">
      <c r="A329" s="182"/>
      <c r="B329" s="177"/>
      <c r="C329" s="177"/>
      <c r="D329" s="177"/>
      <c r="E329" s="177"/>
      <c r="F329" s="177"/>
      <c r="G329" s="177"/>
      <c r="H329" s="177"/>
      <c r="I329" s="177"/>
      <c r="J329" s="178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80"/>
      <c r="AK329" s="181"/>
    </row>
    <row r="330" spans="1:37">
      <c r="A330" s="182"/>
      <c r="B330" s="177"/>
      <c r="C330" s="177"/>
      <c r="D330" s="177"/>
      <c r="E330" s="177"/>
      <c r="F330" s="177"/>
      <c r="G330" s="177"/>
      <c r="H330" s="177"/>
      <c r="I330" s="177"/>
      <c r="J330" s="178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80"/>
      <c r="AK330" s="181"/>
    </row>
    <row r="331" spans="1:37">
      <c r="A331" s="182"/>
      <c r="B331" s="177"/>
      <c r="C331" s="177"/>
      <c r="D331" s="177"/>
      <c r="E331" s="177"/>
      <c r="F331" s="177"/>
      <c r="G331" s="177"/>
      <c r="H331" s="177"/>
      <c r="I331" s="177"/>
      <c r="J331" s="178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80"/>
      <c r="AK331" s="181"/>
    </row>
    <row r="332" spans="1:37">
      <c r="A332" s="182"/>
      <c r="B332" s="177"/>
      <c r="C332" s="177"/>
      <c r="D332" s="177"/>
      <c r="E332" s="177"/>
      <c r="F332" s="177"/>
      <c r="G332" s="177"/>
      <c r="H332" s="177"/>
      <c r="I332" s="177"/>
      <c r="J332" s="178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80"/>
      <c r="AK332" s="181"/>
    </row>
    <row r="333" spans="1:37">
      <c r="A333" s="182"/>
      <c r="B333" s="177"/>
      <c r="C333" s="177"/>
      <c r="D333" s="177"/>
      <c r="E333" s="177"/>
      <c r="F333" s="177"/>
      <c r="G333" s="177"/>
      <c r="H333" s="177"/>
      <c r="I333" s="177"/>
      <c r="J333" s="178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80"/>
      <c r="AK333" s="181"/>
    </row>
    <row r="334" spans="1:37">
      <c r="A334" s="182"/>
      <c r="B334" s="177"/>
      <c r="C334" s="177"/>
      <c r="D334" s="177"/>
      <c r="E334" s="177"/>
      <c r="F334" s="177"/>
      <c r="G334" s="177"/>
      <c r="H334" s="177"/>
      <c r="I334" s="177"/>
      <c r="J334" s="178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80"/>
      <c r="AK334" s="181"/>
    </row>
    <row r="335" spans="1:37">
      <c r="A335" s="182"/>
      <c r="B335" s="177"/>
      <c r="C335" s="177"/>
      <c r="D335" s="177"/>
      <c r="E335" s="177"/>
      <c r="F335" s="177"/>
      <c r="G335" s="177"/>
      <c r="H335" s="177"/>
      <c r="I335" s="177"/>
      <c r="J335" s="178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80"/>
      <c r="AK335" s="181"/>
    </row>
    <row r="336" spans="1:37">
      <c r="A336" s="182"/>
      <c r="B336" s="177"/>
      <c r="C336" s="177"/>
      <c r="D336" s="177"/>
      <c r="E336" s="177"/>
      <c r="F336" s="177"/>
      <c r="G336" s="177"/>
      <c r="H336" s="177"/>
      <c r="I336" s="177"/>
      <c r="J336" s="178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80"/>
      <c r="AK336" s="181"/>
    </row>
    <row r="337" spans="1:37">
      <c r="A337" s="182"/>
      <c r="B337" s="177"/>
      <c r="C337" s="177"/>
      <c r="D337" s="177"/>
      <c r="E337" s="177"/>
      <c r="F337" s="177"/>
      <c r="G337" s="177"/>
      <c r="H337" s="177"/>
      <c r="I337" s="177"/>
      <c r="J337" s="178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80"/>
      <c r="AK337" s="181"/>
    </row>
    <row r="338" spans="1:37">
      <c r="A338" s="182"/>
      <c r="B338" s="177"/>
      <c r="C338" s="177"/>
      <c r="D338" s="177"/>
      <c r="E338" s="177"/>
      <c r="F338" s="177"/>
      <c r="G338" s="177"/>
      <c r="H338" s="177"/>
      <c r="I338" s="177"/>
      <c r="J338" s="178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80"/>
      <c r="AK338" s="181"/>
    </row>
    <row r="339" spans="1:37">
      <c r="A339" s="182"/>
      <c r="B339" s="177"/>
      <c r="C339" s="177"/>
      <c r="D339" s="177"/>
      <c r="E339" s="177"/>
      <c r="F339" s="177"/>
      <c r="G339" s="177"/>
      <c r="H339" s="177"/>
      <c r="I339" s="177"/>
      <c r="J339" s="178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80"/>
      <c r="AK339" s="181"/>
    </row>
    <row r="340" spans="1:37">
      <c r="A340" s="182"/>
      <c r="B340" s="177"/>
      <c r="C340" s="177"/>
      <c r="D340" s="177"/>
      <c r="E340" s="177"/>
      <c r="F340" s="177"/>
      <c r="G340" s="177"/>
      <c r="H340" s="177"/>
      <c r="I340" s="177"/>
      <c r="J340" s="178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80"/>
      <c r="AK340" s="181"/>
    </row>
    <row r="341" spans="1:37">
      <c r="A341" s="182"/>
      <c r="B341" s="177"/>
      <c r="C341" s="177"/>
      <c r="D341" s="177"/>
      <c r="E341" s="177"/>
      <c r="F341" s="177"/>
      <c r="G341" s="177"/>
      <c r="H341" s="177"/>
      <c r="I341" s="177"/>
      <c r="J341" s="178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80"/>
      <c r="AK341" s="181"/>
    </row>
    <row r="342" spans="1:37">
      <c r="A342" s="182"/>
      <c r="B342" s="177"/>
      <c r="C342" s="177"/>
      <c r="D342" s="177"/>
      <c r="E342" s="177"/>
      <c r="F342" s="177"/>
      <c r="G342" s="177"/>
      <c r="H342" s="177"/>
      <c r="I342" s="177"/>
      <c r="J342" s="178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80"/>
      <c r="AK342" s="181"/>
    </row>
    <row r="343" spans="1:37">
      <c r="A343" s="182"/>
      <c r="B343" s="177"/>
      <c r="C343" s="177"/>
      <c r="D343" s="177"/>
      <c r="E343" s="177"/>
      <c r="F343" s="177"/>
      <c r="G343" s="177"/>
      <c r="H343" s="177"/>
      <c r="I343" s="177"/>
      <c r="J343" s="178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80"/>
      <c r="AK343" s="181"/>
    </row>
    <row r="344" spans="1:37">
      <c r="A344" s="182"/>
      <c r="B344" s="177"/>
      <c r="C344" s="177"/>
      <c r="D344" s="177"/>
      <c r="E344" s="177"/>
      <c r="F344" s="177"/>
      <c r="G344" s="177"/>
      <c r="H344" s="177"/>
      <c r="I344" s="177"/>
      <c r="J344" s="178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80"/>
      <c r="AK344" s="181"/>
    </row>
    <row r="345" spans="1:37">
      <c r="A345" s="182"/>
      <c r="B345" s="177"/>
      <c r="C345" s="177"/>
      <c r="D345" s="177"/>
      <c r="E345" s="177"/>
      <c r="F345" s="177"/>
      <c r="G345" s="177"/>
      <c r="H345" s="177"/>
      <c r="I345" s="177"/>
      <c r="J345" s="178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80"/>
      <c r="AK345" s="181"/>
    </row>
    <row r="346" spans="1:37">
      <c r="A346" s="182"/>
      <c r="B346" s="177"/>
      <c r="C346" s="177"/>
      <c r="D346" s="177"/>
      <c r="E346" s="177"/>
      <c r="F346" s="177"/>
      <c r="G346" s="177"/>
      <c r="H346" s="177"/>
      <c r="I346" s="177"/>
      <c r="J346" s="178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80"/>
      <c r="AK346" s="181"/>
    </row>
    <row r="347" spans="1:37">
      <c r="A347" s="182"/>
      <c r="B347" s="177"/>
      <c r="C347" s="177"/>
      <c r="D347" s="177"/>
      <c r="E347" s="177"/>
      <c r="F347" s="177"/>
      <c r="G347" s="177"/>
      <c r="H347" s="177"/>
      <c r="I347" s="177"/>
      <c r="J347" s="178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80"/>
      <c r="AK347" s="181"/>
    </row>
    <row r="348" spans="1:37">
      <c r="A348" s="182"/>
      <c r="B348" s="177"/>
      <c r="C348" s="177"/>
      <c r="D348" s="177"/>
      <c r="E348" s="177"/>
      <c r="F348" s="177"/>
      <c r="G348" s="177"/>
      <c r="H348" s="177"/>
      <c r="I348" s="177"/>
      <c r="J348" s="178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80"/>
      <c r="AK348" s="181"/>
    </row>
    <row r="349" spans="1:37">
      <c r="A349" s="182"/>
      <c r="B349" s="177"/>
      <c r="C349" s="177"/>
      <c r="D349" s="177"/>
      <c r="E349" s="177"/>
      <c r="F349" s="177"/>
      <c r="G349" s="177"/>
      <c r="H349" s="177"/>
      <c r="I349" s="177"/>
      <c r="J349" s="178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80"/>
      <c r="AK349" s="181"/>
    </row>
    <row r="350" spans="1:37">
      <c r="A350" s="182"/>
      <c r="B350" s="177"/>
      <c r="C350" s="177"/>
      <c r="D350" s="177"/>
      <c r="E350" s="177"/>
      <c r="F350" s="177"/>
      <c r="G350" s="177"/>
      <c r="H350" s="177"/>
      <c r="I350" s="177"/>
      <c r="J350" s="178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80"/>
      <c r="AK350" s="181"/>
    </row>
    <row r="351" spans="1:37">
      <c r="A351" s="182"/>
      <c r="B351" s="177"/>
      <c r="C351" s="177"/>
      <c r="D351" s="177"/>
      <c r="E351" s="177"/>
      <c r="F351" s="177"/>
      <c r="G351" s="177"/>
      <c r="H351" s="177"/>
      <c r="I351" s="177"/>
      <c r="J351" s="178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80"/>
      <c r="AK351" s="181"/>
    </row>
    <row r="352" spans="1:37">
      <c r="A352" s="182"/>
      <c r="B352" s="177"/>
      <c r="C352" s="177"/>
      <c r="D352" s="177"/>
      <c r="E352" s="177"/>
      <c r="F352" s="177"/>
      <c r="G352" s="177"/>
      <c r="H352" s="177"/>
      <c r="I352" s="177"/>
      <c r="J352" s="178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80"/>
      <c r="AK352" s="181"/>
    </row>
    <row r="353" spans="1:37">
      <c r="A353" s="182"/>
      <c r="B353" s="177"/>
      <c r="C353" s="177"/>
      <c r="D353" s="177"/>
      <c r="E353" s="177"/>
      <c r="F353" s="177"/>
      <c r="G353" s="177"/>
      <c r="H353" s="177"/>
      <c r="I353" s="177"/>
      <c r="J353" s="178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80"/>
      <c r="AK353" s="181"/>
    </row>
    <row r="354" spans="1:37">
      <c r="A354" s="182"/>
      <c r="B354" s="177"/>
      <c r="C354" s="177"/>
      <c r="D354" s="177"/>
      <c r="E354" s="177"/>
      <c r="F354" s="177"/>
      <c r="G354" s="177"/>
      <c r="H354" s="177"/>
      <c r="I354" s="177"/>
      <c r="J354" s="178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80"/>
      <c r="AK354" s="181"/>
    </row>
    <row r="355" spans="1:37">
      <c r="A355" s="182"/>
      <c r="B355" s="177"/>
      <c r="C355" s="177"/>
      <c r="D355" s="177"/>
      <c r="E355" s="177"/>
      <c r="F355" s="177"/>
      <c r="G355" s="177"/>
      <c r="H355" s="177"/>
      <c r="I355" s="177"/>
      <c r="J355" s="178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80"/>
      <c r="AK355" s="181"/>
    </row>
    <row r="356" spans="1:37">
      <c r="A356" s="182"/>
      <c r="B356" s="177"/>
      <c r="C356" s="177"/>
      <c r="D356" s="177"/>
      <c r="E356" s="177"/>
      <c r="F356" s="177"/>
      <c r="G356" s="177"/>
      <c r="H356" s="177"/>
      <c r="I356" s="177"/>
      <c r="J356" s="178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80"/>
      <c r="AK356" s="181"/>
    </row>
    <row r="357" spans="1:37">
      <c r="A357" s="182"/>
      <c r="B357" s="177"/>
      <c r="C357" s="177"/>
      <c r="D357" s="177"/>
      <c r="E357" s="177"/>
      <c r="F357" s="177"/>
      <c r="G357" s="177"/>
      <c r="H357" s="177"/>
      <c r="I357" s="177"/>
      <c r="J357" s="178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80"/>
      <c r="AK357" s="181"/>
    </row>
    <row r="358" spans="1:37">
      <c r="A358" s="182"/>
      <c r="B358" s="177"/>
      <c r="C358" s="177"/>
      <c r="D358" s="177"/>
      <c r="E358" s="177"/>
      <c r="F358" s="177"/>
      <c r="G358" s="177"/>
      <c r="H358" s="177"/>
      <c r="I358" s="177"/>
      <c r="J358" s="178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80"/>
      <c r="AK358" s="181"/>
    </row>
    <row r="359" spans="1:37">
      <c r="A359" s="182"/>
      <c r="B359" s="177"/>
      <c r="C359" s="177"/>
      <c r="D359" s="177"/>
      <c r="E359" s="177"/>
      <c r="F359" s="177"/>
      <c r="G359" s="177"/>
      <c r="H359" s="177"/>
      <c r="I359" s="177"/>
      <c r="J359" s="178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80"/>
      <c r="AK359" s="181"/>
    </row>
    <row r="360" spans="1:37">
      <c r="A360" s="182"/>
      <c r="B360" s="177"/>
      <c r="C360" s="177"/>
      <c r="D360" s="177"/>
      <c r="E360" s="177"/>
      <c r="F360" s="177"/>
      <c r="G360" s="177"/>
      <c r="H360" s="177"/>
      <c r="I360" s="177"/>
      <c r="J360" s="178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80"/>
      <c r="AK360" s="181"/>
    </row>
    <row r="361" spans="1:37">
      <c r="A361" s="182"/>
      <c r="B361" s="177"/>
      <c r="C361" s="177"/>
      <c r="D361" s="177"/>
      <c r="E361" s="177"/>
      <c r="F361" s="177"/>
      <c r="G361" s="177"/>
      <c r="H361" s="177"/>
      <c r="I361" s="177"/>
      <c r="J361" s="178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80"/>
      <c r="AK361" s="181"/>
    </row>
    <row r="362" spans="1:37">
      <c r="A362" s="182"/>
      <c r="B362" s="177"/>
      <c r="C362" s="177"/>
      <c r="D362" s="177"/>
      <c r="E362" s="177"/>
      <c r="F362" s="177"/>
      <c r="G362" s="177"/>
      <c r="H362" s="177"/>
      <c r="I362" s="177"/>
      <c r="J362" s="178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80"/>
      <c r="AK362" s="181"/>
    </row>
    <row r="363" spans="1:37">
      <c r="A363" s="182"/>
      <c r="B363" s="177"/>
      <c r="C363" s="177"/>
      <c r="D363" s="177"/>
      <c r="E363" s="177"/>
      <c r="F363" s="177"/>
      <c r="G363" s="177"/>
      <c r="H363" s="177"/>
      <c r="I363" s="177"/>
      <c r="J363" s="178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80"/>
      <c r="AK363" s="181"/>
    </row>
    <row r="364" spans="1:37">
      <c r="A364" s="182"/>
      <c r="B364" s="177"/>
      <c r="C364" s="177"/>
      <c r="D364" s="177"/>
      <c r="E364" s="177"/>
      <c r="F364" s="177"/>
      <c r="G364" s="177"/>
      <c r="H364" s="177"/>
      <c r="I364" s="177"/>
      <c r="J364" s="178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80"/>
      <c r="AK364" s="181"/>
    </row>
    <row r="365" spans="1:37">
      <c r="A365" s="182"/>
      <c r="B365" s="177"/>
      <c r="C365" s="177"/>
      <c r="D365" s="177"/>
      <c r="E365" s="177"/>
      <c r="F365" s="177"/>
      <c r="G365" s="177"/>
      <c r="H365" s="177"/>
      <c r="I365" s="177"/>
      <c r="J365" s="178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80"/>
      <c r="AK365" s="181"/>
    </row>
    <row r="366" spans="1:37">
      <c r="A366" s="182"/>
      <c r="B366" s="177"/>
      <c r="C366" s="177"/>
      <c r="D366" s="177"/>
      <c r="E366" s="177"/>
      <c r="F366" s="177"/>
      <c r="G366" s="177"/>
      <c r="H366" s="177"/>
      <c r="I366" s="177"/>
      <c r="J366" s="178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80"/>
      <c r="AK366" s="181"/>
    </row>
    <row r="367" spans="1:37">
      <c r="A367" s="182"/>
      <c r="B367" s="177"/>
      <c r="C367" s="177"/>
      <c r="D367" s="177"/>
      <c r="E367" s="177"/>
      <c r="F367" s="177"/>
      <c r="G367" s="177"/>
      <c r="H367" s="177"/>
      <c r="I367" s="177"/>
      <c r="J367" s="178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80"/>
      <c r="AK367" s="181"/>
    </row>
    <row r="368" spans="1:37">
      <c r="A368" s="182"/>
      <c r="B368" s="177"/>
      <c r="C368" s="177"/>
      <c r="D368" s="177"/>
      <c r="E368" s="177"/>
      <c r="F368" s="177"/>
      <c r="G368" s="177"/>
      <c r="H368" s="177"/>
      <c r="I368" s="177"/>
      <c r="J368" s="178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80"/>
      <c r="AK368" s="181"/>
    </row>
    <row r="369" spans="1:37">
      <c r="A369" s="182"/>
      <c r="B369" s="177"/>
      <c r="C369" s="177"/>
      <c r="D369" s="177"/>
      <c r="E369" s="177"/>
      <c r="F369" s="177"/>
      <c r="G369" s="177"/>
      <c r="H369" s="177"/>
      <c r="I369" s="177"/>
      <c r="J369" s="178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80"/>
      <c r="AK369" s="181"/>
    </row>
    <row r="370" spans="1:37">
      <c r="A370" s="182"/>
      <c r="B370" s="177"/>
      <c r="C370" s="177"/>
      <c r="D370" s="177"/>
      <c r="E370" s="177"/>
      <c r="F370" s="177"/>
      <c r="G370" s="177"/>
      <c r="H370" s="177"/>
      <c r="I370" s="177"/>
      <c r="J370" s="178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80"/>
      <c r="AK370" s="181"/>
    </row>
    <row r="371" spans="1:37">
      <c r="A371" s="182"/>
      <c r="B371" s="177"/>
      <c r="C371" s="177"/>
      <c r="D371" s="177"/>
      <c r="E371" s="177"/>
      <c r="F371" s="177"/>
      <c r="G371" s="177"/>
      <c r="H371" s="177"/>
      <c r="I371" s="177"/>
      <c r="J371" s="178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80"/>
      <c r="AK371" s="181"/>
    </row>
    <row r="372" spans="1:37">
      <c r="A372" s="182"/>
      <c r="B372" s="177"/>
      <c r="C372" s="177"/>
      <c r="D372" s="177"/>
      <c r="E372" s="177"/>
      <c r="F372" s="177"/>
      <c r="G372" s="177"/>
      <c r="H372" s="177"/>
      <c r="I372" s="177"/>
      <c r="J372" s="178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80"/>
      <c r="AK372" s="181"/>
    </row>
    <row r="373" spans="1:37">
      <c r="A373" s="182"/>
      <c r="B373" s="177"/>
      <c r="C373" s="177"/>
      <c r="D373" s="177"/>
      <c r="E373" s="177"/>
      <c r="F373" s="177"/>
      <c r="G373" s="177"/>
      <c r="H373" s="177"/>
      <c r="I373" s="177"/>
      <c r="J373" s="178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80"/>
      <c r="AK373" s="181"/>
    </row>
    <row r="374" spans="1:37">
      <c r="A374" s="182"/>
      <c r="B374" s="177"/>
      <c r="C374" s="177"/>
      <c r="D374" s="177"/>
      <c r="E374" s="177"/>
      <c r="F374" s="177"/>
      <c r="G374" s="177"/>
      <c r="H374" s="177"/>
      <c r="I374" s="177"/>
      <c r="J374" s="178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80"/>
      <c r="AK374" s="181"/>
    </row>
    <row r="375" spans="1:37">
      <c r="A375" s="182"/>
      <c r="B375" s="177"/>
      <c r="C375" s="177"/>
      <c r="D375" s="177"/>
      <c r="E375" s="177"/>
      <c r="F375" s="177"/>
      <c r="G375" s="177"/>
      <c r="H375" s="177"/>
      <c r="I375" s="177"/>
      <c r="J375" s="178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80"/>
      <c r="AK375" s="181"/>
    </row>
    <row r="376" spans="1:37">
      <c r="A376" s="182"/>
      <c r="B376" s="177"/>
      <c r="C376" s="177"/>
      <c r="D376" s="177"/>
      <c r="E376" s="177"/>
      <c r="F376" s="177"/>
      <c r="G376" s="177"/>
      <c r="H376" s="177"/>
      <c r="I376" s="177"/>
      <c r="J376" s="178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80"/>
      <c r="AK376" s="181"/>
    </row>
    <row r="377" spans="1:37">
      <c r="A377" s="182"/>
      <c r="B377" s="177"/>
      <c r="C377" s="177"/>
      <c r="D377" s="177"/>
      <c r="E377" s="177"/>
      <c r="F377" s="177"/>
      <c r="G377" s="177"/>
      <c r="H377" s="177"/>
      <c r="I377" s="177"/>
      <c r="J377" s="178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80"/>
      <c r="AK377" s="181"/>
    </row>
    <row r="378" spans="1:37">
      <c r="A378" s="182"/>
      <c r="B378" s="177"/>
      <c r="C378" s="177"/>
      <c r="D378" s="177"/>
      <c r="E378" s="177"/>
      <c r="F378" s="177"/>
      <c r="G378" s="177"/>
      <c r="H378" s="177"/>
      <c r="I378" s="177"/>
      <c r="J378" s="178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80"/>
      <c r="AK378" s="181"/>
    </row>
    <row r="379" spans="1:37">
      <c r="A379" s="182"/>
      <c r="B379" s="177"/>
      <c r="C379" s="177"/>
      <c r="D379" s="177"/>
      <c r="E379" s="177"/>
      <c r="F379" s="177"/>
      <c r="G379" s="177"/>
      <c r="H379" s="177"/>
      <c r="I379" s="177"/>
      <c r="J379" s="178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80"/>
      <c r="AK379" s="181"/>
    </row>
    <row r="380" spans="1:37">
      <c r="A380" s="182"/>
      <c r="B380" s="177"/>
      <c r="C380" s="177"/>
      <c r="D380" s="177"/>
      <c r="E380" s="177"/>
      <c r="F380" s="177"/>
      <c r="G380" s="177"/>
      <c r="H380" s="177"/>
      <c r="I380" s="177"/>
      <c r="J380" s="178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80"/>
      <c r="AK380" s="181"/>
    </row>
    <row r="381" spans="1:37">
      <c r="A381" s="182"/>
      <c r="B381" s="177"/>
      <c r="C381" s="177"/>
      <c r="D381" s="177"/>
      <c r="E381" s="177"/>
      <c r="F381" s="177"/>
      <c r="G381" s="177"/>
      <c r="H381" s="177"/>
      <c r="I381" s="177"/>
      <c r="J381" s="178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80"/>
      <c r="AK381" s="181"/>
    </row>
    <row r="382" spans="1:37">
      <c r="A382" s="182"/>
      <c r="B382" s="177"/>
      <c r="C382" s="177"/>
      <c r="D382" s="177"/>
      <c r="E382" s="177"/>
      <c r="F382" s="177"/>
      <c r="G382" s="177"/>
      <c r="H382" s="177"/>
      <c r="I382" s="177"/>
      <c r="J382" s="178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80"/>
      <c r="AK382" s="181"/>
    </row>
    <row r="383" spans="1:37">
      <c r="A383" s="182"/>
      <c r="B383" s="177"/>
      <c r="C383" s="177"/>
      <c r="D383" s="177"/>
      <c r="E383" s="177"/>
      <c r="F383" s="177"/>
      <c r="G383" s="177"/>
      <c r="H383" s="177"/>
      <c r="I383" s="177"/>
      <c r="J383" s="178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80"/>
      <c r="AK383" s="181"/>
    </row>
    <row r="384" spans="1:37">
      <c r="A384" s="182"/>
      <c r="B384" s="177"/>
      <c r="C384" s="177"/>
      <c r="D384" s="177"/>
      <c r="E384" s="177"/>
      <c r="F384" s="177"/>
      <c r="G384" s="177"/>
      <c r="H384" s="177"/>
      <c r="I384" s="177"/>
      <c r="J384" s="178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80"/>
      <c r="AK384" s="181"/>
    </row>
    <row r="385" spans="1:37">
      <c r="A385" s="182"/>
      <c r="B385" s="177"/>
      <c r="C385" s="177"/>
      <c r="D385" s="177"/>
      <c r="E385" s="177"/>
      <c r="F385" s="177"/>
      <c r="G385" s="177"/>
      <c r="H385" s="177"/>
      <c r="I385" s="177"/>
      <c r="J385" s="178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80"/>
      <c r="AK385" s="181"/>
    </row>
    <row r="386" spans="1:37">
      <c r="A386" s="182"/>
      <c r="B386" s="177"/>
      <c r="C386" s="177"/>
      <c r="D386" s="177"/>
      <c r="E386" s="177"/>
      <c r="F386" s="177"/>
      <c r="G386" s="177"/>
      <c r="H386" s="177"/>
      <c r="I386" s="177"/>
      <c r="J386" s="178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80"/>
      <c r="AK386" s="181"/>
    </row>
    <row r="387" spans="1:37">
      <c r="A387" s="182"/>
      <c r="B387" s="177"/>
      <c r="C387" s="177"/>
      <c r="D387" s="177"/>
      <c r="E387" s="177"/>
      <c r="F387" s="177"/>
      <c r="G387" s="177"/>
      <c r="H387" s="177"/>
      <c r="I387" s="177"/>
      <c r="J387" s="178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80"/>
      <c r="AK387" s="181"/>
    </row>
    <row r="388" spans="1:37">
      <c r="A388" s="182"/>
      <c r="B388" s="177"/>
      <c r="C388" s="177"/>
      <c r="D388" s="177"/>
      <c r="E388" s="177"/>
      <c r="F388" s="177"/>
      <c r="G388" s="177"/>
      <c r="H388" s="177"/>
      <c r="I388" s="177"/>
      <c r="J388" s="178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80"/>
      <c r="AK388" s="181"/>
    </row>
    <row r="389" spans="1:37">
      <c r="A389" s="182"/>
      <c r="B389" s="177"/>
      <c r="C389" s="177"/>
      <c r="D389" s="177"/>
      <c r="E389" s="177"/>
      <c r="F389" s="177"/>
      <c r="G389" s="177"/>
      <c r="H389" s="177"/>
      <c r="I389" s="177"/>
      <c r="J389" s="178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80"/>
      <c r="AK389" s="181"/>
    </row>
    <row r="390" spans="1:37">
      <c r="A390" s="182"/>
      <c r="B390" s="177"/>
      <c r="C390" s="177"/>
      <c r="D390" s="177"/>
      <c r="E390" s="177"/>
      <c r="F390" s="177"/>
      <c r="G390" s="177"/>
      <c r="H390" s="177"/>
      <c r="I390" s="177"/>
      <c r="J390" s="178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80"/>
      <c r="AK390" s="181"/>
    </row>
    <row r="391" spans="1:37">
      <c r="A391" s="182"/>
      <c r="B391" s="177"/>
      <c r="C391" s="177"/>
      <c r="D391" s="177"/>
      <c r="E391" s="177"/>
      <c r="F391" s="177"/>
      <c r="G391" s="177"/>
      <c r="H391" s="177"/>
      <c r="I391" s="177"/>
      <c r="J391" s="178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80"/>
      <c r="AK391" s="181"/>
    </row>
    <row r="392" spans="1:37">
      <c r="A392" s="182"/>
      <c r="B392" s="177"/>
      <c r="C392" s="177"/>
      <c r="D392" s="177"/>
      <c r="E392" s="177"/>
      <c r="F392" s="177"/>
      <c r="G392" s="177"/>
      <c r="H392" s="177"/>
      <c r="I392" s="177"/>
      <c r="J392" s="178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80"/>
      <c r="AK392" s="181"/>
    </row>
    <row r="393" spans="1:37">
      <c r="A393" s="182"/>
      <c r="B393" s="177"/>
      <c r="C393" s="177"/>
      <c r="D393" s="177"/>
      <c r="E393" s="177"/>
      <c r="F393" s="177"/>
      <c r="G393" s="177"/>
      <c r="H393" s="177"/>
      <c r="I393" s="177"/>
      <c r="J393" s="178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80"/>
      <c r="AK393" s="181"/>
    </row>
    <row r="394" spans="1:37">
      <c r="A394" s="182"/>
      <c r="B394" s="177"/>
      <c r="C394" s="177"/>
      <c r="D394" s="177"/>
      <c r="E394" s="177"/>
      <c r="F394" s="177"/>
      <c r="G394" s="177"/>
      <c r="H394" s="177"/>
      <c r="I394" s="177"/>
      <c r="J394" s="178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80"/>
      <c r="AK394" s="181"/>
    </row>
    <row r="395" spans="1:37">
      <c r="A395" s="182"/>
      <c r="B395" s="177"/>
      <c r="C395" s="177"/>
      <c r="D395" s="177"/>
      <c r="E395" s="177"/>
      <c r="F395" s="177"/>
      <c r="G395" s="177"/>
      <c r="H395" s="177"/>
      <c r="I395" s="177"/>
      <c r="J395" s="178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80"/>
      <c r="AK395" s="181"/>
    </row>
    <row r="396" spans="1:37">
      <c r="A396" s="182"/>
      <c r="B396" s="177"/>
      <c r="C396" s="177"/>
      <c r="D396" s="177"/>
      <c r="E396" s="177"/>
      <c r="F396" s="177"/>
      <c r="G396" s="177"/>
      <c r="H396" s="177"/>
      <c r="I396" s="177"/>
      <c r="J396" s="178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80"/>
      <c r="AK396" s="181"/>
    </row>
    <row r="397" spans="1:37">
      <c r="A397" s="182"/>
      <c r="B397" s="177"/>
      <c r="C397" s="177"/>
      <c r="D397" s="177"/>
      <c r="E397" s="177"/>
      <c r="F397" s="177"/>
      <c r="G397" s="177"/>
      <c r="H397" s="177"/>
      <c r="I397" s="177"/>
      <c r="J397" s="178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80"/>
      <c r="AK397" s="181"/>
    </row>
    <row r="398" spans="1:37">
      <c r="A398" s="182"/>
      <c r="B398" s="177"/>
      <c r="C398" s="177"/>
      <c r="D398" s="177"/>
      <c r="E398" s="177"/>
      <c r="F398" s="177"/>
      <c r="G398" s="177"/>
      <c r="H398" s="177"/>
      <c r="I398" s="177"/>
      <c r="J398" s="178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80"/>
      <c r="AK398" s="181"/>
    </row>
    <row r="399" spans="1:37">
      <c r="A399" s="182"/>
      <c r="B399" s="177"/>
      <c r="C399" s="177"/>
      <c r="D399" s="177"/>
      <c r="E399" s="177"/>
      <c r="F399" s="177"/>
      <c r="G399" s="177"/>
      <c r="H399" s="177"/>
      <c r="I399" s="177"/>
      <c r="J399" s="178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80"/>
      <c r="AK399" s="181"/>
    </row>
    <row r="400" spans="1:37">
      <c r="A400" s="182"/>
      <c r="B400" s="177"/>
      <c r="C400" s="177"/>
      <c r="D400" s="177"/>
      <c r="E400" s="177"/>
      <c r="F400" s="177"/>
      <c r="G400" s="177"/>
      <c r="H400" s="177"/>
      <c r="I400" s="177"/>
      <c r="J400" s="178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80"/>
      <c r="AK400" s="181"/>
    </row>
    <row r="401" spans="1:37">
      <c r="A401" s="182"/>
      <c r="B401" s="177"/>
      <c r="C401" s="177"/>
      <c r="D401" s="177"/>
      <c r="E401" s="177"/>
      <c r="F401" s="177"/>
      <c r="G401" s="177"/>
      <c r="H401" s="177"/>
      <c r="I401" s="177"/>
      <c r="J401" s="178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80"/>
      <c r="AK401" s="181"/>
    </row>
    <row r="402" spans="1:37">
      <c r="A402" s="182"/>
      <c r="B402" s="177"/>
      <c r="C402" s="177"/>
      <c r="D402" s="177"/>
      <c r="E402" s="177"/>
      <c r="F402" s="177"/>
      <c r="G402" s="177"/>
      <c r="H402" s="177"/>
      <c r="I402" s="177"/>
      <c r="J402" s="178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80"/>
      <c r="AK402" s="181"/>
    </row>
    <row r="403" spans="1:37">
      <c r="A403" s="182"/>
      <c r="B403" s="177"/>
      <c r="C403" s="177"/>
      <c r="D403" s="177"/>
      <c r="E403" s="177"/>
      <c r="F403" s="177"/>
      <c r="G403" s="177"/>
      <c r="H403" s="177"/>
      <c r="I403" s="177"/>
      <c r="J403" s="178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80"/>
      <c r="AK403" s="181"/>
    </row>
    <row r="404" spans="1:37">
      <c r="A404" s="182"/>
      <c r="B404" s="177"/>
      <c r="C404" s="177"/>
      <c r="D404" s="177"/>
      <c r="E404" s="177"/>
      <c r="F404" s="177"/>
      <c r="G404" s="177"/>
      <c r="H404" s="177"/>
      <c r="I404" s="177"/>
      <c r="J404" s="178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80"/>
      <c r="AK404" s="181"/>
    </row>
    <row r="405" spans="1:37">
      <c r="A405" s="182"/>
      <c r="B405" s="177"/>
      <c r="C405" s="177"/>
      <c r="D405" s="177"/>
      <c r="E405" s="177"/>
      <c r="F405" s="177"/>
      <c r="G405" s="177"/>
      <c r="H405" s="177"/>
      <c r="I405" s="177"/>
      <c r="J405" s="178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80"/>
      <c r="AK405" s="181"/>
    </row>
    <row r="406" spans="1:37">
      <c r="A406" s="182"/>
      <c r="B406" s="177"/>
      <c r="C406" s="177"/>
      <c r="D406" s="177"/>
      <c r="E406" s="177"/>
      <c r="F406" s="177"/>
      <c r="G406" s="177"/>
      <c r="H406" s="177"/>
      <c r="I406" s="177"/>
      <c r="J406" s="178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80"/>
      <c r="AK406" s="181"/>
    </row>
    <row r="407" spans="1:37">
      <c r="A407" s="182"/>
      <c r="B407" s="177"/>
      <c r="C407" s="177"/>
      <c r="D407" s="177"/>
      <c r="E407" s="177"/>
      <c r="F407" s="177"/>
      <c r="G407" s="177"/>
      <c r="H407" s="177"/>
      <c r="I407" s="177"/>
      <c r="J407" s="178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80"/>
      <c r="AK407" s="181"/>
    </row>
    <row r="408" spans="1:37">
      <c r="A408" s="182"/>
      <c r="B408" s="177"/>
      <c r="C408" s="177"/>
      <c r="D408" s="177"/>
      <c r="E408" s="177"/>
      <c r="F408" s="177"/>
      <c r="G408" s="177"/>
      <c r="H408" s="177"/>
      <c r="I408" s="177"/>
      <c r="J408" s="178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80"/>
      <c r="AK408" s="181"/>
    </row>
    <row r="409" spans="1:37">
      <c r="A409" s="182"/>
      <c r="B409" s="177"/>
      <c r="C409" s="177"/>
      <c r="D409" s="177"/>
      <c r="E409" s="177"/>
      <c r="F409" s="177"/>
      <c r="G409" s="177"/>
      <c r="H409" s="177"/>
      <c r="I409" s="177"/>
      <c r="J409" s="178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80"/>
      <c r="AK409" s="181"/>
    </row>
    <row r="410" spans="1:37">
      <c r="A410" s="182"/>
      <c r="B410" s="177"/>
      <c r="C410" s="177"/>
      <c r="D410" s="177"/>
      <c r="E410" s="177"/>
      <c r="F410" s="177"/>
      <c r="G410" s="177"/>
      <c r="H410" s="177"/>
      <c r="I410" s="177"/>
      <c r="J410" s="178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80"/>
      <c r="AK410" s="181"/>
    </row>
    <row r="411" spans="1:37">
      <c r="A411" s="182"/>
      <c r="B411" s="177"/>
      <c r="C411" s="177"/>
      <c r="D411" s="177"/>
      <c r="E411" s="177"/>
      <c r="F411" s="177"/>
      <c r="G411" s="177"/>
      <c r="H411" s="177"/>
      <c r="I411" s="177"/>
      <c r="J411" s="178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80"/>
      <c r="AK411" s="181"/>
    </row>
    <row r="412" spans="1:37">
      <c r="A412" s="182"/>
      <c r="B412" s="177"/>
      <c r="C412" s="177"/>
      <c r="D412" s="177"/>
      <c r="E412" s="177"/>
      <c r="F412" s="177"/>
      <c r="G412" s="177"/>
      <c r="H412" s="177"/>
      <c r="I412" s="177"/>
      <c r="J412" s="178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80"/>
      <c r="AK412" s="181"/>
    </row>
    <row r="413" spans="1:37">
      <c r="A413" s="182"/>
      <c r="B413" s="177"/>
      <c r="C413" s="177"/>
      <c r="D413" s="177"/>
      <c r="E413" s="177"/>
      <c r="F413" s="177"/>
      <c r="G413" s="177"/>
      <c r="H413" s="177"/>
      <c r="I413" s="177"/>
      <c r="J413" s="178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80"/>
      <c r="AK413" s="181"/>
    </row>
    <row r="414" spans="1:37">
      <c r="A414" s="182"/>
      <c r="B414" s="177"/>
      <c r="C414" s="177"/>
      <c r="D414" s="177"/>
      <c r="E414" s="177"/>
      <c r="F414" s="177"/>
      <c r="G414" s="177"/>
      <c r="H414" s="177"/>
      <c r="I414" s="177"/>
      <c r="J414" s="178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80"/>
      <c r="AK414" s="181"/>
    </row>
    <row r="415" spans="1:37">
      <c r="A415" s="182"/>
      <c r="B415" s="177"/>
      <c r="C415" s="177"/>
      <c r="D415" s="177"/>
      <c r="E415" s="177"/>
      <c r="F415" s="177"/>
      <c r="G415" s="177"/>
      <c r="H415" s="177"/>
      <c r="I415" s="177"/>
      <c r="J415" s="178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80"/>
      <c r="AK415" s="181"/>
    </row>
    <row r="416" spans="1:37">
      <c r="A416" s="182"/>
      <c r="B416" s="177"/>
      <c r="C416" s="177"/>
      <c r="D416" s="177"/>
      <c r="E416" s="177"/>
      <c r="F416" s="177"/>
      <c r="G416" s="177"/>
      <c r="H416" s="177"/>
      <c r="I416" s="177"/>
      <c r="J416" s="178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80"/>
      <c r="AK416" s="181"/>
    </row>
    <row r="417" spans="1:37">
      <c r="A417" s="182"/>
      <c r="B417" s="177"/>
      <c r="C417" s="177"/>
      <c r="D417" s="177"/>
      <c r="E417" s="177"/>
      <c r="F417" s="177"/>
      <c r="G417" s="177"/>
      <c r="H417" s="177"/>
      <c r="I417" s="177"/>
      <c r="J417" s="178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80"/>
      <c r="AK417" s="181"/>
    </row>
    <row r="418" spans="1:37">
      <c r="A418" s="182"/>
      <c r="B418" s="177"/>
      <c r="C418" s="177"/>
      <c r="D418" s="177"/>
      <c r="E418" s="177"/>
      <c r="F418" s="177"/>
      <c r="G418" s="177"/>
      <c r="H418" s="177"/>
      <c r="I418" s="177"/>
      <c r="J418" s="178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80"/>
      <c r="AK418" s="181"/>
    </row>
    <row r="419" spans="1:37">
      <c r="A419" s="182"/>
      <c r="B419" s="177"/>
      <c r="C419" s="177"/>
      <c r="D419" s="177"/>
      <c r="E419" s="177"/>
      <c r="F419" s="177"/>
      <c r="G419" s="177"/>
      <c r="H419" s="177"/>
      <c r="I419" s="177"/>
      <c r="J419" s="178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80"/>
      <c r="AK419" s="181"/>
    </row>
    <row r="420" spans="1:37">
      <c r="A420" s="182"/>
      <c r="B420" s="177"/>
      <c r="C420" s="177"/>
      <c r="D420" s="177"/>
      <c r="E420" s="177"/>
      <c r="F420" s="177"/>
      <c r="G420" s="177"/>
      <c r="H420" s="177"/>
      <c r="I420" s="177"/>
      <c r="J420" s="178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80"/>
      <c r="AK420" s="181"/>
    </row>
    <row r="421" spans="1:37">
      <c r="A421" s="182"/>
      <c r="B421" s="177"/>
      <c r="C421" s="177"/>
      <c r="D421" s="177"/>
      <c r="E421" s="177"/>
      <c r="F421" s="177"/>
      <c r="G421" s="177"/>
      <c r="H421" s="177"/>
      <c r="I421" s="177"/>
      <c r="J421" s="178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80"/>
      <c r="AK421" s="181"/>
    </row>
    <row r="422" spans="1:37">
      <c r="A422" s="182"/>
      <c r="B422" s="177"/>
      <c r="C422" s="177"/>
      <c r="D422" s="177"/>
      <c r="E422" s="177"/>
      <c r="F422" s="177"/>
      <c r="G422" s="177"/>
      <c r="H422" s="177"/>
      <c r="I422" s="177"/>
      <c r="J422" s="178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80"/>
      <c r="AK422" s="181"/>
    </row>
    <row r="423" spans="1:37">
      <c r="A423" s="182"/>
      <c r="B423" s="177"/>
      <c r="C423" s="177"/>
      <c r="D423" s="177"/>
      <c r="E423" s="177"/>
      <c r="F423" s="177"/>
      <c r="G423" s="177"/>
      <c r="H423" s="177"/>
      <c r="I423" s="177"/>
      <c r="J423" s="178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80"/>
      <c r="AK423" s="181"/>
    </row>
    <row r="424" spans="1:37">
      <c r="A424" s="182"/>
      <c r="B424" s="177"/>
      <c r="C424" s="177"/>
      <c r="D424" s="177"/>
      <c r="E424" s="177"/>
      <c r="F424" s="177"/>
      <c r="G424" s="177"/>
      <c r="H424" s="177"/>
      <c r="I424" s="177"/>
      <c r="J424" s="178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80"/>
      <c r="AK424" s="181"/>
    </row>
    <row r="425" spans="1:37">
      <c r="A425" s="182"/>
      <c r="B425" s="177"/>
      <c r="C425" s="177"/>
      <c r="D425" s="177"/>
      <c r="E425" s="177"/>
      <c r="F425" s="177"/>
      <c r="G425" s="177"/>
      <c r="H425" s="177"/>
      <c r="I425" s="177"/>
      <c r="J425" s="178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80"/>
      <c r="AK425" s="181"/>
    </row>
    <row r="426" spans="1:37">
      <c r="A426" s="182"/>
      <c r="B426" s="177"/>
      <c r="C426" s="177"/>
      <c r="D426" s="177"/>
      <c r="E426" s="177"/>
      <c r="F426" s="177"/>
      <c r="G426" s="177"/>
      <c r="H426" s="177"/>
      <c r="I426" s="177"/>
      <c r="J426" s="178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80"/>
      <c r="AK426" s="181"/>
    </row>
    <row r="427" spans="1:37">
      <c r="A427" s="182"/>
      <c r="B427" s="177"/>
      <c r="C427" s="177"/>
      <c r="D427" s="177"/>
      <c r="E427" s="177"/>
      <c r="F427" s="177"/>
      <c r="G427" s="177"/>
      <c r="H427" s="177"/>
      <c r="I427" s="177"/>
      <c r="J427" s="178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80"/>
      <c r="AK427" s="181"/>
    </row>
    <row r="428" spans="1:37">
      <c r="A428" s="182"/>
      <c r="B428" s="177"/>
      <c r="C428" s="177"/>
      <c r="D428" s="177"/>
      <c r="E428" s="177"/>
      <c r="F428" s="177"/>
      <c r="G428" s="177"/>
      <c r="H428" s="177"/>
      <c r="I428" s="177"/>
      <c r="J428" s="178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80"/>
      <c r="AK428" s="181"/>
    </row>
    <row r="429" spans="1:37">
      <c r="A429" s="182"/>
      <c r="B429" s="177"/>
      <c r="C429" s="177"/>
      <c r="D429" s="177"/>
      <c r="E429" s="177"/>
      <c r="F429" s="177"/>
      <c r="G429" s="177"/>
      <c r="H429" s="177"/>
      <c r="I429" s="177"/>
      <c r="J429" s="178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80"/>
      <c r="AK429" s="181"/>
    </row>
    <row r="430" spans="1:37">
      <c r="A430" s="182"/>
      <c r="B430" s="177"/>
      <c r="C430" s="177"/>
      <c r="D430" s="177"/>
      <c r="E430" s="177"/>
      <c r="F430" s="177"/>
      <c r="G430" s="177"/>
      <c r="H430" s="177"/>
      <c r="I430" s="177"/>
      <c r="J430" s="178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80"/>
      <c r="AK430" s="181"/>
    </row>
    <row r="431" spans="1:37">
      <c r="A431" s="182"/>
      <c r="B431" s="177"/>
      <c r="C431" s="177"/>
      <c r="D431" s="177"/>
      <c r="E431" s="177"/>
      <c r="F431" s="177"/>
      <c r="G431" s="177"/>
      <c r="H431" s="177"/>
      <c r="I431" s="177"/>
      <c r="J431" s="178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80"/>
      <c r="AK431" s="181"/>
    </row>
    <row r="432" spans="1:37">
      <c r="A432" s="182"/>
      <c r="B432" s="177"/>
      <c r="C432" s="177"/>
      <c r="D432" s="177"/>
      <c r="E432" s="177"/>
      <c r="F432" s="177"/>
      <c r="G432" s="177"/>
      <c r="H432" s="177"/>
      <c r="I432" s="177"/>
      <c r="J432" s="178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80"/>
      <c r="AK432" s="181"/>
    </row>
    <row r="433" spans="1:37">
      <c r="A433" s="182"/>
      <c r="B433" s="177"/>
      <c r="C433" s="177"/>
      <c r="D433" s="177"/>
      <c r="E433" s="177"/>
      <c r="F433" s="177"/>
      <c r="G433" s="177"/>
      <c r="H433" s="177"/>
      <c r="I433" s="177"/>
      <c r="J433" s="178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80"/>
      <c r="AK433" s="181"/>
    </row>
    <row r="434" spans="1:37">
      <c r="A434" s="182"/>
      <c r="B434" s="177"/>
      <c r="C434" s="177"/>
      <c r="D434" s="177"/>
      <c r="E434" s="177"/>
      <c r="F434" s="177"/>
      <c r="G434" s="177"/>
      <c r="H434" s="177"/>
      <c r="I434" s="177"/>
      <c r="J434" s="178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80"/>
      <c r="AK434" s="181"/>
    </row>
    <row r="435" spans="1:37">
      <c r="A435" s="182"/>
      <c r="B435" s="177"/>
      <c r="C435" s="177"/>
      <c r="D435" s="177"/>
      <c r="E435" s="177"/>
      <c r="F435" s="177"/>
      <c r="G435" s="177"/>
      <c r="H435" s="177"/>
      <c r="I435" s="177"/>
      <c r="J435" s="178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80"/>
      <c r="AK435" s="181"/>
    </row>
    <row r="436" spans="1:37">
      <c r="A436" s="182"/>
      <c r="B436" s="177"/>
      <c r="C436" s="177"/>
      <c r="D436" s="177"/>
      <c r="E436" s="177"/>
      <c r="F436" s="177"/>
      <c r="G436" s="177"/>
      <c r="H436" s="177"/>
      <c r="I436" s="177"/>
      <c r="J436" s="178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80"/>
      <c r="AK436" s="181"/>
    </row>
    <row r="437" spans="1:37">
      <c r="A437" s="182"/>
      <c r="B437" s="177"/>
      <c r="C437" s="177"/>
      <c r="D437" s="177"/>
      <c r="E437" s="177"/>
      <c r="F437" s="177"/>
      <c r="G437" s="177"/>
      <c r="H437" s="177"/>
      <c r="I437" s="177"/>
      <c r="J437" s="178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80"/>
      <c r="AK437" s="181"/>
    </row>
    <row r="438" spans="1:37">
      <c r="A438" s="182"/>
      <c r="B438" s="177"/>
      <c r="C438" s="177"/>
      <c r="D438" s="177"/>
      <c r="E438" s="177"/>
      <c r="F438" s="177"/>
      <c r="G438" s="177"/>
      <c r="H438" s="177"/>
      <c r="I438" s="177"/>
      <c r="J438" s="178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80"/>
      <c r="AK438" s="181"/>
    </row>
    <row r="439" spans="1:37">
      <c r="A439" s="182"/>
      <c r="B439" s="177"/>
      <c r="C439" s="177"/>
      <c r="D439" s="177"/>
      <c r="E439" s="177"/>
      <c r="F439" s="177"/>
      <c r="G439" s="177"/>
      <c r="H439" s="177"/>
      <c r="I439" s="177"/>
      <c r="J439" s="178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80"/>
      <c r="AK439" s="181"/>
    </row>
    <row r="440" spans="1:37">
      <c r="A440" s="182"/>
      <c r="B440" s="177"/>
      <c r="C440" s="177"/>
      <c r="D440" s="177"/>
      <c r="E440" s="177"/>
      <c r="F440" s="177"/>
      <c r="G440" s="177"/>
      <c r="H440" s="177"/>
      <c r="I440" s="177"/>
      <c r="J440" s="178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80"/>
      <c r="AK440" s="181"/>
    </row>
    <row r="441" spans="1:37">
      <c r="A441" s="182"/>
      <c r="B441" s="177"/>
      <c r="C441" s="177"/>
      <c r="D441" s="177"/>
      <c r="E441" s="177"/>
      <c r="F441" s="177"/>
      <c r="G441" s="177"/>
      <c r="H441" s="177"/>
      <c r="I441" s="177"/>
      <c r="J441" s="178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80"/>
      <c r="AK441" s="181"/>
    </row>
    <row r="442" spans="1:37">
      <c r="A442" s="182"/>
      <c r="B442" s="177"/>
      <c r="C442" s="177"/>
      <c r="D442" s="177"/>
      <c r="E442" s="177"/>
      <c r="F442" s="177"/>
      <c r="G442" s="177"/>
      <c r="H442" s="177"/>
      <c r="I442" s="177"/>
      <c r="J442" s="178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80"/>
      <c r="AK442" s="181"/>
    </row>
    <row r="443" spans="1:37">
      <c r="A443" s="182"/>
      <c r="B443" s="177"/>
      <c r="C443" s="177"/>
      <c r="D443" s="177"/>
      <c r="E443" s="177"/>
      <c r="F443" s="177"/>
      <c r="G443" s="177"/>
      <c r="H443" s="177"/>
      <c r="I443" s="177"/>
      <c r="J443" s="178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80"/>
      <c r="AK443" s="181"/>
    </row>
    <row r="444" spans="1:37">
      <c r="A444" s="182"/>
      <c r="B444" s="177"/>
      <c r="C444" s="177"/>
      <c r="D444" s="177"/>
      <c r="E444" s="177"/>
      <c r="F444" s="177"/>
      <c r="G444" s="177"/>
      <c r="H444" s="177"/>
      <c r="I444" s="177"/>
      <c r="J444" s="178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80"/>
      <c r="AK444" s="181"/>
    </row>
    <row r="445" spans="1:37">
      <c r="A445" s="182"/>
      <c r="B445" s="177"/>
      <c r="C445" s="177"/>
      <c r="D445" s="177"/>
      <c r="E445" s="177"/>
      <c r="F445" s="177"/>
      <c r="G445" s="177"/>
      <c r="H445" s="177"/>
      <c r="I445" s="177"/>
      <c r="J445" s="178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80"/>
      <c r="AK445" s="181"/>
    </row>
    <row r="446" spans="1:37">
      <c r="A446" s="182"/>
      <c r="B446" s="177"/>
      <c r="C446" s="177"/>
      <c r="D446" s="177"/>
      <c r="E446" s="177"/>
      <c r="F446" s="177"/>
      <c r="G446" s="177"/>
      <c r="H446" s="177"/>
      <c r="I446" s="177"/>
      <c r="J446" s="178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80"/>
      <c r="AK446" s="181"/>
    </row>
    <row r="447" spans="1:37">
      <c r="A447" s="182"/>
      <c r="B447" s="177"/>
      <c r="C447" s="177"/>
      <c r="D447" s="177"/>
      <c r="E447" s="177"/>
      <c r="F447" s="177"/>
      <c r="G447" s="177"/>
      <c r="H447" s="177"/>
      <c r="I447" s="177"/>
      <c r="J447" s="178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80"/>
      <c r="AK447" s="181"/>
    </row>
    <row r="448" spans="1:37">
      <c r="A448" s="182"/>
      <c r="B448" s="177"/>
      <c r="C448" s="177"/>
      <c r="D448" s="177"/>
      <c r="E448" s="177"/>
      <c r="F448" s="177"/>
      <c r="G448" s="177"/>
      <c r="H448" s="177"/>
      <c r="I448" s="177"/>
      <c r="J448" s="178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80"/>
      <c r="AK448" s="181"/>
    </row>
    <row r="449" spans="1:37">
      <c r="A449" s="182"/>
      <c r="B449" s="177"/>
      <c r="C449" s="177"/>
      <c r="D449" s="177"/>
      <c r="E449" s="177"/>
      <c r="F449" s="177"/>
      <c r="G449" s="177"/>
      <c r="H449" s="177"/>
      <c r="I449" s="177"/>
      <c r="J449" s="178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80"/>
      <c r="AK449" s="181"/>
    </row>
    <row r="450" spans="1:37">
      <c r="A450" s="182"/>
      <c r="B450" s="177"/>
      <c r="C450" s="177"/>
      <c r="D450" s="177"/>
      <c r="E450" s="177"/>
      <c r="F450" s="177"/>
      <c r="G450" s="177"/>
      <c r="H450" s="177"/>
      <c r="I450" s="177"/>
      <c r="J450" s="178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80"/>
      <c r="AK450" s="181"/>
    </row>
    <row r="451" spans="1:37">
      <c r="A451" s="182"/>
      <c r="B451" s="177"/>
      <c r="C451" s="177"/>
      <c r="D451" s="177"/>
      <c r="E451" s="177"/>
      <c r="F451" s="177"/>
      <c r="G451" s="177"/>
      <c r="H451" s="177"/>
      <c r="I451" s="177"/>
      <c r="J451" s="178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80"/>
      <c r="AK451" s="181"/>
    </row>
    <row r="452" spans="1:37">
      <c r="A452" s="182"/>
      <c r="B452" s="177"/>
      <c r="C452" s="177"/>
      <c r="D452" s="177"/>
      <c r="E452" s="177"/>
      <c r="F452" s="177"/>
      <c r="G452" s="177"/>
      <c r="H452" s="177"/>
      <c r="I452" s="177"/>
      <c r="J452" s="178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80"/>
      <c r="AK452" s="181"/>
    </row>
    <row r="453" spans="1:37">
      <c r="A453" s="182"/>
      <c r="B453" s="177"/>
      <c r="C453" s="177"/>
      <c r="D453" s="177"/>
      <c r="E453" s="177"/>
      <c r="F453" s="177"/>
      <c r="G453" s="177"/>
      <c r="H453" s="177"/>
      <c r="I453" s="177"/>
      <c r="J453" s="178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80"/>
      <c r="AK453" s="181"/>
    </row>
    <row r="454" spans="1:37">
      <c r="A454" s="182"/>
      <c r="B454" s="177"/>
      <c r="C454" s="177"/>
      <c r="D454" s="177"/>
      <c r="E454" s="177"/>
      <c r="F454" s="177"/>
      <c r="G454" s="177"/>
      <c r="H454" s="177"/>
      <c r="I454" s="177"/>
      <c r="J454" s="178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80"/>
      <c r="AK454" s="181"/>
    </row>
    <row r="455" spans="1:37">
      <c r="A455" s="182"/>
      <c r="B455" s="177"/>
      <c r="C455" s="177"/>
      <c r="D455" s="177"/>
      <c r="E455" s="177"/>
      <c r="F455" s="177"/>
      <c r="G455" s="177"/>
      <c r="H455" s="177"/>
      <c r="I455" s="177"/>
      <c r="J455" s="178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80"/>
      <c r="AK455" s="181"/>
    </row>
    <row r="456" spans="1:37">
      <c r="A456" s="182"/>
      <c r="B456" s="177"/>
      <c r="C456" s="177"/>
      <c r="D456" s="177"/>
      <c r="E456" s="177"/>
      <c r="F456" s="177"/>
      <c r="G456" s="177"/>
      <c r="H456" s="177"/>
      <c r="I456" s="177"/>
      <c r="J456" s="178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80"/>
      <c r="AK456" s="181"/>
    </row>
    <row r="457" spans="1:37">
      <c r="A457" s="182"/>
      <c r="B457" s="177"/>
      <c r="C457" s="177"/>
      <c r="D457" s="177"/>
      <c r="E457" s="177"/>
      <c r="F457" s="177"/>
      <c r="G457" s="177"/>
      <c r="H457" s="177"/>
      <c r="I457" s="177"/>
      <c r="J457" s="178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80"/>
      <c r="AK457" s="181"/>
    </row>
    <row r="458" spans="1:37">
      <c r="A458" s="182"/>
      <c r="B458" s="177"/>
      <c r="C458" s="177"/>
      <c r="D458" s="177"/>
      <c r="E458" s="177"/>
      <c r="F458" s="177"/>
      <c r="G458" s="177"/>
      <c r="H458" s="177"/>
      <c r="I458" s="177"/>
      <c r="J458" s="178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80"/>
      <c r="AK458" s="181"/>
    </row>
    <row r="459" spans="1:37">
      <c r="A459" s="182"/>
      <c r="B459" s="177"/>
      <c r="C459" s="177"/>
      <c r="D459" s="177"/>
      <c r="E459" s="177"/>
      <c r="F459" s="177"/>
      <c r="G459" s="177"/>
      <c r="H459" s="177"/>
      <c r="I459" s="177"/>
      <c r="J459" s="178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80"/>
      <c r="AK459" s="181"/>
    </row>
    <row r="460" spans="1:37">
      <c r="A460" s="182"/>
      <c r="B460" s="177"/>
      <c r="C460" s="177"/>
      <c r="D460" s="177"/>
      <c r="E460" s="177"/>
      <c r="F460" s="177"/>
      <c r="G460" s="177"/>
      <c r="H460" s="177"/>
      <c r="I460" s="177"/>
      <c r="J460" s="178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80"/>
      <c r="AK460" s="181"/>
    </row>
    <row r="461" spans="1:37">
      <c r="A461" s="182"/>
      <c r="B461" s="177"/>
      <c r="C461" s="177"/>
      <c r="D461" s="177"/>
      <c r="E461" s="177"/>
      <c r="F461" s="177"/>
      <c r="G461" s="177"/>
      <c r="H461" s="177"/>
      <c r="I461" s="177"/>
      <c r="J461" s="178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80"/>
      <c r="AK461" s="181"/>
    </row>
    <row r="462" spans="1:37">
      <c r="A462" s="182"/>
      <c r="B462" s="177"/>
      <c r="C462" s="177"/>
      <c r="D462" s="177"/>
      <c r="E462" s="177"/>
      <c r="F462" s="177"/>
      <c r="G462" s="177"/>
      <c r="H462" s="177"/>
      <c r="I462" s="177"/>
      <c r="J462" s="178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80"/>
      <c r="AK462" s="181"/>
    </row>
    <row r="463" spans="1:37">
      <c r="A463" s="182"/>
      <c r="B463" s="177"/>
      <c r="C463" s="177"/>
      <c r="D463" s="177"/>
      <c r="E463" s="177"/>
      <c r="F463" s="177"/>
      <c r="G463" s="177"/>
      <c r="H463" s="177"/>
      <c r="I463" s="177"/>
      <c r="J463" s="178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80"/>
      <c r="AK463" s="181"/>
    </row>
    <row r="464" spans="1:37">
      <c r="A464" s="182"/>
      <c r="B464" s="177"/>
      <c r="C464" s="177"/>
      <c r="D464" s="177"/>
      <c r="E464" s="177"/>
      <c r="F464" s="177"/>
      <c r="G464" s="177"/>
      <c r="H464" s="177"/>
      <c r="I464" s="177"/>
      <c r="J464" s="178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80"/>
      <c r="AK464" s="181"/>
    </row>
    <row r="465" spans="1:37">
      <c r="A465" s="182"/>
      <c r="B465" s="177"/>
      <c r="C465" s="177"/>
      <c r="D465" s="177"/>
      <c r="E465" s="177"/>
      <c r="F465" s="177"/>
      <c r="G465" s="177"/>
      <c r="H465" s="177"/>
      <c r="I465" s="177"/>
      <c r="J465" s="178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80"/>
      <c r="AK465" s="181"/>
    </row>
    <row r="466" spans="1:37">
      <c r="A466" s="182"/>
      <c r="B466" s="177"/>
      <c r="C466" s="177"/>
      <c r="D466" s="177"/>
      <c r="E466" s="177"/>
      <c r="F466" s="177"/>
      <c r="G466" s="177"/>
      <c r="H466" s="177"/>
      <c r="I466" s="177"/>
      <c r="J466" s="178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80"/>
      <c r="AK466" s="181"/>
    </row>
    <row r="467" spans="1:37">
      <c r="A467" s="182"/>
      <c r="B467" s="177"/>
      <c r="C467" s="177"/>
      <c r="D467" s="177"/>
      <c r="E467" s="177"/>
      <c r="F467" s="177"/>
      <c r="G467" s="177"/>
      <c r="H467" s="177"/>
      <c r="I467" s="177"/>
      <c r="J467" s="178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80"/>
      <c r="AK467" s="181"/>
    </row>
    <row r="468" spans="1:37">
      <c r="A468" s="182"/>
      <c r="B468" s="177"/>
      <c r="C468" s="177"/>
      <c r="D468" s="177"/>
      <c r="E468" s="177"/>
      <c r="F468" s="177"/>
      <c r="G468" s="177"/>
      <c r="H468" s="177"/>
      <c r="I468" s="177"/>
      <c r="J468" s="178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80"/>
      <c r="AK468" s="181"/>
    </row>
    <row r="469" spans="1:37">
      <c r="A469" s="182"/>
      <c r="B469" s="177"/>
      <c r="C469" s="177"/>
      <c r="D469" s="177"/>
      <c r="E469" s="177"/>
      <c r="F469" s="177"/>
      <c r="G469" s="177"/>
      <c r="H469" s="177"/>
      <c r="I469" s="177"/>
      <c r="J469" s="178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80"/>
      <c r="AK469" s="181"/>
    </row>
    <row r="470" spans="1:37">
      <c r="A470" s="182"/>
      <c r="B470" s="177"/>
      <c r="C470" s="177"/>
      <c r="D470" s="177"/>
      <c r="E470" s="177"/>
      <c r="F470" s="177"/>
      <c r="G470" s="177"/>
      <c r="H470" s="177"/>
      <c r="I470" s="177"/>
      <c r="J470" s="178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80"/>
      <c r="AK470" s="181"/>
    </row>
    <row r="471" spans="1:37">
      <c r="A471" s="182"/>
      <c r="B471" s="177"/>
      <c r="C471" s="177"/>
      <c r="D471" s="177"/>
      <c r="E471" s="177"/>
      <c r="F471" s="177"/>
      <c r="G471" s="177"/>
      <c r="H471" s="177"/>
      <c r="I471" s="177"/>
      <c r="J471" s="178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80"/>
      <c r="AK471" s="181"/>
    </row>
    <row r="472" spans="1:37">
      <c r="A472" s="182"/>
      <c r="B472" s="177"/>
      <c r="C472" s="177"/>
      <c r="D472" s="177"/>
      <c r="E472" s="177"/>
      <c r="F472" s="177"/>
      <c r="G472" s="177"/>
      <c r="H472" s="177"/>
      <c r="I472" s="177"/>
      <c r="J472" s="178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80"/>
      <c r="AK472" s="181"/>
    </row>
    <row r="473" spans="1:37">
      <c r="A473" s="182"/>
      <c r="B473" s="177"/>
      <c r="C473" s="177"/>
      <c r="D473" s="177"/>
      <c r="E473" s="177"/>
      <c r="F473" s="177"/>
      <c r="G473" s="177"/>
      <c r="H473" s="177"/>
      <c r="I473" s="177"/>
      <c r="J473" s="178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80"/>
      <c r="AK473" s="181"/>
    </row>
    <row r="474" spans="1:37">
      <c r="A474" s="182"/>
      <c r="B474" s="177"/>
      <c r="C474" s="177"/>
      <c r="D474" s="177"/>
      <c r="E474" s="177"/>
      <c r="F474" s="177"/>
      <c r="G474" s="177"/>
      <c r="H474" s="177"/>
      <c r="I474" s="177"/>
      <c r="J474" s="178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80"/>
      <c r="AK474" s="181"/>
    </row>
    <row r="475" spans="1:37">
      <c r="A475" s="182"/>
      <c r="B475" s="177"/>
      <c r="C475" s="177"/>
      <c r="D475" s="177"/>
      <c r="E475" s="177"/>
      <c r="F475" s="177"/>
      <c r="G475" s="177"/>
      <c r="H475" s="177"/>
      <c r="I475" s="177"/>
      <c r="J475" s="178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80"/>
      <c r="AK475" s="181"/>
    </row>
    <row r="476" spans="1:37">
      <c r="A476" s="182"/>
      <c r="B476" s="177"/>
      <c r="C476" s="177"/>
      <c r="D476" s="177"/>
      <c r="E476" s="177"/>
      <c r="F476" s="177"/>
      <c r="G476" s="177"/>
      <c r="H476" s="177"/>
      <c r="I476" s="177"/>
      <c r="J476" s="178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80"/>
      <c r="AK476" s="181"/>
    </row>
    <row r="477" spans="1:37">
      <c r="A477" s="182"/>
      <c r="B477" s="177"/>
      <c r="C477" s="177"/>
      <c r="D477" s="177"/>
      <c r="E477" s="177"/>
      <c r="F477" s="177"/>
      <c r="G477" s="177"/>
      <c r="H477" s="177"/>
      <c r="I477" s="177"/>
      <c r="J477" s="178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80"/>
      <c r="AK477" s="181"/>
    </row>
    <row r="478" spans="1:37">
      <c r="A478" s="182"/>
      <c r="B478" s="177"/>
      <c r="C478" s="177"/>
      <c r="D478" s="177"/>
      <c r="E478" s="177"/>
      <c r="F478" s="177"/>
      <c r="G478" s="177"/>
      <c r="H478" s="177"/>
      <c r="I478" s="177"/>
      <c r="J478" s="178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80"/>
      <c r="AK478" s="181"/>
    </row>
    <row r="479" spans="1:37">
      <c r="A479" s="182"/>
      <c r="B479" s="177"/>
      <c r="C479" s="177"/>
      <c r="D479" s="177"/>
      <c r="E479" s="177"/>
      <c r="F479" s="177"/>
      <c r="G479" s="177"/>
      <c r="H479" s="177"/>
      <c r="I479" s="177"/>
      <c r="J479" s="178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80"/>
      <c r="AK479" s="181"/>
    </row>
    <row r="480" spans="1:37">
      <c r="A480" s="182"/>
      <c r="B480" s="177"/>
      <c r="C480" s="177"/>
      <c r="D480" s="177"/>
      <c r="E480" s="177"/>
      <c r="F480" s="177"/>
      <c r="G480" s="177"/>
      <c r="H480" s="177"/>
      <c r="I480" s="177"/>
      <c r="J480" s="178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80"/>
      <c r="AK480" s="181"/>
    </row>
    <row r="481" spans="1:37">
      <c r="A481" s="182"/>
      <c r="B481" s="177"/>
      <c r="C481" s="177"/>
      <c r="D481" s="177"/>
      <c r="E481" s="177"/>
      <c r="F481" s="177"/>
      <c r="G481" s="177"/>
      <c r="H481" s="177"/>
      <c r="I481" s="177"/>
      <c r="J481" s="178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80"/>
      <c r="AK481" s="181"/>
    </row>
    <row r="482" spans="1:37">
      <c r="A482" s="182"/>
      <c r="B482" s="177"/>
      <c r="C482" s="177"/>
      <c r="D482" s="177"/>
      <c r="E482" s="177"/>
      <c r="F482" s="177"/>
      <c r="G482" s="177"/>
      <c r="H482" s="177"/>
      <c r="I482" s="177"/>
      <c r="J482" s="178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80"/>
      <c r="AK482" s="181"/>
    </row>
    <row r="483" spans="1:37">
      <c r="A483" s="182"/>
      <c r="B483" s="177"/>
      <c r="C483" s="177"/>
      <c r="D483" s="177"/>
      <c r="E483" s="177"/>
      <c r="F483" s="177"/>
      <c r="G483" s="177"/>
      <c r="H483" s="177"/>
      <c r="I483" s="177"/>
      <c r="J483" s="178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80"/>
      <c r="AK483" s="181"/>
    </row>
    <row r="484" spans="1:37">
      <c r="A484" s="182"/>
      <c r="B484" s="177"/>
      <c r="C484" s="177"/>
      <c r="D484" s="177"/>
      <c r="E484" s="177"/>
      <c r="F484" s="177"/>
      <c r="G484" s="177"/>
      <c r="H484" s="177"/>
      <c r="I484" s="177"/>
      <c r="J484" s="178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80"/>
      <c r="AK484" s="181"/>
    </row>
    <row r="485" spans="1:37">
      <c r="A485" s="182"/>
      <c r="B485" s="177"/>
      <c r="C485" s="177"/>
      <c r="D485" s="177"/>
      <c r="E485" s="177"/>
      <c r="F485" s="177"/>
      <c r="G485" s="177"/>
      <c r="H485" s="177"/>
      <c r="I485" s="177"/>
      <c r="J485" s="178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80"/>
      <c r="AK485" s="181"/>
    </row>
    <row r="486" spans="1:37">
      <c r="A486" s="182"/>
      <c r="B486" s="177"/>
      <c r="C486" s="177"/>
      <c r="D486" s="177"/>
      <c r="E486" s="177"/>
      <c r="F486" s="177"/>
      <c r="G486" s="177"/>
      <c r="H486" s="177"/>
      <c r="I486" s="177"/>
      <c r="J486" s="178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80"/>
      <c r="AK486" s="181"/>
    </row>
    <row r="487" spans="1:37">
      <c r="A487" s="182"/>
      <c r="B487" s="177"/>
      <c r="C487" s="177"/>
      <c r="D487" s="177"/>
      <c r="E487" s="177"/>
      <c r="F487" s="177"/>
      <c r="G487" s="177"/>
      <c r="H487" s="177"/>
      <c r="I487" s="177"/>
      <c r="J487" s="178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80"/>
      <c r="AK487" s="181"/>
    </row>
    <row r="488" spans="1:37">
      <c r="A488" s="182"/>
      <c r="B488" s="177"/>
      <c r="C488" s="177"/>
      <c r="D488" s="177"/>
      <c r="E488" s="177"/>
      <c r="F488" s="177"/>
      <c r="G488" s="177"/>
      <c r="H488" s="177"/>
      <c r="I488" s="177"/>
      <c r="J488" s="178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80"/>
      <c r="AK488" s="181"/>
    </row>
    <row r="489" spans="1:37">
      <c r="A489" s="182"/>
      <c r="B489" s="177"/>
      <c r="C489" s="177"/>
      <c r="D489" s="177"/>
      <c r="E489" s="177"/>
      <c r="F489" s="177"/>
      <c r="G489" s="177"/>
      <c r="H489" s="177"/>
      <c r="I489" s="177"/>
      <c r="J489" s="178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80"/>
      <c r="AK489" s="181"/>
    </row>
    <row r="490" spans="1:37">
      <c r="A490" s="182"/>
      <c r="B490" s="177"/>
      <c r="C490" s="177"/>
      <c r="D490" s="177"/>
      <c r="E490" s="177"/>
      <c r="F490" s="177"/>
      <c r="G490" s="177"/>
      <c r="H490" s="177"/>
      <c r="I490" s="177"/>
      <c r="J490" s="178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80"/>
      <c r="AK490" s="181"/>
    </row>
    <row r="491" spans="1:37">
      <c r="A491" s="182"/>
      <c r="B491" s="177"/>
      <c r="C491" s="177"/>
      <c r="D491" s="177"/>
      <c r="E491" s="177"/>
      <c r="F491" s="177"/>
      <c r="G491" s="177"/>
      <c r="H491" s="177"/>
      <c r="I491" s="177"/>
      <c r="J491" s="178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80"/>
      <c r="AK491" s="181"/>
    </row>
    <row r="492" spans="1:37">
      <c r="A492" s="182"/>
      <c r="B492" s="177"/>
      <c r="C492" s="177"/>
      <c r="D492" s="177"/>
      <c r="E492" s="177"/>
      <c r="F492" s="177"/>
      <c r="G492" s="177"/>
      <c r="H492" s="177"/>
      <c r="I492" s="177"/>
      <c r="J492" s="178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80"/>
      <c r="AK492" s="181"/>
    </row>
    <row r="493" spans="1:37">
      <c r="A493" s="182"/>
      <c r="B493" s="177"/>
      <c r="C493" s="177"/>
      <c r="D493" s="177"/>
      <c r="E493" s="177"/>
      <c r="F493" s="177"/>
      <c r="G493" s="177"/>
      <c r="H493" s="177"/>
      <c r="I493" s="177"/>
      <c r="J493" s="178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80"/>
      <c r="AK493" s="181"/>
    </row>
    <row r="494" spans="1:37">
      <c r="A494" s="182"/>
      <c r="B494" s="177"/>
      <c r="C494" s="177"/>
      <c r="D494" s="177"/>
      <c r="E494" s="177"/>
      <c r="F494" s="177"/>
      <c r="G494" s="177"/>
      <c r="H494" s="177"/>
      <c r="I494" s="177"/>
      <c r="J494" s="178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80"/>
      <c r="AK494" s="181"/>
    </row>
    <row r="495" spans="1:37">
      <c r="A495" s="182"/>
      <c r="B495" s="177"/>
      <c r="C495" s="177"/>
      <c r="D495" s="177"/>
      <c r="E495" s="177"/>
      <c r="F495" s="177"/>
      <c r="G495" s="177"/>
      <c r="H495" s="177"/>
      <c r="I495" s="177"/>
      <c r="J495" s="178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80"/>
      <c r="AK495" s="181"/>
    </row>
    <row r="496" spans="1:37">
      <c r="A496" s="182"/>
      <c r="B496" s="177"/>
      <c r="C496" s="177"/>
      <c r="D496" s="177"/>
      <c r="E496" s="177"/>
      <c r="F496" s="177"/>
      <c r="G496" s="177"/>
      <c r="H496" s="177"/>
      <c r="I496" s="177"/>
      <c r="J496" s="178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80"/>
      <c r="AK496" s="181"/>
    </row>
    <row r="497" spans="1:37">
      <c r="A497" s="182"/>
      <c r="B497" s="177"/>
      <c r="C497" s="177"/>
      <c r="D497" s="177"/>
      <c r="E497" s="177"/>
      <c r="F497" s="177"/>
      <c r="G497" s="177"/>
      <c r="H497" s="177"/>
      <c r="I497" s="177"/>
      <c r="J497" s="178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80"/>
      <c r="AK497" s="181"/>
    </row>
    <row r="498" spans="1:37">
      <c r="A498" s="182"/>
      <c r="B498" s="177"/>
      <c r="C498" s="177"/>
      <c r="D498" s="177"/>
      <c r="E498" s="177"/>
      <c r="F498" s="177"/>
      <c r="G498" s="177"/>
      <c r="H498" s="177"/>
      <c r="I498" s="177"/>
      <c r="J498" s="178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80"/>
      <c r="AK498" s="181"/>
    </row>
    <row r="499" spans="1:37">
      <c r="A499" s="182"/>
      <c r="B499" s="177"/>
      <c r="C499" s="177"/>
      <c r="D499" s="177"/>
      <c r="E499" s="177"/>
      <c r="F499" s="177"/>
      <c r="G499" s="177"/>
      <c r="H499" s="177"/>
      <c r="I499" s="177"/>
      <c r="J499" s="178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80"/>
      <c r="AK499" s="181"/>
    </row>
    <row r="500" spans="1:37">
      <c r="A500" s="182"/>
      <c r="B500" s="177"/>
      <c r="C500" s="177"/>
      <c r="D500" s="177"/>
      <c r="E500" s="177"/>
      <c r="F500" s="177"/>
      <c r="G500" s="177"/>
      <c r="H500" s="177"/>
      <c r="I500" s="177"/>
      <c r="J500" s="178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80"/>
      <c r="AK500" s="181"/>
    </row>
    <row r="501" spans="1:37">
      <c r="A501" s="182"/>
      <c r="B501" s="177"/>
      <c r="C501" s="177"/>
      <c r="D501" s="177"/>
      <c r="E501" s="177"/>
      <c r="F501" s="177"/>
      <c r="G501" s="177"/>
      <c r="H501" s="177"/>
      <c r="I501" s="177"/>
      <c r="J501" s="178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80"/>
      <c r="AK501" s="181"/>
    </row>
    <row r="502" spans="1:37">
      <c r="A502" s="182"/>
      <c r="B502" s="177"/>
      <c r="C502" s="177"/>
      <c r="D502" s="177"/>
      <c r="E502" s="177"/>
      <c r="F502" s="177"/>
      <c r="G502" s="177"/>
      <c r="H502" s="177"/>
      <c r="I502" s="177"/>
      <c r="J502" s="178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80"/>
      <c r="AK502" s="181"/>
    </row>
    <row r="503" spans="1:37">
      <c r="A503" s="182"/>
      <c r="B503" s="177"/>
      <c r="C503" s="177"/>
      <c r="D503" s="177"/>
      <c r="E503" s="177"/>
      <c r="F503" s="177"/>
      <c r="G503" s="177"/>
      <c r="H503" s="177"/>
      <c r="I503" s="177"/>
      <c r="J503" s="178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80"/>
      <c r="AK503" s="181"/>
    </row>
    <row r="504" spans="1:37">
      <c r="A504" s="182"/>
      <c r="B504" s="177"/>
      <c r="C504" s="177"/>
      <c r="D504" s="177"/>
      <c r="E504" s="177"/>
      <c r="F504" s="177"/>
      <c r="G504" s="177"/>
      <c r="H504" s="177"/>
      <c r="I504" s="177"/>
      <c r="J504" s="178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80"/>
      <c r="AK504" s="181"/>
    </row>
    <row r="505" spans="1:37">
      <c r="A505" s="182"/>
      <c r="B505" s="177"/>
      <c r="C505" s="177"/>
      <c r="D505" s="177"/>
      <c r="E505" s="177"/>
      <c r="F505" s="177"/>
      <c r="G505" s="177"/>
      <c r="H505" s="177"/>
      <c r="I505" s="177"/>
      <c r="J505" s="178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80"/>
      <c r="AK505" s="181"/>
    </row>
    <row r="506" spans="1:37">
      <c r="A506" s="182"/>
      <c r="B506" s="177"/>
      <c r="C506" s="177"/>
      <c r="D506" s="177"/>
      <c r="E506" s="177"/>
      <c r="F506" s="177"/>
      <c r="G506" s="177"/>
      <c r="H506" s="177"/>
      <c r="I506" s="177"/>
      <c r="J506" s="178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80"/>
      <c r="AK506" s="181"/>
    </row>
    <row r="507" spans="1:37">
      <c r="A507" s="182"/>
      <c r="B507" s="177"/>
      <c r="C507" s="177"/>
      <c r="D507" s="177"/>
      <c r="E507" s="177"/>
      <c r="F507" s="177"/>
      <c r="G507" s="177"/>
      <c r="H507" s="177"/>
      <c r="I507" s="177"/>
      <c r="J507" s="178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80"/>
      <c r="AK507" s="181"/>
    </row>
    <row r="508" spans="1:37">
      <c r="A508" s="182"/>
      <c r="B508" s="177"/>
      <c r="C508" s="177"/>
      <c r="D508" s="177"/>
      <c r="E508" s="177"/>
      <c r="F508" s="177"/>
      <c r="G508" s="177"/>
      <c r="H508" s="177"/>
      <c r="I508" s="177"/>
      <c r="J508" s="178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80"/>
      <c r="AK508" s="181"/>
    </row>
    <row r="509" spans="1:37">
      <c r="A509" s="182"/>
      <c r="B509" s="177"/>
      <c r="C509" s="177"/>
      <c r="D509" s="177"/>
      <c r="E509" s="177"/>
      <c r="F509" s="177"/>
      <c r="G509" s="177"/>
      <c r="H509" s="177"/>
      <c r="I509" s="177"/>
      <c r="J509" s="178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80"/>
      <c r="AK509" s="181"/>
    </row>
    <row r="510" spans="1:37">
      <c r="A510" s="182"/>
      <c r="B510" s="177"/>
      <c r="C510" s="177"/>
      <c r="D510" s="177"/>
      <c r="E510" s="177"/>
      <c r="F510" s="177"/>
      <c r="G510" s="177"/>
      <c r="H510" s="177"/>
      <c r="I510" s="177"/>
      <c r="J510" s="178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80"/>
      <c r="AK510" s="181"/>
    </row>
    <row r="511" spans="1:37">
      <c r="A511" s="182"/>
      <c r="B511" s="177"/>
      <c r="C511" s="177"/>
      <c r="D511" s="177"/>
      <c r="E511" s="177"/>
      <c r="F511" s="177"/>
      <c r="G511" s="177"/>
      <c r="H511" s="177"/>
      <c r="I511" s="177"/>
      <c r="J511" s="178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80"/>
      <c r="AK511" s="181"/>
    </row>
    <row r="512" spans="1:37">
      <c r="A512" s="182"/>
      <c r="B512" s="177"/>
      <c r="C512" s="177"/>
      <c r="D512" s="177"/>
      <c r="E512" s="177"/>
      <c r="F512" s="177"/>
      <c r="G512" s="177"/>
      <c r="H512" s="177"/>
      <c r="I512" s="177"/>
      <c r="J512" s="178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80"/>
      <c r="AK512" s="181"/>
    </row>
    <row r="513" spans="1:37">
      <c r="A513" s="182"/>
      <c r="B513" s="177"/>
      <c r="C513" s="177"/>
      <c r="D513" s="177"/>
      <c r="E513" s="177"/>
      <c r="F513" s="177"/>
      <c r="G513" s="177"/>
      <c r="H513" s="177"/>
      <c r="I513" s="177"/>
      <c r="J513" s="178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80"/>
      <c r="AK513" s="181"/>
    </row>
    <row r="514" spans="1:37">
      <c r="A514" s="182"/>
      <c r="B514" s="177"/>
      <c r="C514" s="177"/>
      <c r="D514" s="177"/>
      <c r="E514" s="177"/>
      <c r="F514" s="177"/>
      <c r="G514" s="177"/>
      <c r="H514" s="177"/>
      <c r="I514" s="177"/>
      <c r="J514" s="178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80"/>
      <c r="AK514" s="181"/>
    </row>
    <row r="515" spans="1:37">
      <c r="A515" s="182"/>
      <c r="B515" s="177"/>
      <c r="C515" s="177"/>
      <c r="D515" s="177"/>
      <c r="E515" s="177"/>
      <c r="F515" s="177"/>
      <c r="G515" s="177"/>
      <c r="H515" s="177"/>
      <c r="I515" s="177"/>
      <c r="J515" s="178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80"/>
      <c r="AK515" s="181"/>
    </row>
    <row r="516" spans="1:37">
      <c r="A516" s="182"/>
      <c r="B516" s="177"/>
      <c r="C516" s="177"/>
      <c r="D516" s="177"/>
      <c r="E516" s="177"/>
      <c r="F516" s="177"/>
      <c r="G516" s="177"/>
      <c r="H516" s="177"/>
      <c r="I516" s="177"/>
      <c r="J516" s="178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80"/>
      <c r="AK516" s="181"/>
    </row>
    <row r="517" spans="1:37">
      <c r="A517" s="182"/>
      <c r="B517" s="177"/>
      <c r="C517" s="177"/>
      <c r="D517" s="177"/>
      <c r="E517" s="177"/>
      <c r="F517" s="177"/>
      <c r="G517" s="177"/>
      <c r="H517" s="177"/>
      <c r="I517" s="177"/>
      <c r="J517" s="178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80"/>
      <c r="AK517" s="181"/>
    </row>
    <row r="518" spans="1:37">
      <c r="A518" s="182"/>
      <c r="B518" s="177"/>
      <c r="C518" s="177"/>
      <c r="D518" s="177"/>
      <c r="E518" s="177"/>
      <c r="F518" s="177"/>
      <c r="G518" s="177"/>
      <c r="H518" s="177"/>
      <c r="I518" s="177"/>
      <c r="J518" s="178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80"/>
      <c r="AK518" s="181"/>
    </row>
    <row r="519" spans="1:37">
      <c r="A519" s="182"/>
      <c r="B519" s="177"/>
      <c r="C519" s="177"/>
      <c r="D519" s="177"/>
      <c r="E519" s="177"/>
      <c r="F519" s="177"/>
      <c r="G519" s="177"/>
      <c r="H519" s="177"/>
      <c r="I519" s="177"/>
      <c r="J519" s="178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80"/>
      <c r="AK519" s="181"/>
    </row>
    <row r="520" spans="1:37">
      <c r="A520" s="182"/>
      <c r="B520" s="177"/>
      <c r="C520" s="177"/>
      <c r="D520" s="177"/>
      <c r="E520" s="177"/>
      <c r="F520" s="177"/>
      <c r="G520" s="177"/>
      <c r="H520" s="177"/>
      <c r="I520" s="177"/>
      <c r="J520" s="178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80"/>
      <c r="AK520" s="181"/>
    </row>
    <row r="521" spans="1:37">
      <c r="A521" s="182"/>
      <c r="B521" s="177"/>
      <c r="C521" s="177"/>
      <c r="D521" s="177"/>
      <c r="E521" s="177"/>
      <c r="F521" s="177"/>
      <c r="G521" s="177"/>
      <c r="H521" s="177"/>
      <c r="I521" s="177"/>
      <c r="J521" s="178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80"/>
      <c r="AK521" s="181"/>
    </row>
    <row r="522" spans="1:37">
      <c r="A522" s="182"/>
      <c r="B522" s="177"/>
      <c r="C522" s="177"/>
      <c r="D522" s="177"/>
      <c r="E522" s="177"/>
      <c r="F522" s="177"/>
      <c r="G522" s="177"/>
      <c r="H522" s="177"/>
      <c r="I522" s="177"/>
      <c r="J522" s="178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80"/>
      <c r="AK522" s="181"/>
    </row>
    <row r="523" spans="1:37">
      <c r="A523" s="182"/>
      <c r="B523" s="177"/>
      <c r="C523" s="177"/>
      <c r="D523" s="177"/>
      <c r="E523" s="177"/>
      <c r="F523" s="177"/>
      <c r="G523" s="177"/>
      <c r="H523" s="177"/>
      <c r="I523" s="177"/>
      <c r="J523" s="178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80"/>
      <c r="AK523" s="181"/>
    </row>
    <row r="524" spans="1:37">
      <c r="A524" s="182"/>
      <c r="B524" s="177"/>
      <c r="C524" s="177"/>
      <c r="D524" s="177"/>
      <c r="E524" s="177"/>
      <c r="F524" s="177"/>
      <c r="G524" s="177"/>
      <c r="H524" s="177"/>
      <c r="I524" s="177"/>
      <c r="J524" s="178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80"/>
      <c r="AK524" s="181"/>
    </row>
    <row r="525" spans="1:37">
      <c r="A525" s="182"/>
      <c r="B525" s="177"/>
      <c r="C525" s="177"/>
      <c r="D525" s="177"/>
      <c r="E525" s="177"/>
      <c r="F525" s="177"/>
      <c r="G525" s="177"/>
      <c r="H525" s="177"/>
      <c r="I525" s="177"/>
      <c r="J525" s="178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80"/>
      <c r="AK525" s="181"/>
    </row>
    <row r="526" spans="1:37">
      <c r="A526" s="182"/>
      <c r="B526" s="177"/>
      <c r="C526" s="177"/>
      <c r="D526" s="177"/>
      <c r="E526" s="177"/>
      <c r="F526" s="177"/>
      <c r="G526" s="177"/>
      <c r="H526" s="177"/>
      <c r="I526" s="177"/>
      <c r="J526" s="178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80"/>
      <c r="AK526" s="181"/>
    </row>
    <row r="527" spans="1:37">
      <c r="A527" s="182"/>
      <c r="B527" s="177"/>
      <c r="C527" s="177"/>
      <c r="D527" s="177"/>
      <c r="E527" s="177"/>
      <c r="F527" s="177"/>
      <c r="G527" s="177"/>
      <c r="H527" s="177"/>
      <c r="I527" s="177"/>
      <c r="J527" s="178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80"/>
      <c r="AK527" s="181"/>
    </row>
    <row r="528" spans="1:37">
      <c r="A528" s="182"/>
      <c r="B528" s="177"/>
      <c r="C528" s="177"/>
      <c r="D528" s="177"/>
      <c r="E528" s="177"/>
      <c r="F528" s="177"/>
      <c r="G528" s="177"/>
      <c r="H528" s="177"/>
      <c r="I528" s="177"/>
      <c r="J528" s="178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80"/>
      <c r="AK528" s="181"/>
    </row>
    <row r="529" spans="1:37">
      <c r="A529" s="182"/>
      <c r="B529" s="177"/>
      <c r="C529" s="177"/>
      <c r="D529" s="177"/>
      <c r="E529" s="177"/>
      <c r="F529" s="177"/>
      <c r="G529" s="177"/>
      <c r="H529" s="177"/>
      <c r="I529" s="177"/>
      <c r="J529" s="178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80"/>
      <c r="AK529" s="181"/>
    </row>
    <row r="530" spans="1:37">
      <c r="A530" s="182"/>
      <c r="B530" s="177"/>
      <c r="C530" s="177"/>
      <c r="D530" s="177"/>
      <c r="E530" s="177"/>
      <c r="F530" s="177"/>
      <c r="G530" s="177"/>
      <c r="H530" s="177"/>
      <c r="I530" s="177"/>
      <c r="J530" s="178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80"/>
      <c r="AK530" s="181"/>
    </row>
    <row r="531" spans="1:37">
      <c r="A531" s="182"/>
      <c r="B531" s="177"/>
      <c r="C531" s="177"/>
      <c r="D531" s="177"/>
      <c r="E531" s="177"/>
      <c r="F531" s="177"/>
      <c r="G531" s="177"/>
      <c r="H531" s="177"/>
      <c r="I531" s="177"/>
      <c r="J531" s="178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80"/>
      <c r="AK531" s="181"/>
    </row>
    <row r="532" spans="1:37">
      <c r="A532" s="182"/>
      <c r="B532" s="177"/>
      <c r="C532" s="177"/>
      <c r="D532" s="177"/>
      <c r="E532" s="177"/>
      <c r="F532" s="177"/>
      <c r="G532" s="177"/>
      <c r="H532" s="177"/>
      <c r="I532" s="177"/>
      <c r="J532" s="178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80"/>
      <c r="AK532" s="181"/>
    </row>
    <row r="533" spans="1:37">
      <c r="A533" s="182"/>
      <c r="B533" s="177"/>
      <c r="C533" s="177"/>
      <c r="D533" s="177"/>
      <c r="E533" s="177"/>
      <c r="F533" s="177"/>
      <c r="G533" s="177"/>
      <c r="H533" s="177"/>
      <c r="I533" s="177"/>
      <c r="J533" s="178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80"/>
      <c r="AK533" s="181"/>
    </row>
    <row r="534" spans="1:37">
      <c r="A534" s="182"/>
      <c r="B534" s="177"/>
      <c r="C534" s="177"/>
      <c r="D534" s="177"/>
      <c r="E534" s="177"/>
      <c r="F534" s="177"/>
      <c r="G534" s="177"/>
      <c r="H534" s="177"/>
      <c r="I534" s="177"/>
      <c r="J534" s="178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80"/>
      <c r="AK534" s="181"/>
    </row>
    <row r="535" spans="1:37">
      <c r="A535" s="182"/>
      <c r="B535" s="177"/>
      <c r="C535" s="177"/>
      <c r="D535" s="177"/>
      <c r="E535" s="177"/>
      <c r="F535" s="177"/>
      <c r="G535" s="177"/>
      <c r="H535" s="177"/>
      <c r="I535" s="177"/>
      <c r="J535" s="178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80"/>
      <c r="AK535" s="181"/>
    </row>
    <row r="536" spans="1:37">
      <c r="A536" s="182"/>
      <c r="B536" s="177"/>
      <c r="C536" s="177"/>
      <c r="D536" s="177"/>
      <c r="E536" s="177"/>
      <c r="F536" s="177"/>
      <c r="G536" s="177"/>
      <c r="H536" s="177"/>
      <c r="I536" s="177"/>
      <c r="J536" s="178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80"/>
      <c r="AK536" s="181"/>
    </row>
    <row r="537" spans="1:37">
      <c r="A537" s="182"/>
      <c r="B537" s="177"/>
      <c r="C537" s="177"/>
      <c r="D537" s="177"/>
      <c r="E537" s="177"/>
      <c r="F537" s="177"/>
      <c r="G537" s="177"/>
      <c r="H537" s="177"/>
      <c r="I537" s="177"/>
      <c r="J537" s="178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80"/>
      <c r="AK537" s="181"/>
    </row>
    <row r="538" spans="1:37">
      <c r="A538" s="182"/>
      <c r="B538" s="177"/>
      <c r="C538" s="177"/>
      <c r="D538" s="177"/>
      <c r="E538" s="177"/>
      <c r="F538" s="177"/>
      <c r="G538" s="177"/>
      <c r="H538" s="177"/>
      <c r="I538" s="177"/>
      <c r="J538" s="178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80"/>
      <c r="AK538" s="181"/>
    </row>
    <row r="539" spans="1:37">
      <c r="A539" s="182"/>
      <c r="B539" s="177"/>
      <c r="C539" s="177"/>
      <c r="D539" s="177"/>
      <c r="E539" s="177"/>
      <c r="F539" s="177"/>
      <c r="G539" s="177"/>
      <c r="H539" s="177"/>
      <c r="I539" s="177"/>
      <c r="J539" s="178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80"/>
      <c r="AK539" s="181"/>
    </row>
    <row r="540" spans="1:37">
      <c r="A540" s="182"/>
      <c r="B540" s="177"/>
      <c r="C540" s="177"/>
      <c r="D540" s="177"/>
      <c r="E540" s="177"/>
      <c r="F540" s="177"/>
      <c r="G540" s="177"/>
      <c r="H540" s="177"/>
      <c r="I540" s="177"/>
      <c r="J540" s="178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80"/>
      <c r="AK540" s="181"/>
    </row>
    <row r="541" spans="1:37">
      <c r="A541" s="182"/>
      <c r="B541" s="177"/>
      <c r="C541" s="177"/>
      <c r="D541" s="177"/>
      <c r="E541" s="177"/>
      <c r="F541" s="177"/>
      <c r="G541" s="177"/>
      <c r="H541" s="177"/>
      <c r="I541" s="177"/>
      <c r="J541" s="178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80"/>
      <c r="AK541" s="181"/>
    </row>
    <row r="542" spans="1:37">
      <c r="A542" s="182"/>
      <c r="B542" s="177"/>
      <c r="C542" s="177"/>
      <c r="D542" s="177"/>
      <c r="E542" s="177"/>
      <c r="F542" s="177"/>
      <c r="G542" s="177"/>
      <c r="H542" s="177"/>
      <c r="I542" s="177"/>
      <c r="J542" s="178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80"/>
      <c r="AK542" s="181"/>
    </row>
    <row r="543" spans="1:37">
      <c r="A543" s="182"/>
      <c r="B543" s="177"/>
      <c r="C543" s="177"/>
      <c r="D543" s="177"/>
      <c r="E543" s="177"/>
      <c r="F543" s="177"/>
      <c r="G543" s="177"/>
      <c r="H543" s="177"/>
      <c r="I543" s="177"/>
      <c r="J543" s="178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80"/>
      <c r="AK543" s="181"/>
    </row>
    <row r="544" spans="1:37">
      <c r="A544" s="182"/>
      <c r="B544" s="177"/>
      <c r="C544" s="177"/>
      <c r="D544" s="177"/>
      <c r="E544" s="177"/>
      <c r="F544" s="177"/>
      <c r="G544" s="177"/>
      <c r="H544" s="177"/>
      <c r="I544" s="177"/>
      <c r="J544" s="178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80"/>
      <c r="AK544" s="181"/>
    </row>
    <row r="545" spans="1:37">
      <c r="A545" s="182"/>
      <c r="B545" s="177"/>
      <c r="C545" s="177"/>
      <c r="D545" s="177"/>
      <c r="E545" s="177"/>
      <c r="F545" s="177"/>
      <c r="G545" s="177"/>
      <c r="H545" s="177"/>
      <c r="I545" s="177"/>
      <c r="J545" s="178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80"/>
      <c r="AK545" s="181"/>
    </row>
    <row r="546" spans="1:37">
      <c r="A546" s="182"/>
      <c r="B546" s="177"/>
      <c r="C546" s="177"/>
      <c r="D546" s="177"/>
      <c r="E546" s="177"/>
      <c r="F546" s="177"/>
      <c r="G546" s="177"/>
      <c r="H546" s="177"/>
      <c r="I546" s="177"/>
      <c r="J546" s="178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80"/>
      <c r="AK546" s="181"/>
    </row>
    <row r="547" spans="1:37">
      <c r="A547" s="182"/>
      <c r="B547" s="177"/>
      <c r="C547" s="177"/>
      <c r="D547" s="177"/>
      <c r="E547" s="177"/>
      <c r="F547" s="177"/>
      <c r="G547" s="177"/>
      <c r="H547" s="177"/>
      <c r="I547" s="177"/>
      <c r="J547" s="178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80"/>
      <c r="AK547" s="181"/>
    </row>
    <row r="548" spans="1:37">
      <c r="A548" s="182"/>
      <c r="B548" s="177"/>
      <c r="C548" s="177"/>
      <c r="D548" s="177"/>
      <c r="E548" s="177"/>
      <c r="F548" s="177"/>
      <c r="G548" s="177"/>
      <c r="H548" s="177"/>
      <c r="I548" s="177"/>
      <c r="J548" s="178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80"/>
      <c r="AK548" s="181"/>
    </row>
    <row r="549" spans="1:37">
      <c r="A549" s="182"/>
      <c r="B549" s="177"/>
      <c r="C549" s="177"/>
      <c r="D549" s="177"/>
      <c r="E549" s="177"/>
      <c r="F549" s="177"/>
      <c r="G549" s="177"/>
      <c r="H549" s="177"/>
      <c r="I549" s="177"/>
      <c r="J549" s="178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80"/>
      <c r="AK549" s="181"/>
    </row>
    <row r="550" spans="1:37">
      <c r="A550" s="182"/>
      <c r="B550" s="177"/>
      <c r="C550" s="177"/>
      <c r="D550" s="177"/>
      <c r="E550" s="177"/>
      <c r="F550" s="177"/>
      <c r="G550" s="177"/>
      <c r="H550" s="177"/>
      <c r="I550" s="177"/>
      <c r="J550" s="178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80"/>
      <c r="AK550" s="181"/>
    </row>
    <row r="551" spans="1:37">
      <c r="A551" s="182"/>
      <c r="B551" s="177"/>
      <c r="C551" s="177"/>
      <c r="D551" s="177"/>
      <c r="E551" s="177"/>
      <c r="F551" s="177"/>
      <c r="G551" s="177"/>
      <c r="H551" s="177"/>
      <c r="I551" s="177"/>
      <c r="J551" s="178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80"/>
      <c r="AK551" s="181"/>
    </row>
    <row r="552" spans="1:37">
      <c r="A552" s="182"/>
      <c r="B552" s="177"/>
      <c r="C552" s="177"/>
      <c r="D552" s="177"/>
      <c r="E552" s="177"/>
      <c r="F552" s="177"/>
      <c r="G552" s="177"/>
      <c r="H552" s="177"/>
      <c r="I552" s="177"/>
      <c r="J552" s="178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80"/>
      <c r="AK552" s="181"/>
    </row>
    <row r="553" spans="1:37">
      <c r="A553" s="182"/>
      <c r="B553" s="177"/>
      <c r="C553" s="177"/>
      <c r="D553" s="177"/>
      <c r="E553" s="177"/>
      <c r="F553" s="177"/>
      <c r="G553" s="177"/>
      <c r="H553" s="177"/>
      <c r="I553" s="177"/>
      <c r="J553" s="178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80"/>
      <c r="AK553" s="181"/>
    </row>
    <row r="554" spans="1:37">
      <c r="A554" s="182"/>
      <c r="B554" s="177"/>
      <c r="C554" s="177"/>
      <c r="D554" s="177"/>
      <c r="E554" s="177"/>
      <c r="F554" s="177"/>
      <c r="G554" s="177"/>
      <c r="H554" s="177"/>
      <c r="I554" s="177"/>
      <c r="J554" s="178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80"/>
      <c r="AK554" s="181"/>
    </row>
    <row r="555" spans="1:37">
      <c r="A555" s="182"/>
      <c r="B555" s="177"/>
      <c r="C555" s="177"/>
      <c r="D555" s="177"/>
      <c r="E555" s="177"/>
      <c r="F555" s="177"/>
      <c r="G555" s="177"/>
      <c r="H555" s="177"/>
      <c r="I555" s="177"/>
      <c r="J555" s="178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80"/>
      <c r="AK555" s="181"/>
    </row>
    <row r="556" spans="1:37">
      <c r="A556" s="182"/>
      <c r="B556" s="177"/>
      <c r="C556" s="177"/>
      <c r="D556" s="177"/>
      <c r="E556" s="177"/>
      <c r="F556" s="177"/>
      <c r="G556" s="177"/>
      <c r="H556" s="177"/>
      <c r="I556" s="177"/>
      <c r="J556" s="178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80"/>
      <c r="AK556" s="181"/>
    </row>
    <row r="557" spans="1:37">
      <c r="A557" s="182"/>
      <c r="B557" s="177"/>
      <c r="C557" s="177"/>
      <c r="D557" s="177"/>
      <c r="E557" s="177"/>
      <c r="F557" s="177"/>
      <c r="G557" s="177"/>
      <c r="H557" s="177"/>
      <c r="I557" s="177"/>
      <c r="J557" s="178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80"/>
      <c r="AK557" s="181"/>
    </row>
    <row r="558" spans="1:37">
      <c r="A558" s="182"/>
      <c r="B558" s="177"/>
      <c r="C558" s="177"/>
      <c r="D558" s="177"/>
      <c r="E558" s="177"/>
      <c r="F558" s="177"/>
      <c r="G558" s="177"/>
      <c r="H558" s="177"/>
      <c r="I558" s="177"/>
      <c r="J558" s="178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80"/>
      <c r="AK558" s="181"/>
    </row>
    <row r="559" spans="1:37">
      <c r="A559" s="182"/>
      <c r="B559" s="177"/>
      <c r="C559" s="177"/>
      <c r="D559" s="177"/>
      <c r="E559" s="177"/>
      <c r="F559" s="177"/>
      <c r="G559" s="177"/>
      <c r="H559" s="177"/>
      <c r="I559" s="177"/>
      <c r="J559" s="178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80"/>
      <c r="AK559" s="181"/>
    </row>
    <row r="560" spans="1:37">
      <c r="A560" s="182"/>
      <c r="B560" s="177"/>
      <c r="C560" s="177"/>
      <c r="D560" s="177"/>
      <c r="E560" s="177"/>
      <c r="F560" s="177"/>
      <c r="G560" s="177"/>
      <c r="H560" s="177"/>
      <c r="I560" s="177"/>
      <c r="J560" s="178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80"/>
      <c r="AK560" s="181"/>
    </row>
    <row r="561" spans="1:37">
      <c r="A561" s="182"/>
      <c r="B561" s="177"/>
      <c r="C561" s="177"/>
      <c r="D561" s="177"/>
      <c r="E561" s="177"/>
      <c r="F561" s="177"/>
      <c r="G561" s="177"/>
      <c r="H561" s="177"/>
      <c r="I561" s="177"/>
      <c r="J561" s="178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80"/>
      <c r="AK561" s="181"/>
    </row>
    <row r="562" spans="1:37">
      <c r="A562" s="182"/>
      <c r="B562" s="177"/>
      <c r="C562" s="177"/>
      <c r="D562" s="177"/>
      <c r="E562" s="177"/>
      <c r="F562" s="177"/>
      <c r="G562" s="177"/>
      <c r="H562" s="177"/>
      <c r="I562" s="177"/>
      <c r="J562" s="178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80"/>
      <c r="AK562" s="181"/>
    </row>
    <row r="563" spans="1:37">
      <c r="A563" s="182"/>
      <c r="B563" s="177"/>
      <c r="C563" s="177"/>
      <c r="D563" s="177"/>
      <c r="E563" s="177"/>
      <c r="F563" s="177"/>
      <c r="G563" s="177"/>
      <c r="H563" s="177"/>
      <c r="I563" s="177"/>
      <c r="J563" s="178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80"/>
      <c r="AK563" s="181"/>
    </row>
    <row r="564" spans="1:37">
      <c r="A564" s="182"/>
      <c r="B564" s="177"/>
      <c r="C564" s="177"/>
      <c r="D564" s="177"/>
      <c r="E564" s="177"/>
      <c r="F564" s="177"/>
      <c r="G564" s="177"/>
      <c r="H564" s="177"/>
      <c r="I564" s="177"/>
      <c r="J564" s="178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80"/>
      <c r="AK564" s="181"/>
    </row>
    <row r="565" spans="1:37">
      <c r="A565" s="182"/>
      <c r="B565" s="177"/>
      <c r="C565" s="177"/>
      <c r="D565" s="177"/>
      <c r="E565" s="177"/>
      <c r="F565" s="177"/>
      <c r="G565" s="177"/>
      <c r="H565" s="177"/>
      <c r="I565" s="177"/>
      <c r="J565" s="178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80"/>
      <c r="AK565" s="181"/>
    </row>
    <row r="566" spans="1:37">
      <c r="A566" s="182"/>
      <c r="B566" s="177"/>
      <c r="C566" s="177"/>
      <c r="D566" s="177"/>
      <c r="E566" s="177"/>
      <c r="F566" s="177"/>
      <c r="G566" s="177"/>
      <c r="H566" s="177"/>
      <c r="I566" s="177"/>
      <c r="J566" s="178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80"/>
      <c r="AK566" s="181"/>
    </row>
    <row r="567" spans="1:37">
      <c r="A567" s="182"/>
      <c r="B567" s="177"/>
      <c r="C567" s="177"/>
      <c r="D567" s="177"/>
      <c r="E567" s="177"/>
      <c r="F567" s="177"/>
      <c r="G567" s="177"/>
      <c r="H567" s="177"/>
      <c r="I567" s="177"/>
      <c r="J567" s="178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80"/>
      <c r="AK567" s="181"/>
    </row>
    <row r="568" spans="1:37">
      <c r="A568" s="182"/>
      <c r="B568" s="177"/>
      <c r="C568" s="177"/>
      <c r="D568" s="177"/>
      <c r="E568" s="177"/>
      <c r="F568" s="177"/>
      <c r="G568" s="177"/>
      <c r="H568" s="177"/>
      <c r="I568" s="177"/>
      <c r="J568" s="178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80"/>
      <c r="AK568" s="181"/>
    </row>
    <row r="569" spans="1:37">
      <c r="A569" s="182"/>
      <c r="B569" s="177"/>
      <c r="C569" s="177"/>
      <c r="D569" s="177"/>
      <c r="E569" s="177"/>
      <c r="F569" s="177"/>
      <c r="G569" s="177"/>
      <c r="H569" s="177"/>
      <c r="I569" s="177"/>
      <c r="J569" s="178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80"/>
      <c r="AK569" s="181"/>
    </row>
    <row r="570" spans="1:37">
      <c r="A570" s="182"/>
      <c r="B570" s="177"/>
      <c r="C570" s="177"/>
      <c r="D570" s="177"/>
      <c r="E570" s="177"/>
      <c r="F570" s="177"/>
      <c r="G570" s="177"/>
      <c r="H570" s="177"/>
      <c r="I570" s="177"/>
      <c r="J570" s="178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80"/>
      <c r="AK570" s="181"/>
    </row>
    <row r="571" spans="1:37">
      <c r="A571" s="182"/>
      <c r="B571" s="177"/>
      <c r="C571" s="177"/>
      <c r="D571" s="177"/>
      <c r="E571" s="177"/>
      <c r="F571" s="177"/>
      <c r="G571" s="177"/>
      <c r="H571" s="177"/>
      <c r="I571" s="177"/>
      <c r="J571" s="178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80"/>
      <c r="AK571" s="181"/>
    </row>
    <row r="572" spans="1:37">
      <c r="A572" s="182"/>
      <c r="B572" s="177"/>
      <c r="C572" s="177"/>
      <c r="D572" s="177"/>
      <c r="E572" s="177"/>
      <c r="F572" s="177"/>
      <c r="G572" s="177"/>
      <c r="H572" s="177"/>
      <c r="I572" s="177"/>
      <c r="J572" s="178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80"/>
      <c r="AK572" s="181"/>
    </row>
    <row r="573" spans="1:37">
      <c r="A573" s="182"/>
      <c r="B573" s="177"/>
      <c r="C573" s="177"/>
      <c r="D573" s="177"/>
      <c r="E573" s="177"/>
      <c r="F573" s="177"/>
      <c r="G573" s="177"/>
      <c r="H573" s="177"/>
      <c r="I573" s="177"/>
      <c r="J573" s="178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80"/>
      <c r="AK573" s="181"/>
    </row>
    <row r="574" spans="1:37">
      <c r="A574" s="182"/>
      <c r="B574" s="177"/>
      <c r="C574" s="177"/>
      <c r="D574" s="177"/>
      <c r="E574" s="177"/>
      <c r="F574" s="177"/>
      <c r="G574" s="177"/>
      <c r="H574" s="177"/>
      <c r="I574" s="177"/>
      <c r="J574" s="178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80"/>
      <c r="AK574" s="181"/>
    </row>
    <row r="575" spans="1:37">
      <c r="A575" s="182"/>
      <c r="B575" s="177"/>
      <c r="C575" s="177"/>
      <c r="D575" s="177"/>
      <c r="E575" s="177"/>
      <c r="F575" s="177"/>
      <c r="G575" s="177"/>
      <c r="H575" s="177"/>
      <c r="I575" s="177"/>
      <c r="J575" s="178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80"/>
      <c r="AK575" s="181"/>
    </row>
    <row r="576" spans="1:37">
      <c r="A576" s="182"/>
      <c r="B576" s="177"/>
      <c r="C576" s="177"/>
      <c r="D576" s="177"/>
      <c r="E576" s="177"/>
      <c r="F576" s="177"/>
      <c r="G576" s="177"/>
      <c r="H576" s="177"/>
      <c r="I576" s="177"/>
      <c r="J576" s="178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80"/>
      <c r="AK576" s="181"/>
    </row>
    <row r="577" spans="1:37">
      <c r="A577" s="182"/>
      <c r="B577" s="177"/>
      <c r="C577" s="177"/>
      <c r="D577" s="177"/>
      <c r="E577" s="177"/>
      <c r="F577" s="177"/>
      <c r="G577" s="177"/>
      <c r="H577" s="177"/>
      <c r="I577" s="177"/>
      <c r="J577" s="178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80"/>
      <c r="AK577" s="181"/>
    </row>
    <row r="578" spans="1:37">
      <c r="A578" s="182"/>
      <c r="B578" s="177"/>
      <c r="C578" s="177"/>
      <c r="D578" s="177"/>
      <c r="E578" s="177"/>
      <c r="F578" s="177"/>
      <c r="G578" s="177"/>
      <c r="H578" s="177"/>
      <c r="I578" s="177"/>
      <c r="J578" s="178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80"/>
      <c r="AK578" s="181"/>
    </row>
    <row r="579" spans="1:37">
      <c r="A579" s="182"/>
      <c r="B579" s="177"/>
      <c r="C579" s="177"/>
      <c r="D579" s="177"/>
      <c r="E579" s="177"/>
      <c r="F579" s="177"/>
      <c r="G579" s="177"/>
      <c r="H579" s="177"/>
      <c r="I579" s="177"/>
      <c r="J579" s="178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80"/>
      <c r="AK579" s="181"/>
    </row>
    <row r="580" spans="1:37">
      <c r="A580" s="182"/>
      <c r="B580" s="177"/>
      <c r="C580" s="177"/>
      <c r="D580" s="177"/>
      <c r="E580" s="177"/>
      <c r="F580" s="177"/>
      <c r="G580" s="177"/>
      <c r="H580" s="177"/>
      <c r="I580" s="177"/>
      <c r="J580" s="178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80"/>
      <c r="AK580" s="181"/>
    </row>
    <row r="581" spans="1:37">
      <c r="A581" s="182"/>
      <c r="B581" s="177"/>
      <c r="C581" s="177"/>
      <c r="D581" s="177"/>
      <c r="E581" s="177"/>
      <c r="F581" s="177"/>
      <c r="G581" s="177"/>
      <c r="H581" s="177"/>
      <c r="I581" s="177"/>
      <c r="J581" s="178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80"/>
      <c r="AK581" s="181"/>
    </row>
    <row r="582" spans="1:37">
      <c r="A582" s="182"/>
      <c r="B582" s="177"/>
      <c r="C582" s="177"/>
      <c r="D582" s="177"/>
      <c r="E582" s="177"/>
      <c r="F582" s="177"/>
      <c r="G582" s="177"/>
      <c r="H582" s="177"/>
      <c r="I582" s="177"/>
      <c r="J582" s="178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80"/>
      <c r="AK582" s="181"/>
    </row>
    <row r="583" spans="1:37">
      <c r="A583" s="182"/>
      <c r="B583" s="177"/>
      <c r="C583" s="177"/>
      <c r="D583" s="177"/>
      <c r="E583" s="177"/>
      <c r="F583" s="177"/>
      <c r="G583" s="177"/>
      <c r="H583" s="177"/>
      <c r="I583" s="177"/>
      <c r="J583" s="178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80"/>
      <c r="AK583" s="181"/>
    </row>
    <row r="584" spans="1:37">
      <c r="A584" s="182"/>
      <c r="B584" s="177"/>
      <c r="C584" s="177"/>
      <c r="D584" s="177"/>
      <c r="E584" s="177"/>
      <c r="F584" s="177"/>
      <c r="G584" s="177"/>
      <c r="H584" s="177"/>
      <c r="I584" s="177"/>
      <c r="J584" s="178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80"/>
      <c r="AK584" s="181"/>
    </row>
    <row r="585" spans="1:37">
      <c r="A585" s="182"/>
      <c r="B585" s="177"/>
      <c r="C585" s="177"/>
      <c r="D585" s="177"/>
      <c r="E585" s="177"/>
      <c r="F585" s="177"/>
      <c r="G585" s="177"/>
      <c r="H585" s="177"/>
      <c r="I585" s="177"/>
      <c r="J585" s="178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80"/>
      <c r="AK585" s="181"/>
    </row>
    <row r="586" spans="1:37">
      <c r="A586" s="182"/>
      <c r="B586" s="177"/>
      <c r="C586" s="177"/>
      <c r="D586" s="177"/>
      <c r="E586" s="177"/>
      <c r="F586" s="177"/>
      <c r="G586" s="177"/>
      <c r="H586" s="177"/>
      <c r="I586" s="177"/>
      <c r="J586" s="178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80"/>
      <c r="AK586" s="181"/>
    </row>
    <row r="587" spans="1:37">
      <c r="A587" s="182"/>
      <c r="B587" s="177"/>
      <c r="C587" s="177"/>
      <c r="D587" s="177"/>
      <c r="E587" s="177"/>
      <c r="F587" s="177"/>
      <c r="G587" s="177"/>
      <c r="H587" s="177"/>
      <c r="I587" s="177"/>
      <c r="J587" s="178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80"/>
      <c r="AK587" s="181"/>
    </row>
    <row r="588" spans="1:37">
      <c r="A588" s="182"/>
      <c r="B588" s="177"/>
      <c r="C588" s="177"/>
      <c r="D588" s="177"/>
      <c r="E588" s="177"/>
      <c r="F588" s="177"/>
      <c r="G588" s="177"/>
      <c r="H588" s="177"/>
      <c r="I588" s="177"/>
      <c r="J588" s="178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80"/>
      <c r="AK588" s="181"/>
    </row>
    <row r="589" spans="1:37">
      <c r="A589" s="182"/>
      <c r="B589" s="177"/>
      <c r="C589" s="177"/>
      <c r="D589" s="177"/>
      <c r="E589" s="177"/>
      <c r="F589" s="177"/>
      <c r="G589" s="177"/>
      <c r="H589" s="177"/>
      <c r="I589" s="177"/>
      <c r="J589" s="178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80"/>
      <c r="AK589" s="181"/>
    </row>
    <row r="590" spans="1:37">
      <c r="A590" s="182"/>
      <c r="B590" s="177"/>
      <c r="C590" s="177"/>
      <c r="D590" s="177"/>
      <c r="E590" s="177"/>
      <c r="F590" s="177"/>
      <c r="G590" s="177"/>
      <c r="H590" s="177"/>
      <c r="I590" s="177"/>
      <c r="J590" s="178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80"/>
      <c r="AK590" s="181"/>
    </row>
    <row r="591" spans="1:37">
      <c r="A591" s="182"/>
      <c r="B591" s="177"/>
      <c r="C591" s="177"/>
      <c r="D591" s="177"/>
      <c r="E591" s="177"/>
      <c r="F591" s="177"/>
      <c r="G591" s="177"/>
      <c r="H591" s="177"/>
      <c r="I591" s="177"/>
      <c r="J591" s="178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80"/>
      <c r="AK591" s="181"/>
    </row>
    <row r="592" spans="1:37">
      <c r="A592" s="182"/>
      <c r="B592" s="177"/>
      <c r="C592" s="177"/>
      <c r="D592" s="177"/>
      <c r="E592" s="177"/>
      <c r="F592" s="177"/>
      <c r="G592" s="177"/>
      <c r="H592" s="177"/>
      <c r="I592" s="177"/>
      <c r="J592" s="178"/>
      <c r="K592" s="179"/>
      <c r="L592" s="179"/>
      <c r="M592" s="179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80"/>
      <c r="AK592" s="181"/>
    </row>
    <row r="593" spans="1:37">
      <c r="A593" s="182"/>
      <c r="B593" s="177"/>
      <c r="C593" s="177"/>
      <c r="D593" s="177"/>
      <c r="E593" s="177"/>
      <c r="F593" s="177"/>
      <c r="G593" s="177"/>
      <c r="H593" s="177"/>
      <c r="I593" s="177"/>
      <c r="J593" s="178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80"/>
      <c r="AK593" s="181"/>
    </row>
    <row r="594" spans="1:37">
      <c r="A594" s="182"/>
      <c r="B594" s="177"/>
      <c r="C594" s="177"/>
      <c r="D594" s="177"/>
      <c r="E594" s="177"/>
      <c r="F594" s="177"/>
      <c r="G594" s="177"/>
      <c r="H594" s="177"/>
      <c r="I594" s="177"/>
      <c r="J594" s="178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80"/>
      <c r="AK594" s="181"/>
    </row>
    <row r="595" spans="1:37">
      <c r="A595" s="182"/>
      <c r="B595" s="177"/>
      <c r="C595" s="177"/>
      <c r="D595" s="177"/>
      <c r="E595" s="177"/>
      <c r="F595" s="177"/>
      <c r="G595" s="177"/>
      <c r="H595" s="177"/>
      <c r="I595" s="177"/>
      <c r="J595" s="178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80"/>
      <c r="AK595" s="181"/>
    </row>
    <row r="596" spans="1:37">
      <c r="A596" s="182"/>
      <c r="B596" s="177"/>
      <c r="C596" s="177"/>
      <c r="D596" s="177"/>
      <c r="E596" s="177"/>
      <c r="F596" s="177"/>
      <c r="G596" s="177"/>
      <c r="H596" s="177"/>
      <c r="I596" s="177"/>
      <c r="J596" s="178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80"/>
      <c r="AK596" s="181"/>
    </row>
    <row r="597" spans="1:37">
      <c r="A597" s="182"/>
      <c r="B597" s="177"/>
      <c r="C597" s="177"/>
      <c r="D597" s="177"/>
      <c r="E597" s="177"/>
      <c r="F597" s="177"/>
      <c r="G597" s="177"/>
      <c r="H597" s="177"/>
      <c r="I597" s="177"/>
      <c r="J597" s="178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80"/>
      <c r="AK597" s="181"/>
    </row>
    <row r="598" spans="1:37">
      <c r="A598" s="182"/>
      <c r="B598" s="177"/>
      <c r="C598" s="177"/>
      <c r="D598" s="177"/>
      <c r="E598" s="177"/>
      <c r="F598" s="177"/>
      <c r="G598" s="177"/>
      <c r="H598" s="177"/>
      <c r="I598" s="177"/>
      <c r="J598" s="178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80"/>
      <c r="AK598" s="181"/>
    </row>
    <row r="599" spans="1:37">
      <c r="A599" s="182"/>
      <c r="B599" s="177"/>
      <c r="C599" s="177"/>
      <c r="D599" s="177"/>
      <c r="E599" s="177"/>
      <c r="F599" s="177"/>
      <c r="G599" s="177"/>
      <c r="H599" s="177"/>
      <c r="I599" s="177"/>
      <c r="J599" s="178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80"/>
      <c r="AK599" s="181"/>
    </row>
    <row r="600" spans="1:37">
      <c r="A600" s="182"/>
      <c r="B600" s="177"/>
      <c r="C600" s="177"/>
      <c r="D600" s="177"/>
      <c r="E600" s="177"/>
      <c r="F600" s="177"/>
      <c r="G600" s="177"/>
      <c r="H600" s="177"/>
      <c r="I600" s="177"/>
      <c r="J600" s="178"/>
      <c r="K600" s="179"/>
      <c r="L600" s="179"/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80"/>
      <c r="AK600" s="181"/>
    </row>
    <row r="601" spans="1:37">
      <c r="A601" s="182"/>
      <c r="B601" s="177"/>
      <c r="C601" s="177"/>
      <c r="D601" s="177"/>
      <c r="E601" s="177"/>
      <c r="F601" s="177"/>
      <c r="G601" s="177"/>
      <c r="H601" s="177"/>
      <c r="I601" s="177"/>
      <c r="J601" s="178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80"/>
      <c r="AK601" s="181"/>
    </row>
    <row r="602" spans="1:37">
      <c r="A602" s="182"/>
      <c r="B602" s="177"/>
      <c r="C602" s="177"/>
      <c r="D602" s="177"/>
      <c r="E602" s="177"/>
      <c r="F602" s="177"/>
      <c r="G602" s="177"/>
      <c r="H602" s="177"/>
      <c r="I602" s="177"/>
      <c r="J602" s="178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80"/>
      <c r="AK602" s="181"/>
    </row>
    <row r="603" spans="1:37">
      <c r="A603" s="182"/>
      <c r="B603" s="177"/>
      <c r="C603" s="177"/>
      <c r="D603" s="177"/>
      <c r="E603" s="177"/>
      <c r="F603" s="177"/>
      <c r="G603" s="177"/>
      <c r="H603" s="177"/>
      <c r="I603" s="177"/>
      <c r="J603" s="178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80"/>
      <c r="AK603" s="181"/>
    </row>
    <row r="604" spans="1:37">
      <c r="A604" s="182"/>
      <c r="B604" s="177"/>
      <c r="C604" s="177"/>
      <c r="D604" s="177"/>
      <c r="E604" s="177"/>
      <c r="F604" s="177"/>
      <c r="G604" s="177"/>
      <c r="H604" s="177"/>
      <c r="I604" s="177"/>
      <c r="J604" s="178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80"/>
      <c r="AK604" s="181"/>
    </row>
    <row r="605" spans="1:37">
      <c r="A605" s="182"/>
      <c r="B605" s="177"/>
      <c r="C605" s="177"/>
      <c r="D605" s="177"/>
      <c r="E605" s="177"/>
      <c r="F605" s="177"/>
      <c r="G605" s="177"/>
      <c r="H605" s="177"/>
      <c r="I605" s="177"/>
      <c r="J605" s="178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80"/>
      <c r="AK605" s="181"/>
    </row>
    <row r="606" spans="1:37">
      <c r="A606" s="182"/>
      <c r="B606" s="177"/>
      <c r="C606" s="177"/>
      <c r="D606" s="177"/>
      <c r="E606" s="177"/>
      <c r="F606" s="177"/>
      <c r="G606" s="177"/>
      <c r="H606" s="177"/>
      <c r="I606" s="177"/>
      <c r="J606" s="178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80"/>
      <c r="AK606" s="181"/>
    </row>
    <row r="607" spans="1:37">
      <c r="A607" s="182"/>
      <c r="B607" s="177"/>
      <c r="C607" s="177"/>
      <c r="D607" s="177"/>
      <c r="E607" s="177"/>
      <c r="F607" s="177"/>
      <c r="G607" s="177"/>
      <c r="H607" s="177"/>
      <c r="I607" s="177"/>
      <c r="J607" s="178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80"/>
      <c r="AK607" s="181"/>
    </row>
    <row r="608" spans="1:37">
      <c r="A608" s="182"/>
      <c r="B608" s="177"/>
      <c r="C608" s="177"/>
      <c r="D608" s="177"/>
      <c r="E608" s="177"/>
      <c r="F608" s="177"/>
      <c r="G608" s="177"/>
      <c r="H608" s="177"/>
      <c r="I608" s="177"/>
      <c r="J608" s="178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80"/>
      <c r="AK608" s="181"/>
    </row>
    <row r="609" spans="1:37">
      <c r="A609" s="182"/>
      <c r="B609" s="177"/>
      <c r="C609" s="177"/>
      <c r="D609" s="177"/>
      <c r="E609" s="177"/>
      <c r="F609" s="177"/>
      <c r="G609" s="177"/>
      <c r="H609" s="177"/>
      <c r="I609" s="177"/>
      <c r="J609" s="178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80"/>
      <c r="AK609" s="181"/>
    </row>
    <row r="610" spans="1:37">
      <c r="A610" s="182"/>
      <c r="B610" s="177"/>
      <c r="C610" s="177"/>
      <c r="D610" s="177"/>
      <c r="E610" s="177"/>
      <c r="F610" s="177"/>
      <c r="G610" s="177"/>
      <c r="H610" s="177"/>
      <c r="I610" s="177"/>
      <c r="J610" s="178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80"/>
      <c r="AK610" s="181"/>
    </row>
    <row r="611" spans="1:37">
      <c r="A611" s="182"/>
      <c r="B611" s="177"/>
      <c r="C611" s="177"/>
      <c r="D611" s="177"/>
      <c r="E611" s="177"/>
      <c r="F611" s="177"/>
      <c r="G611" s="177"/>
      <c r="H611" s="177"/>
      <c r="I611" s="177"/>
      <c r="J611" s="178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80"/>
      <c r="AK611" s="181"/>
    </row>
    <row r="612" spans="1:37">
      <c r="A612" s="182"/>
      <c r="B612" s="177"/>
      <c r="C612" s="177"/>
      <c r="D612" s="177"/>
      <c r="E612" s="177"/>
      <c r="F612" s="177"/>
      <c r="G612" s="177"/>
      <c r="H612" s="177"/>
      <c r="I612" s="177"/>
      <c r="J612" s="178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80"/>
      <c r="AK612" s="181"/>
    </row>
    <row r="613" spans="1:37">
      <c r="A613" s="182"/>
      <c r="B613" s="177"/>
      <c r="C613" s="177"/>
      <c r="D613" s="177"/>
      <c r="E613" s="177"/>
      <c r="F613" s="177"/>
      <c r="G613" s="177"/>
      <c r="H613" s="177"/>
      <c r="I613" s="177"/>
      <c r="J613" s="178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80"/>
      <c r="AK613" s="181"/>
    </row>
    <row r="614" spans="1:37">
      <c r="A614" s="182"/>
      <c r="B614" s="177"/>
      <c r="C614" s="177"/>
      <c r="D614" s="177"/>
      <c r="E614" s="177"/>
      <c r="F614" s="177"/>
      <c r="G614" s="177"/>
      <c r="H614" s="177"/>
      <c r="I614" s="177"/>
      <c r="J614" s="178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80"/>
      <c r="AK614" s="181"/>
    </row>
    <row r="615" spans="1:37">
      <c r="A615" s="182"/>
      <c r="B615" s="177"/>
      <c r="C615" s="177"/>
      <c r="D615" s="177"/>
      <c r="E615" s="177"/>
      <c r="F615" s="177"/>
      <c r="G615" s="177"/>
      <c r="H615" s="177"/>
      <c r="I615" s="177"/>
      <c r="J615" s="178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80"/>
      <c r="AK615" s="181"/>
    </row>
    <row r="616" spans="1:37">
      <c r="A616" s="182"/>
      <c r="B616" s="177"/>
      <c r="C616" s="177"/>
      <c r="D616" s="177"/>
      <c r="E616" s="177"/>
      <c r="F616" s="177"/>
      <c r="G616" s="177"/>
      <c r="H616" s="177"/>
      <c r="I616" s="177"/>
      <c r="J616" s="178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80"/>
      <c r="AK616" s="181"/>
    </row>
    <row r="617" spans="1:37">
      <c r="A617" s="182"/>
      <c r="B617" s="177"/>
      <c r="C617" s="177"/>
      <c r="D617" s="177"/>
      <c r="E617" s="177"/>
      <c r="F617" s="177"/>
      <c r="G617" s="177"/>
      <c r="H617" s="177"/>
      <c r="I617" s="177"/>
      <c r="J617" s="178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80"/>
      <c r="AK617" s="181"/>
    </row>
    <row r="618" spans="1:37">
      <c r="A618" s="182"/>
      <c r="B618" s="177"/>
      <c r="C618" s="177"/>
      <c r="D618" s="177"/>
      <c r="E618" s="177"/>
      <c r="F618" s="177"/>
      <c r="G618" s="177"/>
      <c r="H618" s="177"/>
      <c r="I618" s="177"/>
      <c r="J618" s="178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80"/>
      <c r="AK618" s="181"/>
    </row>
    <row r="619" spans="1:37">
      <c r="A619" s="182"/>
      <c r="B619" s="177"/>
      <c r="C619" s="177"/>
      <c r="D619" s="177"/>
      <c r="E619" s="177"/>
      <c r="F619" s="177"/>
      <c r="G619" s="177"/>
      <c r="H619" s="177"/>
      <c r="I619" s="177"/>
      <c r="J619" s="178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80"/>
      <c r="AK619" s="181"/>
    </row>
    <row r="620" spans="1:37">
      <c r="A620" s="182"/>
      <c r="B620" s="177"/>
      <c r="C620" s="177"/>
      <c r="D620" s="177"/>
      <c r="E620" s="177"/>
      <c r="F620" s="177"/>
      <c r="G620" s="177"/>
      <c r="H620" s="177"/>
      <c r="I620" s="177"/>
      <c r="J620" s="178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80"/>
      <c r="AK620" s="181"/>
    </row>
    <row r="621" spans="1:37">
      <c r="A621" s="182"/>
      <c r="B621" s="177"/>
      <c r="C621" s="177"/>
      <c r="D621" s="177"/>
      <c r="E621" s="177"/>
      <c r="F621" s="177"/>
      <c r="G621" s="177"/>
      <c r="H621" s="177"/>
      <c r="I621" s="177"/>
      <c r="J621" s="178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80"/>
      <c r="AK621" s="181"/>
    </row>
    <row r="622" spans="1:37">
      <c r="A622" s="182"/>
      <c r="B622" s="177"/>
      <c r="C622" s="177"/>
      <c r="D622" s="177"/>
      <c r="E622" s="177"/>
      <c r="F622" s="177"/>
      <c r="G622" s="177"/>
      <c r="H622" s="177"/>
      <c r="I622" s="177"/>
      <c r="J622" s="178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80"/>
      <c r="AK622" s="181"/>
    </row>
    <row r="623" spans="1:37">
      <c r="A623" s="182"/>
      <c r="B623" s="177"/>
      <c r="C623" s="177"/>
      <c r="D623" s="177"/>
      <c r="E623" s="177"/>
      <c r="F623" s="177"/>
      <c r="G623" s="177"/>
      <c r="H623" s="177"/>
      <c r="I623" s="177"/>
      <c r="J623" s="178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80"/>
      <c r="AK623" s="181"/>
    </row>
    <row r="624" spans="1:37">
      <c r="A624" s="182"/>
      <c r="B624" s="177"/>
      <c r="C624" s="177"/>
      <c r="D624" s="177"/>
      <c r="E624" s="177"/>
      <c r="F624" s="177"/>
      <c r="G624" s="177"/>
      <c r="H624" s="177"/>
      <c r="I624" s="177"/>
      <c r="J624" s="178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80"/>
      <c r="AK624" s="181"/>
    </row>
    <row r="625" spans="1:37">
      <c r="A625" s="182"/>
      <c r="B625" s="177"/>
      <c r="C625" s="177"/>
      <c r="D625" s="177"/>
      <c r="E625" s="177"/>
      <c r="F625" s="177"/>
      <c r="G625" s="177"/>
      <c r="H625" s="177"/>
      <c r="I625" s="177"/>
      <c r="J625" s="178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80"/>
      <c r="AK625" s="181"/>
    </row>
    <row r="626" spans="1:37">
      <c r="A626" s="182"/>
      <c r="B626" s="177"/>
      <c r="C626" s="177"/>
      <c r="D626" s="177"/>
      <c r="E626" s="177"/>
      <c r="F626" s="177"/>
      <c r="G626" s="177"/>
      <c r="H626" s="177"/>
      <c r="I626" s="177"/>
      <c r="J626" s="178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80"/>
      <c r="AK626" s="181"/>
    </row>
    <row r="627" spans="1:37">
      <c r="A627" s="182"/>
      <c r="B627" s="177"/>
      <c r="C627" s="177"/>
      <c r="D627" s="177"/>
      <c r="E627" s="177"/>
      <c r="F627" s="177"/>
      <c r="G627" s="177"/>
      <c r="H627" s="177"/>
      <c r="I627" s="177"/>
      <c r="J627" s="178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80"/>
      <c r="AK627" s="181"/>
    </row>
    <row r="628" spans="1:37">
      <c r="A628" s="182"/>
      <c r="B628" s="177"/>
      <c r="C628" s="177"/>
      <c r="D628" s="177"/>
      <c r="E628" s="177"/>
      <c r="F628" s="177"/>
      <c r="G628" s="177"/>
      <c r="H628" s="177"/>
      <c r="I628" s="177"/>
      <c r="J628" s="178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80"/>
      <c r="AK628" s="181"/>
    </row>
    <row r="629" spans="1:37">
      <c r="A629" s="182"/>
      <c r="B629" s="177"/>
      <c r="C629" s="177"/>
      <c r="D629" s="177"/>
      <c r="E629" s="177"/>
      <c r="F629" s="177"/>
      <c r="G629" s="177"/>
      <c r="H629" s="177"/>
      <c r="I629" s="177"/>
      <c r="J629" s="178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80"/>
      <c r="AK629" s="181"/>
    </row>
    <row r="630" spans="1:37">
      <c r="A630" s="182"/>
      <c r="B630" s="177"/>
      <c r="C630" s="177"/>
      <c r="D630" s="177"/>
      <c r="E630" s="177"/>
      <c r="F630" s="177"/>
      <c r="G630" s="177"/>
      <c r="H630" s="177"/>
      <c r="I630" s="177"/>
      <c r="J630" s="178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80"/>
      <c r="AK630" s="181"/>
    </row>
    <row r="631" spans="1:37">
      <c r="A631" s="182"/>
      <c r="B631" s="177"/>
      <c r="C631" s="177"/>
      <c r="D631" s="177"/>
      <c r="E631" s="177"/>
      <c r="F631" s="177"/>
      <c r="G631" s="177"/>
      <c r="H631" s="177"/>
      <c r="I631" s="177"/>
      <c r="J631" s="178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80"/>
      <c r="AK631" s="181"/>
    </row>
    <row r="632" spans="1:37">
      <c r="A632" s="182"/>
      <c r="B632" s="177"/>
      <c r="C632" s="177"/>
      <c r="D632" s="177"/>
      <c r="E632" s="177"/>
      <c r="F632" s="177"/>
      <c r="G632" s="177"/>
      <c r="H632" s="177"/>
      <c r="I632" s="177"/>
      <c r="J632" s="178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80"/>
      <c r="AK632" s="181"/>
    </row>
    <row r="633" spans="1:37">
      <c r="A633" s="182"/>
      <c r="B633" s="177"/>
      <c r="C633" s="177"/>
      <c r="D633" s="177"/>
      <c r="E633" s="177"/>
      <c r="F633" s="177"/>
      <c r="G633" s="177"/>
      <c r="H633" s="177"/>
      <c r="I633" s="177"/>
      <c r="J633" s="178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80"/>
      <c r="AK633" s="181"/>
    </row>
    <row r="634" spans="1:37">
      <c r="A634" s="182"/>
      <c r="B634" s="177"/>
      <c r="C634" s="177"/>
      <c r="D634" s="177"/>
      <c r="E634" s="177"/>
      <c r="F634" s="177"/>
      <c r="G634" s="177"/>
      <c r="H634" s="177"/>
      <c r="I634" s="177"/>
      <c r="J634" s="178"/>
      <c r="K634" s="179"/>
      <c r="L634" s="179"/>
      <c r="M634" s="179"/>
      <c r="N634" s="179"/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79"/>
      <c r="AJ634" s="180"/>
      <c r="AK634" s="181"/>
    </row>
    <row r="635" spans="1:37">
      <c r="A635" s="182"/>
      <c r="B635" s="177"/>
      <c r="C635" s="177"/>
      <c r="D635" s="177"/>
      <c r="E635" s="177"/>
      <c r="F635" s="177"/>
      <c r="G635" s="177"/>
      <c r="H635" s="177"/>
      <c r="I635" s="177"/>
      <c r="J635" s="178"/>
      <c r="K635" s="179"/>
      <c r="L635" s="179"/>
      <c r="M635" s="179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79"/>
      <c r="AJ635" s="180"/>
      <c r="AK635" s="181"/>
    </row>
    <row r="636" spans="1:37">
      <c r="A636" s="182"/>
      <c r="B636" s="177"/>
      <c r="C636" s="177"/>
      <c r="D636" s="177"/>
      <c r="E636" s="177"/>
      <c r="F636" s="177"/>
      <c r="G636" s="177"/>
      <c r="H636" s="177"/>
      <c r="I636" s="177"/>
      <c r="J636" s="178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80"/>
      <c r="AK636" s="181"/>
    </row>
    <row r="637" spans="1:37">
      <c r="A637" s="182"/>
      <c r="B637" s="177"/>
      <c r="C637" s="177"/>
      <c r="D637" s="177"/>
      <c r="E637" s="177"/>
      <c r="F637" s="177"/>
      <c r="G637" s="177"/>
      <c r="H637" s="177"/>
      <c r="I637" s="177"/>
      <c r="J637" s="178"/>
      <c r="K637" s="179"/>
      <c r="L637" s="179"/>
      <c r="M637" s="179"/>
      <c r="N637" s="179"/>
      <c r="O637" s="179"/>
      <c r="P637" s="179"/>
      <c r="Q637" s="179"/>
      <c r="R637" s="179"/>
      <c r="S637" s="179"/>
      <c r="T637" s="179"/>
      <c r="U637" s="179"/>
      <c r="V637" s="179"/>
      <c r="W637" s="179"/>
      <c r="X637" s="179"/>
      <c r="Y637" s="179"/>
      <c r="Z637" s="179"/>
      <c r="AA637" s="179"/>
      <c r="AB637" s="179"/>
      <c r="AC637" s="179"/>
      <c r="AD637" s="179"/>
      <c r="AE637" s="179"/>
      <c r="AF637" s="179"/>
      <c r="AG637" s="179"/>
      <c r="AH637" s="179"/>
      <c r="AI637" s="179"/>
      <c r="AJ637" s="180"/>
      <c r="AK637" s="181"/>
    </row>
    <row r="638" spans="1:37">
      <c r="A638" s="182"/>
      <c r="B638" s="177"/>
      <c r="C638" s="177"/>
      <c r="D638" s="177"/>
      <c r="E638" s="177"/>
      <c r="F638" s="177"/>
      <c r="G638" s="177"/>
      <c r="H638" s="177"/>
      <c r="I638" s="177"/>
      <c r="J638" s="178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79"/>
      <c r="AJ638" s="180"/>
      <c r="AK638" s="181"/>
    </row>
    <row r="639" spans="1:37">
      <c r="A639" s="182"/>
      <c r="B639" s="177"/>
      <c r="C639" s="177"/>
      <c r="D639" s="177"/>
      <c r="E639" s="177"/>
      <c r="F639" s="177"/>
      <c r="G639" s="177"/>
      <c r="H639" s="177"/>
      <c r="I639" s="177"/>
      <c r="J639" s="178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80"/>
      <c r="AK639" s="181"/>
    </row>
    <row r="640" spans="1:37">
      <c r="A640" s="182"/>
      <c r="B640" s="177"/>
      <c r="C640" s="177"/>
      <c r="D640" s="177"/>
      <c r="E640" s="177"/>
      <c r="F640" s="177"/>
      <c r="G640" s="177"/>
      <c r="H640" s="177"/>
      <c r="I640" s="177"/>
      <c r="J640" s="178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79"/>
      <c r="AJ640" s="180"/>
      <c r="AK640" s="181"/>
    </row>
    <row r="641" spans="1:37">
      <c r="A641" s="182"/>
      <c r="B641" s="177"/>
      <c r="C641" s="177"/>
      <c r="D641" s="177"/>
      <c r="E641" s="177"/>
      <c r="F641" s="177"/>
      <c r="G641" s="177"/>
      <c r="H641" s="177"/>
      <c r="I641" s="177"/>
      <c r="J641" s="178"/>
      <c r="K641" s="179"/>
      <c r="L641" s="179"/>
      <c r="M641" s="179"/>
      <c r="N641" s="179"/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79"/>
      <c r="AJ641" s="180"/>
      <c r="AK641" s="181"/>
    </row>
    <row r="642" spans="1:37">
      <c r="A642" s="182"/>
      <c r="B642" s="177"/>
      <c r="C642" s="177"/>
      <c r="D642" s="177"/>
      <c r="E642" s="177"/>
      <c r="F642" s="177"/>
      <c r="G642" s="177"/>
      <c r="H642" s="177"/>
      <c r="I642" s="177"/>
      <c r="J642" s="178"/>
      <c r="K642" s="179"/>
      <c r="L642" s="179"/>
      <c r="M642" s="179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80"/>
      <c r="AK642" s="181"/>
    </row>
    <row r="643" spans="1:37">
      <c r="A643" s="182"/>
      <c r="B643" s="177"/>
      <c r="C643" s="177"/>
      <c r="D643" s="177"/>
      <c r="E643" s="177"/>
      <c r="F643" s="177"/>
      <c r="G643" s="177"/>
      <c r="H643" s="177"/>
      <c r="I643" s="177"/>
      <c r="J643" s="178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79"/>
      <c r="AJ643" s="180"/>
      <c r="AK643" s="181"/>
    </row>
    <row r="644" spans="1:37">
      <c r="A644" s="182"/>
      <c r="B644" s="177"/>
      <c r="C644" s="177"/>
      <c r="D644" s="177"/>
      <c r="E644" s="177"/>
      <c r="F644" s="177"/>
      <c r="G644" s="177"/>
      <c r="H644" s="177"/>
      <c r="I644" s="177"/>
      <c r="J644" s="178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79"/>
      <c r="AJ644" s="180"/>
      <c r="AK644" s="181"/>
    </row>
    <row r="645" spans="1:37">
      <c r="A645" s="182"/>
      <c r="B645" s="177"/>
      <c r="C645" s="177"/>
      <c r="D645" s="177"/>
      <c r="E645" s="177"/>
      <c r="F645" s="177"/>
      <c r="G645" s="177"/>
      <c r="H645" s="177"/>
      <c r="I645" s="177"/>
      <c r="J645" s="178"/>
      <c r="K645" s="179"/>
      <c r="L645" s="179"/>
      <c r="M645" s="179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80"/>
      <c r="AK645" s="181"/>
    </row>
    <row r="646" spans="1:37">
      <c r="A646" s="182"/>
      <c r="B646" s="177"/>
      <c r="C646" s="177"/>
      <c r="D646" s="177"/>
      <c r="E646" s="177"/>
      <c r="F646" s="177"/>
      <c r="G646" s="177"/>
      <c r="H646" s="177"/>
      <c r="I646" s="177"/>
      <c r="J646" s="178"/>
      <c r="K646" s="179"/>
      <c r="L646" s="179"/>
      <c r="M646" s="179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79"/>
      <c r="AJ646" s="180"/>
      <c r="AK646" s="181"/>
    </row>
    <row r="647" spans="1:37">
      <c r="A647" s="182"/>
      <c r="B647" s="177"/>
      <c r="C647" s="177"/>
      <c r="D647" s="177"/>
      <c r="E647" s="177"/>
      <c r="F647" s="177"/>
      <c r="G647" s="177"/>
      <c r="H647" s="177"/>
      <c r="I647" s="177"/>
      <c r="J647" s="178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80"/>
      <c r="AK647" s="181"/>
    </row>
    <row r="648" spans="1:37">
      <c r="A648" s="182"/>
      <c r="B648" s="177"/>
      <c r="C648" s="177"/>
      <c r="D648" s="177"/>
      <c r="E648" s="177"/>
      <c r="F648" s="177"/>
      <c r="G648" s="177"/>
      <c r="H648" s="177"/>
      <c r="I648" s="177"/>
      <c r="J648" s="178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80"/>
      <c r="AK648" s="181"/>
    </row>
    <row r="649" spans="1:37">
      <c r="A649" s="182"/>
      <c r="B649" s="177"/>
      <c r="C649" s="177"/>
      <c r="D649" s="177"/>
      <c r="E649" s="177"/>
      <c r="F649" s="177"/>
      <c r="G649" s="177"/>
      <c r="H649" s="177"/>
      <c r="I649" s="177"/>
      <c r="J649" s="178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80"/>
      <c r="AK649" s="181"/>
    </row>
    <row r="650" spans="1:37">
      <c r="A650" s="182"/>
      <c r="B650" s="177"/>
      <c r="C650" s="177"/>
      <c r="D650" s="177"/>
      <c r="E650" s="177"/>
      <c r="F650" s="177"/>
      <c r="G650" s="177"/>
      <c r="H650" s="177"/>
      <c r="I650" s="177"/>
      <c r="J650" s="178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80"/>
      <c r="AK650" s="181"/>
    </row>
    <row r="651" spans="1:37">
      <c r="A651" s="182"/>
      <c r="B651" s="177"/>
      <c r="C651" s="177"/>
      <c r="D651" s="177"/>
      <c r="E651" s="177"/>
      <c r="F651" s="177"/>
      <c r="G651" s="177"/>
      <c r="H651" s="177"/>
      <c r="I651" s="177"/>
      <c r="J651" s="178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80"/>
      <c r="AK651" s="181"/>
    </row>
    <row r="652" spans="1:37">
      <c r="A652" s="182"/>
      <c r="B652" s="177"/>
      <c r="C652" s="177"/>
      <c r="D652" s="177"/>
      <c r="E652" s="177"/>
      <c r="F652" s="177"/>
      <c r="G652" s="177"/>
      <c r="H652" s="177"/>
      <c r="I652" s="177"/>
      <c r="J652" s="178"/>
      <c r="K652" s="179"/>
      <c r="L652" s="179"/>
      <c r="M652" s="179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80"/>
      <c r="AK652" s="181"/>
    </row>
    <row r="653" spans="1:37">
      <c r="A653" s="182"/>
      <c r="B653" s="177"/>
      <c r="C653" s="177"/>
      <c r="D653" s="177"/>
      <c r="E653" s="177"/>
      <c r="F653" s="177"/>
      <c r="G653" s="177"/>
      <c r="H653" s="177"/>
      <c r="I653" s="177"/>
      <c r="J653" s="178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80"/>
      <c r="AK653" s="181"/>
    </row>
    <row r="654" spans="1:37">
      <c r="A654" s="182"/>
      <c r="B654" s="177"/>
      <c r="C654" s="177"/>
      <c r="D654" s="177"/>
      <c r="E654" s="177"/>
      <c r="F654" s="177"/>
      <c r="G654" s="177"/>
      <c r="H654" s="177"/>
      <c r="I654" s="177"/>
      <c r="J654" s="178"/>
      <c r="K654" s="179"/>
      <c r="L654" s="179"/>
      <c r="M654" s="179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80"/>
      <c r="AK654" s="181"/>
    </row>
    <row r="655" spans="1:37">
      <c r="A655" s="182"/>
      <c r="B655" s="177"/>
      <c r="C655" s="177"/>
      <c r="D655" s="177"/>
      <c r="E655" s="177"/>
      <c r="F655" s="177"/>
      <c r="G655" s="177"/>
      <c r="H655" s="177"/>
      <c r="I655" s="177"/>
      <c r="J655" s="178"/>
      <c r="K655" s="179"/>
      <c r="L655" s="179"/>
      <c r="M655" s="179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80"/>
      <c r="AK655" s="181"/>
    </row>
    <row r="656" spans="1:37">
      <c r="A656" s="182"/>
      <c r="B656" s="177"/>
      <c r="C656" s="177"/>
      <c r="D656" s="177"/>
      <c r="E656" s="177"/>
      <c r="F656" s="177"/>
      <c r="G656" s="177"/>
      <c r="H656" s="177"/>
      <c r="I656" s="177"/>
      <c r="J656" s="178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80"/>
      <c r="AK656" s="181"/>
    </row>
    <row r="657" spans="1:37">
      <c r="A657" s="182"/>
      <c r="B657" s="177"/>
      <c r="C657" s="177"/>
      <c r="D657" s="177"/>
      <c r="E657" s="177"/>
      <c r="F657" s="177"/>
      <c r="G657" s="177"/>
      <c r="H657" s="177"/>
      <c r="I657" s="177"/>
      <c r="J657" s="178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/>
      <c r="AG657" s="179"/>
      <c r="AH657" s="179"/>
      <c r="AI657" s="179"/>
      <c r="AJ657" s="180"/>
      <c r="AK657" s="181"/>
    </row>
    <row r="658" spans="1:37">
      <c r="A658" s="182"/>
      <c r="B658" s="177"/>
      <c r="C658" s="177"/>
      <c r="D658" s="177"/>
      <c r="E658" s="177"/>
      <c r="F658" s="177"/>
      <c r="G658" s="177"/>
      <c r="H658" s="177"/>
      <c r="I658" s="177"/>
      <c r="J658" s="178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/>
      <c r="AG658" s="179"/>
      <c r="AH658" s="179"/>
      <c r="AI658" s="179"/>
      <c r="AJ658" s="180"/>
      <c r="AK658" s="181"/>
    </row>
    <row r="659" spans="1:37">
      <c r="A659" s="182"/>
      <c r="B659" s="177"/>
      <c r="C659" s="177"/>
      <c r="D659" s="177"/>
      <c r="E659" s="177"/>
      <c r="F659" s="177"/>
      <c r="G659" s="177"/>
      <c r="H659" s="177"/>
      <c r="I659" s="177"/>
      <c r="J659" s="178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79"/>
      <c r="AJ659" s="180"/>
      <c r="AK659" s="181"/>
    </row>
    <row r="660" spans="1:37">
      <c r="A660" s="182"/>
      <c r="B660" s="177"/>
      <c r="C660" s="177"/>
      <c r="D660" s="177"/>
      <c r="E660" s="177"/>
      <c r="F660" s="177"/>
      <c r="G660" s="177"/>
      <c r="H660" s="177"/>
      <c r="I660" s="177"/>
      <c r="J660" s="178"/>
      <c r="K660" s="179"/>
      <c r="L660" s="179"/>
      <c r="M660" s="179"/>
      <c r="N660" s="179"/>
      <c r="O660" s="179"/>
      <c r="P660" s="179"/>
      <c r="Q660" s="179"/>
      <c r="R660" s="179"/>
      <c r="S660" s="179"/>
      <c r="T660" s="179"/>
      <c r="U660" s="179"/>
      <c r="V660" s="179"/>
      <c r="W660" s="179"/>
      <c r="X660" s="179"/>
      <c r="Y660" s="179"/>
      <c r="Z660" s="179"/>
      <c r="AA660" s="179"/>
      <c r="AB660" s="179"/>
      <c r="AC660" s="179"/>
      <c r="AD660" s="179"/>
      <c r="AE660" s="179"/>
      <c r="AF660" s="179"/>
      <c r="AG660" s="179"/>
      <c r="AH660" s="179"/>
      <c r="AI660" s="179"/>
      <c r="AJ660" s="180"/>
      <c r="AK660" s="181"/>
    </row>
    <row r="661" spans="1:37">
      <c r="A661" s="182"/>
      <c r="B661" s="177"/>
      <c r="C661" s="177"/>
      <c r="D661" s="177"/>
      <c r="E661" s="177"/>
      <c r="F661" s="177"/>
      <c r="G661" s="177"/>
      <c r="H661" s="177"/>
      <c r="I661" s="177"/>
      <c r="J661" s="178"/>
      <c r="K661" s="179"/>
      <c r="L661" s="179"/>
      <c r="M661" s="179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/>
      <c r="AG661" s="179"/>
      <c r="AH661" s="179"/>
      <c r="AI661" s="179"/>
      <c r="AJ661" s="180"/>
      <c r="AK661" s="181"/>
    </row>
    <row r="662" spans="1:37">
      <c r="A662" s="182"/>
      <c r="B662" s="177"/>
      <c r="C662" s="177"/>
      <c r="D662" s="177"/>
      <c r="E662" s="177"/>
      <c r="F662" s="177"/>
      <c r="G662" s="177"/>
      <c r="H662" s="177"/>
      <c r="I662" s="177"/>
      <c r="J662" s="178"/>
      <c r="K662" s="179"/>
      <c r="L662" s="179"/>
      <c r="M662" s="179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/>
      <c r="AG662" s="179"/>
      <c r="AH662" s="179"/>
      <c r="AI662" s="179"/>
      <c r="AJ662" s="180"/>
      <c r="AK662" s="181"/>
    </row>
    <row r="663" spans="1:37">
      <c r="A663" s="182"/>
      <c r="B663" s="177"/>
      <c r="C663" s="177"/>
      <c r="D663" s="177"/>
      <c r="E663" s="177"/>
      <c r="F663" s="177"/>
      <c r="G663" s="177"/>
      <c r="H663" s="177"/>
      <c r="I663" s="177"/>
      <c r="J663" s="178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80"/>
      <c r="AK663" s="181"/>
    </row>
    <row r="664" spans="1:37">
      <c r="A664" s="182"/>
      <c r="B664" s="177"/>
      <c r="C664" s="177"/>
      <c r="D664" s="177"/>
      <c r="E664" s="177"/>
      <c r="F664" s="177"/>
      <c r="G664" s="177"/>
      <c r="H664" s="177"/>
      <c r="I664" s="177"/>
      <c r="J664" s="178"/>
      <c r="K664" s="179"/>
      <c r="L664" s="179"/>
      <c r="M664" s="179"/>
      <c r="N664" s="179"/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79"/>
      <c r="AJ664" s="180"/>
      <c r="AK664" s="181"/>
    </row>
    <row r="665" spans="1:37">
      <c r="A665" s="182"/>
      <c r="B665" s="177"/>
      <c r="C665" s="177"/>
      <c r="D665" s="177"/>
      <c r="E665" s="177"/>
      <c r="F665" s="177"/>
      <c r="G665" s="177"/>
      <c r="H665" s="177"/>
      <c r="I665" s="177"/>
      <c r="J665" s="178"/>
      <c r="K665" s="179"/>
      <c r="L665" s="179"/>
      <c r="M665" s="179"/>
      <c r="N665" s="179"/>
      <c r="O665" s="179"/>
      <c r="P665" s="179"/>
      <c r="Q665" s="179"/>
      <c r="R665" s="179"/>
      <c r="S665" s="179"/>
      <c r="T665" s="179"/>
      <c r="U665" s="179"/>
      <c r="V665" s="179"/>
      <c r="W665" s="179"/>
      <c r="X665" s="179"/>
      <c r="Y665" s="179"/>
      <c r="Z665" s="179"/>
      <c r="AA665" s="179"/>
      <c r="AB665" s="179"/>
      <c r="AC665" s="179"/>
      <c r="AD665" s="179"/>
      <c r="AE665" s="179"/>
      <c r="AF665" s="179"/>
      <c r="AG665" s="179"/>
      <c r="AH665" s="179"/>
      <c r="AI665" s="179"/>
      <c r="AJ665" s="180"/>
      <c r="AK665" s="181"/>
    </row>
    <row r="666" spans="1:37">
      <c r="A666" s="182"/>
      <c r="B666" s="177"/>
      <c r="C666" s="177"/>
      <c r="D666" s="177"/>
      <c r="E666" s="177"/>
      <c r="F666" s="177"/>
      <c r="G666" s="177"/>
      <c r="H666" s="177"/>
      <c r="I666" s="177"/>
      <c r="J666" s="178"/>
      <c r="K666" s="179"/>
      <c r="L666" s="179"/>
      <c r="M666" s="179"/>
      <c r="N666" s="179"/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80"/>
      <c r="AK666" s="181"/>
    </row>
    <row r="667" spans="1:37">
      <c r="A667" s="182"/>
      <c r="B667" s="177"/>
      <c r="C667" s="177"/>
      <c r="D667" s="177"/>
      <c r="E667" s="177"/>
      <c r="F667" s="177"/>
      <c r="G667" s="177"/>
      <c r="H667" s="177"/>
      <c r="I667" s="177"/>
      <c r="J667" s="178"/>
      <c r="K667" s="179"/>
      <c r="L667" s="179"/>
      <c r="M667" s="179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80"/>
      <c r="AK667" s="181"/>
    </row>
    <row r="668" spans="1:37">
      <c r="A668" s="182"/>
      <c r="B668" s="177"/>
      <c r="C668" s="177"/>
      <c r="D668" s="177"/>
      <c r="E668" s="177"/>
      <c r="F668" s="177"/>
      <c r="G668" s="177"/>
      <c r="H668" s="177"/>
      <c r="I668" s="177"/>
      <c r="J668" s="178"/>
      <c r="K668" s="179"/>
      <c r="L668" s="179"/>
      <c r="M668" s="179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80"/>
      <c r="AK668" s="181"/>
    </row>
    <row r="669" spans="1:37">
      <c r="A669" s="182"/>
      <c r="B669" s="177"/>
      <c r="C669" s="177"/>
      <c r="D669" s="177"/>
      <c r="E669" s="177"/>
      <c r="F669" s="177"/>
      <c r="G669" s="177"/>
      <c r="H669" s="177"/>
      <c r="I669" s="177"/>
      <c r="J669" s="178"/>
      <c r="K669" s="179"/>
      <c r="L669" s="179"/>
      <c r="M669" s="179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80"/>
      <c r="AK669" s="181"/>
    </row>
    <row r="670" spans="1:37">
      <c r="A670" s="182"/>
      <c r="B670" s="177"/>
      <c r="C670" s="177"/>
      <c r="D670" s="177"/>
      <c r="E670" s="177"/>
      <c r="F670" s="177"/>
      <c r="G670" s="177"/>
      <c r="H670" s="177"/>
      <c r="I670" s="177"/>
      <c r="J670" s="178"/>
      <c r="K670" s="179"/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80"/>
      <c r="AK670" s="181"/>
    </row>
    <row r="671" spans="1:37">
      <c r="A671" s="182"/>
      <c r="B671" s="177"/>
      <c r="C671" s="177"/>
      <c r="D671" s="177"/>
      <c r="E671" s="177"/>
      <c r="F671" s="177"/>
      <c r="G671" s="177"/>
      <c r="H671" s="177"/>
      <c r="I671" s="177"/>
      <c r="J671" s="178"/>
      <c r="K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80"/>
      <c r="AK671" s="181"/>
    </row>
    <row r="672" spans="1:37">
      <c r="A672" s="182"/>
      <c r="B672" s="177"/>
      <c r="C672" s="177"/>
      <c r="D672" s="177"/>
      <c r="E672" s="177"/>
      <c r="F672" s="177"/>
      <c r="G672" s="177"/>
      <c r="H672" s="177"/>
      <c r="I672" s="177"/>
      <c r="J672" s="178"/>
      <c r="K672" s="179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80"/>
      <c r="AK672" s="181"/>
    </row>
    <row r="673" spans="1:37">
      <c r="A673" s="182"/>
      <c r="B673" s="177"/>
      <c r="C673" s="177"/>
      <c r="D673" s="177"/>
      <c r="E673" s="177"/>
      <c r="F673" s="177"/>
      <c r="G673" s="177"/>
      <c r="H673" s="177"/>
      <c r="I673" s="177"/>
      <c r="J673" s="178"/>
      <c r="K673" s="179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80"/>
      <c r="AK673" s="181"/>
    </row>
    <row r="674" spans="1:37">
      <c r="A674" s="182"/>
      <c r="B674" s="177"/>
      <c r="C674" s="177"/>
      <c r="D674" s="177"/>
      <c r="E674" s="177"/>
      <c r="F674" s="177"/>
      <c r="G674" s="177"/>
      <c r="H674" s="177"/>
      <c r="I674" s="177"/>
      <c r="J674" s="178"/>
      <c r="K674" s="179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80"/>
      <c r="AK674" s="181"/>
    </row>
    <row r="675" spans="1:37">
      <c r="A675" s="182"/>
      <c r="B675" s="177"/>
      <c r="C675" s="177"/>
      <c r="D675" s="177"/>
      <c r="E675" s="177"/>
      <c r="F675" s="177"/>
      <c r="G675" s="177"/>
      <c r="H675" s="177"/>
      <c r="I675" s="177"/>
      <c r="J675" s="178"/>
      <c r="K675" s="179"/>
      <c r="L675" s="179"/>
      <c r="M675" s="179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80"/>
      <c r="AK675" s="181"/>
    </row>
    <row r="676" spans="1:37">
      <c r="A676" s="182"/>
      <c r="B676" s="177"/>
      <c r="C676" s="177"/>
      <c r="D676" s="177"/>
      <c r="E676" s="177"/>
      <c r="F676" s="177"/>
      <c r="G676" s="177"/>
      <c r="H676" s="177"/>
      <c r="I676" s="177"/>
      <c r="J676" s="178"/>
      <c r="K676" s="179"/>
      <c r="L676" s="179"/>
      <c r="M676" s="179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80"/>
      <c r="AK676" s="181"/>
    </row>
    <row r="677" spans="1:37">
      <c r="A677" s="182"/>
      <c r="B677" s="177"/>
      <c r="C677" s="177"/>
      <c r="D677" s="177"/>
      <c r="E677" s="177"/>
      <c r="F677" s="177"/>
      <c r="G677" s="177"/>
      <c r="H677" s="177"/>
      <c r="I677" s="177"/>
      <c r="J677" s="178"/>
      <c r="K677" s="179"/>
      <c r="L677" s="179"/>
      <c r="M677" s="179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80"/>
      <c r="AK677" s="181"/>
    </row>
    <row r="678" spans="1:37">
      <c r="A678" s="182"/>
      <c r="B678" s="177"/>
      <c r="C678" s="177"/>
      <c r="D678" s="177"/>
      <c r="E678" s="177"/>
      <c r="F678" s="177"/>
      <c r="G678" s="177"/>
      <c r="H678" s="177"/>
      <c r="I678" s="177"/>
      <c r="J678" s="178"/>
      <c r="K678" s="179"/>
      <c r="L678" s="179"/>
      <c r="M678" s="179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80"/>
      <c r="AK678" s="181"/>
    </row>
    <row r="679" spans="1:37">
      <c r="A679" s="182"/>
      <c r="B679" s="177"/>
      <c r="C679" s="177"/>
      <c r="D679" s="177"/>
      <c r="E679" s="177"/>
      <c r="F679" s="177"/>
      <c r="G679" s="177"/>
      <c r="H679" s="177"/>
      <c r="I679" s="177"/>
      <c r="J679" s="178"/>
      <c r="K679" s="179"/>
      <c r="L679" s="179"/>
      <c r="M679" s="179"/>
      <c r="N679" s="179"/>
      <c r="O679" s="179"/>
      <c r="P679" s="179"/>
      <c r="Q679" s="179"/>
      <c r="R679" s="179"/>
      <c r="S679" s="179"/>
      <c r="T679" s="179"/>
      <c r="U679" s="179"/>
      <c r="V679" s="179"/>
      <c r="W679" s="179"/>
      <c r="X679" s="179"/>
      <c r="Y679" s="179"/>
      <c r="Z679" s="179"/>
      <c r="AA679" s="179"/>
      <c r="AB679" s="179"/>
      <c r="AC679" s="179"/>
      <c r="AD679" s="179"/>
      <c r="AE679" s="179"/>
      <c r="AF679" s="179"/>
      <c r="AG679" s="179"/>
      <c r="AH679" s="179"/>
      <c r="AI679" s="179"/>
      <c r="AJ679" s="180"/>
      <c r="AK679" s="181"/>
    </row>
    <row r="680" spans="1:37">
      <c r="A680" s="182"/>
      <c r="B680" s="177"/>
      <c r="C680" s="177"/>
      <c r="D680" s="177"/>
      <c r="E680" s="177"/>
      <c r="F680" s="177"/>
      <c r="G680" s="177"/>
      <c r="H680" s="177"/>
      <c r="I680" s="177"/>
      <c r="J680" s="178"/>
      <c r="K680" s="179"/>
      <c r="L680" s="179"/>
      <c r="M680" s="179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79"/>
      <c r="AJ680" s="180"/>
      <c r="AK680" s="181"/>
    </row>
    <row r="681" spans="1:37">
      <c r="A681" s="182"/>
      <c r="B681" s="177"/>
      <c r="C681" s="177"/>
      <c r="D681" s="177"/>
      <c r="E681" s="177"/>
      <c r="F681" s="177"/>
      <c r="G681" s="177"/>
      <c r="H681" s="177"/>
      <c r="I681" s="177"/>
      <c r="J681" s="178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80"/>
      <c r="AK681" s="181"/>
    </row>
    <row r="682" spans="1:37">
      <c r="A682" s="182"/>
      <c r="B682" s="177"/>
      <c r="C682" s="177"/>
      <c r="D682" s="177"/>
      <c r="E682" s="177"/>
      <c r="F682" s="177"/>
      <c r="G682" s="177"/>
      <c r="H682" s="177"/>
      <c r="I682" s="177"/>
      <c r="J682" s="178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80"/>
      <c r="AK682" s="181"/>
    </row>
    <row r="683" spans="1:37">
      <c r="A683" s="182"/>
      <c r="B683" s="177"/>
      <c r="C683" s="177"/>
      <c r="D683" s="177"/>
      <c r="E683" s="177"/>
      <c r="F683" s="177"/>
      <c r="G683" s="177"/>
      <c r="H683" s="177"/>
      <c r="I683" s="177"/>
      <c r="J683" s="178"/>
      <c r="K683" s="179"/>
      <c r="L683" s="179"/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80"/>
      <c r="AK683" s="181"/>
    </row>
    <row r="684" spans="1:37">
      <c r="A684" s="182"/>
      <c r="B684" s="177"/>
      <c r="C684" s="177"/>
      <c r="D684" s="177"/>
      <c r="E684" s="177"/>
      <c r="F684" s="177"/>
      <c r="G684" s="177"/>
      <c r="H684" s="177"/>
      <c r="I684" s="177"/>
      <c r="J684" s="178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80"/>
      <c r="AK684" s="181"/>
    </row>
    <row r="685" spans="1:37">
      <c r="A685" s="182"/>
      <c r="B685" s="177"/>
      <c r="C685" s="177"/>
      <c r="D685" s="177"/>
      <c r="E685" s="177"/>
      <c r="F685" s="177"/>
      <c r="G685" s="177"/>
      <c r="H685" s="177"/>
      <c r="I685" s="177"/>
      <c r="J685" s="178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80"/>
      <c r="AK685" s="181"/>
    </row>
    <row r="686" spans="1:37">
      <c r="A686" s="182"/>
      <c r="B686" s="177"/>
      <c r="C686" s="177"/>
      <c r="D686" s="177"/>
      <c r="E686" s="177"/>
      <c r="F686" s="177"/>
      <c r="G686" s="177"/>
      <c r="H686" s="177"/>
      <c r="I686" s="177"/>
      <c r="J686" s="178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80"/>
      <c r="AK686" s="181"/>
    </row>
    <row r="687" spans="1:37">
      <c r="A687" s="182"/>
      <c r="B687" s="177"/>
      <c r="C687" s="177"/>
      <c r="D687" s="177"/>
      <c r="E687" s="177"/>
      <c r="F687" s="177"/>
      <c r="G687" s="177"/>
      <c r="H687" s="177"/>
      <c r="I687" s="177"/>
      <c r="J687" s="178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80"/>
      <c r="AK687" s="181"/>
    </row>
    <row r="688" spans="1:37">
      <c r="A688" s="182"/>
      <c r="B688" s="177"/>
      <c r="C688" s="177"/>
      <c r="D688" s="177"/>
      <c r="E688" s="177"/>
      <c r="F688" s="177"/>
      <c r="G688" s="177"/>
      <c r="H688" s="177"/>
      <c r="I688" s="177"/>
      <c r="J688" s="178"/>
      <c r="K688" s="179"/>
      <c r="L688" s="179"/>
      <c r="M688" s="179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79"/>
      <c r="AJ688" s="180"/>
      <c r="AK688" s="181"/>
    </row>
    <row r="689" spans="1:37">
      <c r="A689" s="182"/>
      <c r="B689" s="177"/>
      <c r="C689" s="177"/>
      <c r="D689" s="177"/>
      <c r="E689" s="177"/>
      <c r="F689" s="177"/>
      <c r="G689" s="177"/>
      <c r="H689" s="177"/>
      <c r="I689" s="177"/>
      <c r="J689" s="178"/>
      <c r="K689" s="179"/>
      <c r="L689" s="179"/>
      <c r="M689" s="179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80"/>
      <c r="AK689" s="181"/>
    </row>
    <row r="690" spans="1:37">
      <c r="A690" s="182"/>
      <c r="B690" s="177"/>
      <c r="C690" s="177"/>
      <c r="D690" s="177"/>
      <c r="E690" s="177"/>
      <c r="F690" s="177"/>
      <c r="G690" s="177"/>
      <c r="H690" s="177"/>
      <c r="I690" s="177"/>
      <c r="J690" s="178"/>
      <c r="K690" s="179"/>
      <c r="L690" s="179"/>
      <c r="M690" s="179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80"/>
      <c r="AK690" s="181"/>
    </row>
    <row r="691" spans="1:37">
      <c r="A691" s="182"/>
      <c r="B691" s="177"/>
      <c r="C691" s="177"/>
      <c r="D691" s="177"/>
      <c r="E691" s="177"/>
      <c r="F691" s="177"/>
      <c r="G691" s="177"/>
      <c r="H691" s="177"/>
      <c r="I691" s="177"/>
      <c r="J691" s="178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80"/>
      <c r="AK691" s="181"/>
    </row>
    <row r="692" spans="1:37">
      <c r="A692" s="182"/>
      <c r="B692" s="177"/>
      <c r="C692" s="177"/>
      <c r="D692" s="177"/>
      <c r="E692" s="177"/>
      <c r="F692" s="177"/>
      <c r="G692" s="177"/>
      <c r="H692" s="177"/>
      <c r="I692" s="177"/>
      <c r="J692" s="178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80"/>
      <c r="AK692" s="181"/>
    </row>
    <row r="693" spans="1:37">
      <c r="A693" s="182"/>
      <c r="B693" s="177"/>
      <c r="C693" s="177"/>
      <c r="D693" s="177"/>
      <c r="E693" s="177"/>
      <c r="F693" s="177"/>
      <c r="G693" s="177"/>
      <c r="H693" s="177"/>
      <c r="I693" s="177"/>
      <c r="J693" s="178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80"/>
      <c r="AK693" s="181"/>
    </row>
    <row r="694" spans="1:37">
      <c r="A694" s="182"/>
      <c r="B694" s="177"/>
      <c r="C694" s="177"/>
      <c r="D694" s="177"/>
      <c r="E694" s="177"/>
      <c r="F694" s="177"/>
      <c r="G694" s="177"/>
      <c r="H694" s="177"/>
      <c r="I694" s="177"/>
      <c r="J694" s="178"/>
      <c r="K694" s="179"/>
      <c r="L694" s="179"/>
      <c r="M694" s="179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79"/>
      <c r="AJ694" s="180"/>
      <c r="AK694" s="181"/>
    </row>
    <row r="695" spans="1:37">
      <c r="A695" s="182"/>
      <c r="B695" s="177"/>
      <c r="C695" s="177"/>
      <c r="D695" s="177"/>
      <c r="E695" s="177"/>
      <c r="F695" s="177"/>
      <c r="G695" s="177"/>
      <c r="H695" s="177"/>
      <c r="I695" s="177"/>
      <c r="J695" s="178"/>
      <c r="K695" s="179"/>
      <c r="L695" s="179"/>
      <c r="M695" s="179"/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79"/>
      <c r="AJ695" s="180"/>
      <c r="AK695" s="181"/>
    </row>
    <row r="696" spans="1:37">
      <c r="A696" s="182"/>
      <c r="B696" s="177"/>
      <c r="C696" s="177"/>
      <c r="D696" s="177"/>
      <c r="E696" s="177"/>
      <c r="F696" s="177"/>
      <c r="G696" s="177"/>
      <c r="H696" s="177"/>
      <c r="I696" s="177"/>
      <c r="J696" s="178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80"/>
      <c r="AK696" s="181"/>
    </row>
    <row r="697" spans="1:37">
      <c r="A697" s="182"/>
      <c r="B697" s="177"/>
      <c r="C697" s="177"/>
      <c r="D697" s="177"/>
      <c r="E697" s="177"/>
      <c r="F697" s="177"/>
      <c r="G697" s="177"/>
      <c r="H697" s="177"/>
      <c r="I697" s="177"/>
      <c r="J697" s="178"/>
      <c r="K697" s="179"/>
      <c r="L697" s="179"/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80"/>
      <c r="AK697" s="181"/>
    </row>
    <row r="698" spans="1:37">
      <c r="A698" s="182"/>
      <c r="B698" s="177"/>
      <c r="C698" s="177"/>
      <c r="D698" s="177"/>
      <c r="E698" s="177"/>
      <c r="F698" s="177"/>
      <c r="G698" s="177"/>
      <c r="H698" s="177"/>
      <c r="I698" s="177"/>
      <c r="J698" s="178"/>
      <c r="K698" s="179"/>
      <c r="L698" s="179"/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80"/>
      <c r="AK698" s="181"/>
    </row>
    <row r="699" spans="1:37">
      <c r="A699" s="182"/>
      <c r="B699" s="177"/>
      <c r="C699" s="177"/>
      <c r="D699" s="177"/>
      <c r="E699" s="177"/>
      <c r="F699" s="177"/>
      <c r="G699" s="177"/>
      <c r="H699" s="177"/>
      <c r="I699" s="177"/>
      <c r="J699" s="178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79"/>
      <c r="AJ699" s="180"/>
      <c r="AK699" s="181"/>
    </row>
    <row r="700" spans="1:37">
      <c r="A700" s="182"/>
      <c r="B700" s="177"/>
      <c r="C700" s="177"/>
      <c r="D700" s="177"/>
      <c r="E700" s="177"/>
      <c r="F700" s="177"/>
      <c r="G700" s="177"/>
      <c r="H700" s="177"/>
      <c r="I700" s="177"/>
      <c r="J700" s="178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79"/>
      <c r="AJ700" s="180"/>
      <c r="AK700" s="181"/>
    </row>
    <row r="701" spans="1:37">
      <c r="A701" s="182"/>
      <c r="B701" s="177"/>
      <c r="C701" s="177"/>
      <c r="D701" s="177"/>
      <c r="E701" s="177"/>
      <c r="F701" s="177"/>
      <c r="G701" s="177"/>
      <c r="H701" s="177"/>
      <c r="I701" s="177"/>
      <c r="J701" s="178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79"/>
      <c r="AJ701" s="180"/>
      <c r="AK701" s="181"/>
    </row>
    <row r="702" spans="1:37">
      <c r="A702" s="182"/>
      <c r="B702" s="177"/>
      <c r="C702" s="177"/>
      <c r="D702" s="177"/>
      <c r="E702" s="177"/>
      <c r="F702" s="177"/>
      <c r="G702" s="177"/>
      <c r="H702" s="177"/>
      <c r="I702" s="177"/>
      <c r="J702" s="178"/>
      <c r="K702" s="179"/>
      <c r="L702" s="179"/>
      <c r="M702" s="179"/>
      <c r="N702" s="179"/>
      <c r="O702" s="179"/>
      <c r="P702" s="179"/>
      <c r="Q702" s="179"/>
      <c r="R702" s="179"/>
      <c r="S702" s="179"/>
      <c r="T702" s="179"/>
      <c r="U702" s="179"/>
      <c r="V702" s="179"/>
      <c r="W702" s="179"/>
      <c r="X702" s="179"/>
      <c r="Y702" s="179"/>
      <c r="Z702" s="179"/>
      <c r="AA702" s="179"/>
      <c r="AB702" s="179"/>
      <c r="AC702" s="179"/>
      <c r="AD702" s="179"/>
      <c r="AE702" s="179"/>
      <c r="AF702" s="179"/>
      <c r="AG702" s="179"/>
      <c r="AH702" s="179"/>
      <c r="AI702" s="179"/>
      <c r="AJ702" s="180"/>
      <c r="AK702" s="181"/>
    </row>
    <row r="703" spans="1:37">
      <c r="A703" s="182"/>
      <c r="B703" s="177"/>
      <c r="C703" s="177"/>
      <c r="D703" s="177"/>
      <c r="E703" s="177"/>
      <c r="F703" s="177"/>
      <c r="G703" s="177"/>
      <c r="H703" s="177"/>
      <c r="I703" s="177"/>
      <c r="J703" s="178"/>
      <c r="K703" s="179"/>
      <c r="L703" s="179"/>
      <c r="M703" s="179"/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79"/>
      <c r="AJ703" s="180"/>
      <c r="AK703" s="181"/>
    </row>
    <row r="704" spans="1:37">
      <c r="A704" s="182"/>
      <c r="B704" s="177"/>
      <c r="C704" s="177"/>
      <c r="D704" s="177"/>
      <c r="E704" s="177"/>
      <c r="F704" s="177"/>
      <c r="G704" s="177"/>
      <c r="H704" s="177"/>
      <c r="I704" s="177"/>
      <c r="J704" s="178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80"/>
      <c r="AK704" s="181"/>
    </row>
    <row r="705" spans="2:37">
      <c r="B705" s="177"/>
      <c r="C705" s="177"/>
      <c r="D705" s="177"/>
      <c r="E705" s="177"/>
      <c r="F705" s="177"/>
      <c r="G705" s="177"/>
      <c r="H705" s="177"/>
      <c r="I705" s="177"/>
      <c r="J705" s="178"/>
      <c r="K705" s="179"/>
      <c r="L705" s="179"/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80"/>
      <c r="AK705" s="181"/>
    </row>
    <row r="706" spans="2:37">
      <c r="B706" s="177"/>
      <c r="C706" s="177"/>
      <c r="D706" s="177"/>
      <c r="E706" s="177"/>
      <c r="F706" s="177"/>
      <c r="G706" s="177"/>
      <c r="H706" s="177"/>
      <c r="I706" s="177"/>
      <c r="J706" s="178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80"/>
      <c r="AK706" s="181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07/23/2024&amp;C&amp;"Times New Roman,Bold"&amp;10Construction Cost and Time 
Innovative Contract Data
For Contracts Completed Fourth Quarter Fiscal Year 2023/2024&amp;RPage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BDU61"/>
  <sheetViews>
    <sheetView topLeftCell="B1" zoomScaleNormal="100" zoomScaleSheetLayoutView="100" workbookViewId="0">
      <selection activeCell="CJ20" sqref="CJ20:DD20"/>
    </sheetView>
  </sheetViews>
  <sheetFormatPr defaultColWidth="9.140625" defaultRowHeight="12"/>
  <cols>
    <col min="1" max="1" width="8.28515625" style="215" hidden="1" customWidth="1"/>
    <col min="2" max="2" width="10" style="222" customWidth="1"/>
    <col min="3" max="3" width="36.7109375" style="222" customWidth="1"/>
    <col min="4" max="4" width="12.7109375" style="222" customWidth="1"/>
    <col min="5" max="5" width="10.140625" style="223" bestFit="1" customWidth="1"/>
    <col min="6" max="6" width="10" style="224" customWidth="1"/>
    <col min="7" max="7" width="9" style="224" customWidth="1"/>
    <col min="8" max="8" width="8.85546875" style="215" customWidth="1"/>
    <col min="9" max="9" width="8.7109375" style="215" customWidth="1"/>
    <col min="10" max="12" width="9.28515625" style="215" bestFit="1" customWidth="1"/>
    <col min="13" max="14" width="9.28515625" style="215" customWidth="1"/>
    <col min="15" max="15" width="9.140625" style="215"/>
    <col min="16" max="16" width="10.85546875" style="28" customWidth="1"/>
    <col min="17" max="17" width="10.5703125" style="28" customWidth="1"/>
    <col min="18" max="18" width="11" style="215" customWidth="1"/>
    <col min="19" max="19" width="9.28515625" style="215" bestFit="1" customWidth="1"/>
    <col min="20" max="24" width="16.85546875" style="29" customWidth="1"/>
    <col min="25" max="25" width="15.7109375" style="29" customWidth="1"/>
    <col min="26" max="26" width="17.85546875" style="29" customWidth="1"/>
    <col min="27" max="27" width="13.7109375" style="29" customWidth="1"/>
    <col min="28" max="28" width="14.28515625" style="29" customWidth="1"/>
    <col min="29" max="29" width="18.7109375" style="29" customWidth="1"/>
    <col min="30" max="30" width="9.28515625" style="215" customWidth="1"/>
    <col min="31" max="31" width="9.28515625" style="225" customWidth="1"/>
    <col min="32" max="32" width="18.42578125" style="29" customWidth="1"/>
    <col min="33" max="33" width="16.85546875" style="29" customWidth="1"/>
    <col min="34" max="35" width="9.140625" style="28"/>
    <col min="36" max="36" width="10.140625" style="226" customWidth="1"/>
    <col min="37" max="37" width="11.140625" style="226" customWidth="1"/>
    <col min="38" max="38" width="15.28515625" style="29" customWidth="1"/>
    <col min="39" max="39" width="14" style="29" customWidth="1"/>
    <col min="40" max="40" width="10.140625" style="226" customWidth="1"/>
    <col min="41" max="41" width="11.140625" style="226" customWidth="1"/>
    <col min="42" max="42" width="15.28515625" style="29" customWidth="1"/>
    <col min="43" max="43" width="14" style="29" customWidth="1"/>
    <col min="44" max="44" width="10.140625" style="226" customWidth="1"/>
    <col min="45" max="45" width="11.140625" style="226" customWidth="1"/>
    <col min="46" max="46" width="15.28515625" style="29" customWidth="1"/>
    <col min="47" max="47" width="14" style="29" customWidth="1"/>
    <col min="48" max="48" width="10.140625" style="226" customWidth="1"/>
    <col min="49" max="49" width="11.140625" style="226" customWidth="1"/>
    <col min="50" max="50" width="15.28515625" style="29" customWidth="1"/>
    <col min="51" max="51" width="14" style="29" customWidth="1"/>
    <col min="52" max="52" width="10.140625" style="226" customWidth="1"/>
    <col min="53" max="53" width="11.140625" style="226" customWidth="1"/>
    <col min="54" max="54" width="15.28515625" style="29" customWidth="1"/>
    <col min="55" max="55" width="14" style="29" customWidth="1"/>
    <col min="56" max="56" width="10.140625" style="226" customWidth="1"/>
    <col min="57" max="57" width="11.140625" style="226" customWidth="1"/>
    <col min="58" max="58" width="15.28515625" style="29" customWidth="1"/>
    <col min="59" max="59" width="14" style="29" customWidth="1"/>
    <col min="60" max="60" width="10.140625" style="226" customWidth="1"/>
    <col min="61" max="61" width="11.140625" style="226" customWidth="1"/>
    <col min="62" max="62" width="15.28515625" style="29" customWidth="1"/>
    <col min="63" max="63" width="14" style="29" customWidth="1"/>
    <col min="64" max="64" width="10.140625" style="226" customWidth="1"/>
    <col min="65" max="65" width="11.140625" style="226" customWidth="1"/>
    <col min="66" max="66" width="15.28515625" style="29" customWidth="1"/>
    <col min="67" max="67" width="14" style="29" customWidth="1"/>
    <col min="68" max="68" width="10.140625" style="226" customWidth="1"/>
    <col min="69" max="69" width="11.140625" style="226" customWidth="1"/>
    <col min="70" max="70" width="15.28515625" style="29" customWidth="1"/>
    <col min="71" max="71" width="14" style="29" customWidth="1"/>
    <col min="72" max="72" width="10.140625" style="226" customWidth="1"/>
    <col min="73" max="73" width="11.140625" style="226" customWidth="1"/>
    <col min="74" max="74" width="15.28515625" style="29" customWidth="1"/>
    <col min="75" max="75" width="14" style="29" customWidth="1"/>
    <col min="76" max="76" width="10.140625" style="226" customWidth="1"/>
    <col min="77" max="77" width="11.140625" style="226" customWidth="1"/>
    <col min="78" max="78" width="15.28515625" style="29" customWidth="1"/>
    <col min="79" max="79" width="14" style="29" customWidth="1"/>
    <col min="80" max="80" width="10.140625" style="226" customWidth="1"/>
    <col min="81" max="81" width="11.140625" style="226" customWidth="1"/>
    <col min="82" max="82" width="15.28515625" style="29" customWidth="1"/>
    <col min="83" max="83" width="14" style="29" customWidth="1"/>
    <col min="84" max="84" width="10.140625" style="226" customWidth="1"/>
    <col min="85" max="85" width="11.140625" style="226" customWidth="1"/>
    <col min="86" max="86" width="15.28515625" style="29" customWidth="1"/>
    <col min="87" max="87" width="14" style="29" customWidth="1"/>
    <col min="88" max="88" width="10.140625" style="226" customWidth="1"/>
    <col min="89" max="89" width="11.140625" style="226" customWidth="1"/>
    <col min="90" max="90" width="15.28515625" style="29" customWidth="1"/>
    <col min="91" max="91" width="14" style="29" customWidth="1"/>
    <col min="92" max="92" width="15.140625" style="215" bestFit="1" customWidth="1"/>
    <col min="93" max="93" width="34.85546875" style="215" bestFit="1" customWidth="1"/>
    <col min="94" max="94" width="15.140625" style="215" bestFit="1" customWidth="1"/>
    <col min="95" max="95" width="43" style="215" bestFit="1" customWidth="1"/>
    <col min="96" max="96" width="15.140625" style="215" bestFit="1" customWidth="1"/>
    <col min="97" max="97" width="43" style="215" bestFit="1" customWidth="1"/>
    <col min="98" max="98" width="10.140625" style="215" bestFit="1" customWidth="1"/>
    <col min="99" max="100" width="10.140625" style="224" customWidth="1"/>
    <col min="101" max="101" width="11.7109375" style="215" customWidth="1"/>
    <col min="102" max="102" width="10.85546875" style="215" customWidth="1"/>
    <col min="103" max="104" width="10.140625" style="224" customWidth="1"/>
    <col min="105" max="105" width="9.140625" style="222"/>
    <col min="106" max="106" width="14.5703125" style="29" bestFit="1" customWidth="1"/>
    <col min="107" max="107" width="9.140625" style="215"/>
    <col min="108" max="108" width="26.7109375" style="215" customWidth="1"/>
    <col min="109" max="16384" width="9.140625" style="215"/>
  </cols>
  <sheetData>
    <row r="1" spans="1:1477" s="2" customFormat="1" ht="27" customHeight="1">
      <c r="A1" s="260" t="s">
        <v>43</v>
      </c>
      <c r="B1" s="260" t="s">
        <v>44</v>
      </c>
      <c r="C1" s="264" t="s">
        <v>45</v>
      </c>
      <c r="D1" s="264" t="s">
        <v>46</v>
      </c>
      <c r="E1" s="262" t="s">
        <v>47</v>
      </c>
      <c r="F1" s="263" t="s">
        <v>48</v>
      </c>
      <c r="G1" s="263" t="s">
        <v>136</v>
      </c>
      <c r="H1" s="264" t="s">
        <v>49</v>
      </c>
      <c r="I1" s="269" t="s">
        <v>50</v>
      </c>
      <c r="J1" s="266" t="s">
        <v>51</v>
      </c>
      <c r="K1" s="266" t="s">
        <v>52</v>
      </c>
      <c r="L1" s="266" t="s">
        <v>53</v>
      </c>
      <c r="M1" s="260" t="s">
        <v>137</v>
      </c>
      <c r="N1" s="260" t="s">
        <v>138</v>
      </c>
      <c r="O1" s="266" t="s">
        <v>54</v>
      </c>
      <c r="P1" s="266" t="s">
        <v>55</v>
      </c>
      <c r="Q1" s="266" t="s">
        <v>56</v>
      </c>
      <c r="R1" s="266" t="s">
        <v>57</v>
      </c>
      <c r="S1" s="266" t="s">
        <v>58</v>
      </c>
      <c r="T1" s="268" t="s">
        <v>59</v>
      </c>
      <c r="U1" s="268" t="s">
        <v>60</v>
      </c>
      <c r="V1" s="268" t="s">
        <v>61</v>
      </c>
      <c r="W1" s="268" t="s">
        <v>62</v>
      </c>
      <c r="X1" s="268" t="s">
        <v>63</v>
      </c>
      <c r="Y1" s="268" t="s">
        <v>64</v>
      </c>
      <c r="Z1" s="268" t="s">
        <v>65</v>
      </c>
      <c r="AA1" s="268" t="s">
        <v>66</v>
      </c>
      <c r="AB1" s="268" t="s">
        <v>67</v>
      </c>
      <c r="AC1" s="268" t="s">
        <v>1</v>
      </c>
      <c r="AD1" s="260" t="s">
        <v>139</v>
      </c>
      <c r="AE1" s="260" t="s">
        <v>140</v>
      </c>
      <c r="AF1" s="268" t="s">
        <v>69</v>
      </c>
      <c r="AG1" s="268" t="s">
        <v>70</v>
      </c>
      <c r="AH1" s="266" t="s">
        <v>71</v>
      </c>
      <c r="AI1" s="266" t="s">
        <v>144</v>
      </c>
      <c r="AJ1" s="270" t="s">
        <v>72</v>
      </c>
      <c r="AK1" s="270"/>
      <c r="AL1" s="270"/>
      <c r="AM1" s="270"/>
      <c r="AN1" s="270" t="s">
        <v>73</v>
      </c>
      <c r="AO1" s="270"/>
      <c r="AP1" s="270"/>
      <c r="AQ1" s="270"/>
      <c r="AR1" s="270" t="s">
        <v>74</v>
      </c>
      <c r="AS1" s="270"/>
      <c r="AT1" s="270"/>
      <c r="AU1" s="270"/>
      <c r="AV1" s="270" t="s">
        <v>75</v>
      </c>
      <c r="AW1" s="270"/>
      <c r="AX1" s="270"/>
      <c r="AY1" s="270"/>
      <c r="AZ1" s="270" t="s">
        <v>76</v>
      </c>
      <c r="BA1" s="270"/>
      <c r="BB1" s="270"/>
      <c r="BC1" s="270"/>
      <c r="BD1" s="270" t="s">
        <v>77</v>
      </c>
      <c r="BE1" s="270"/>
      <c r="BF1" s="270"/>
      <c r="BG1" s="270"/>
      <c r="BH1" s="270" t="s">
        <v>78</v>
      </c>
      <c r="BI1" s="270"/>
      <c r="BJ1" s="270"/>
      <c r="BK1" s="270"/>
      <c r="BL1" s="270" t="s">
        <v>79</v>
      </c>
      <c r="BM1" s="270"/>
      <c r="BN1" s="270"/>
      <c r="BO1" s="270"/>
      <c r="BP1" s="270" t="s">
        <v>80</v>
      </c>
      <c r="BQ1" s="270"/>
      <c r="BR1" s="270"/>
      <c r="BS1" s="270"/>
      <c r="BT1" s="270" t="s">
        <v>81</v>
      </c>
      <c r="BU1" s="270"/>
      <c r="BV1" s="270"/>
      <c r="BW1" s="270"/>
      <c r="BX1" s="270" t="s">
        <v>82</v>
      </c>
      <c r="BY1" s="270"/>
      <c r="BZ1" s="270"/>
      <c r="CA1" s="270"/>
      <c r="CB1" s="270" t="s">
        <v>143</v>
      </c>
      <c r="CC1" s="270"/>
      <c r="CD1" s="270"/>
      <c r="CE1" s="270"/>
      <c r="CF1" s="270" t="s">
        <v>165</v>
      </c>
      <c r="CG1" s="270"/>
      <c r="CH1" s="270"/>
      <c r="CI1" s="270"/>
      <c r="CJ1" s="270" t="s">
        <v>83</v>
      </c>
      <c r="CK1" s="270"/>
      <c r="CL1" s="270"/>
      <c r="CM1" s="270"/>
      <c r="CN1" s="264" t="s">
        <v>84</v>
      </c>
      <c r="CO1" s="264" t="s">
        <v>85</v>
      </c>
      <c r="CP1" s="264" t="s">
        <v>86</v>
      </c>
      <c r="CQ1" s="264" t="s">
        <v>87</v>
      </c>
      <c r="CR1" s="264" t="s">
        <v>88</v>
      </c>
      <c r="CS1" s="264" t="s">
        <v>89</v>
      </c>
      <c r="CT1" s="262" t="s">
        <v>90</v>
      </c>
      <c r="CU1" s="263" t="s">
        <v>91</v>
      </c>
      <c r="CV1" s="263" t="s">
        <v>92</v>
      </c>
      <c r="CW1" s="262" t="s">
        <v>93</v>
      </c>
      <c r="CX1" s="262" t="s">
        <v>94</v>
      </c>
      <c r="CY1" s="263" t="s">
        <v>95</v>
      </c>
      <c r="CZ1" s="263" t="s">
        <v>96</v>
      </c>
      <c r="DA1" s="264" t="s">
        <v>97</v>
      </c>
      <c r="DB1" s="268" t="s">
        <v>98</v>
      </c>
      <c r="DC1" s="271" t="s">
        <v>99</v>
      </c>
      <c r="DD1" s="271"/>
    </row>
    <row r="2" spans="1:1477" s="2" customFormat="1" ht="37.5" customHeight="1">
      <c r="A2" s="261"/>
      <c r="B2" s="261"/>
      <c r="C2" s="264"/>
      <c r="D2" s="264"/>
      <c r="E2" s="262"/>
      <c r="F2" s="263"/>
      <c r="G2" s="263"/>
      <c r="H2" s="265"/>
      <c r="I2" s="269"/>
      <c r="J2" s="264"/>
      <c r="K2" s="264"/>
      <c r="L2" s="264"/>
      <c r="M2" s="261"/>
      <c r="N2" s="261"/>
      <c r="O2" s="264"/>
      <c r="P2" s="267"/>
      <c r="Q2" s="267"/>
      <c r="R2" s="264"/>
      <c r="S2" s="264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1"/>
      <c r="AE2" s="261"/>
      <c r="AF2" s="268"/>
      <c r="AG2" s="268"/>
      <c r="AH2" s="267"/>
      <c r="AI2" s="267"/>
      <c r="AJ2" s="72" t="s">
        <v>100</v>
      </c>
      <c r="AK2" s="72" t="s">
        <v>58</v>
      </c>
      <c r="AL2" s="73" t="s">
        <v>101</v>
      </c>
      <c r="AM2" s="73" t="s">
        <v>102</v>
      </c>
      <c r="AN2" s="72" t="s">
        <v>100</v>
      </c>
      <c r="AO2" s="72" t="s">
        <v>58</v>
      </c>
      <c r="AP2" s="73" t="s">
        <v>101</v>
      </c>
      <c r="AQ2" s="73" t="s">
        <v>102</v>
      </c>
      <c r="AR2" s="72" t="s">
        <v>100</v>
      </c>
      <c r="AS2" s="72" t="s">
        <v>58</v>
      </c>
      <c r="AT2" s="73" t="s">
        <v>101</v>
      </c>
      <c r="AU2" s="73" t="s">
        <v>102</v>
      </c>
      <c r="AV2" s="72" t="s">
        <v>100</v>
      </c>
      <c r="AW2" s="72" t="s">
        <v>58</v>
      </c>
      <c r="AX2" s="73" t="s">
        <v>101</v>
      </c>
      <c r="AY2" s="73" t="s">
        <v>102</v>
      </c>
      <c r="AZ2" s="72" t="s">
        <v>100</v>
      </c>
      <c r="BA2" s="72" t="s">
        <v>58</v>
      </c>
      <c r="BB2" s="73" t="s">
        <v>101</v>
      </c>
      <c r="BC2" s="73" t="s">
        <v>102</v>
      </c>
      <c r="BD2" s="72" t="s">
        <v>100</v>
      </c>
      <c r="BE2" s="72" t="s">
        <v>58</v>
      </c>
      <c r="BF2" s="73" t="s">
        <v>101</v>
      </c>
      <c r="BG2" s="73" t="s">
        <v>102</v>
      </c>
      <c r="BH2" s="72" t="s">
        <v>100</v>
      </c>
      <c r="BI2" s="72" t="s">
        <v>58</v>
      </c>
      <c r="BJ2" s="73" t="s">
        <v>101</v>
      </c>
      <c r="BK2" s="73" t="s">
        <v>102</v>
      </c>
      <c r="BL2" s="72" t="s">
        <v>100</v>
      </c>
      <c r="BM2" s="72" t="s">
        <v>58</v>
      </c>
      <c r="BN2" s="73" t="s">
        <v>101</v>
      </c>
      <c r="BO2" s="73" t="s">
        <v>102</v>
      </c>
      <c r="BP2" s="72" t="s">
        <v>100</v>
      </c>
      <c r="BQ2" s="72" t="s">
        <v>58</v>
      </c>
      <c r="BR2" s="73" t="s">
        <v>101</v>
      </c>
      <c r="BS2" s="73" t="s">
        <v>102</v>
      </c>
      <c r="BT2" s="72" t="s">
        <v>100</v>
      </c>
      <c r="BU2" s="72" t="s">
        <v>58</v>
      </c>
      <c r="BV2" s="73" t="s">
        <v>101</v>
      </c>
      <c r="BW2" s="73" t="s">
        <v>102</v>
      </c>
      <c r="BX2" s="72" t="s">
        <v>100</v>
      </c>
      <c r="BY2" s="72" t="s">
        <v>58</v>
      </c>
      <c r="BZ2" s="73" t="s">
        <v>101</v>
      </c>
      <c r="CA2" s="73" t="s">
        <v>102</v>
      </c>
      <c r="CB2" s="72" t="s">
        <v>100</v>
      </c>
      <c r="CC2" s="72" t="s">
        <v>58</v>
      </c>
      <c r="CD2" s="73" t="s">
        <v>101</v>
      </c>
      <c r="CE2" s="73" t="s">
        <v>102</v>
      </c>
      <c r="CF2" s="72" t="s">
        <v>100</v>
      </c>
      <c r="CG2" s="72" t="s">
        <v>58</v>
      </c>
      <c r="CH2" s="73" t="s">
        <v>101</v>
      </c>
      <c r="CI2" s="73" t="s">
        <v>102</v>
      </c>
      <c r="CJ2" s="72" t="s">
        <v>100</v>
      </c>
      <c r="CK2" s="72" t="s">
        <v>58</v>
      </c>
      <c r="CL2" s="73" t="s">
        <v>101</v>
      </c>
      <c r="CM2" s="73" t="s">
        <v>102</v>
      </c>
      <c r="CN2" s="264"/>
      <c r="CO2" s="264"/>
      <c r="CP2" s="264"/>
      <c r="CQ2" s="264"/>
      <c r="CR2" s="264"/>
      <c r="CS2" s="264"/>
      <c r="CT2" s="262"/>
      <c r="CU2" s="263"/>
      <c r="CV2" s="263"/>
      <c r="CW2" s="262"/>
      <c r="CX2" s="262"/>
      <c r="CY2" s="263"/>
      <c r="CZ2" s="263"/>
      <c r="DA2" s="264"/>
      <c r="DB2" s="268"/>
      <c r="DC2" s="74" t="s">
        <v>103</v>
      </c>
      <c r="DD2" s="4" t="s">
        <v>104</v>
      </c>
    </row>
    <row r="3" spans="1:1477" s="69" customFormat="1" ht="12.75" thickBot="1">
      <c r="E3" s="68"/>
      <c r="M3" s="186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86">
        <f>IF(V3=0,0,AC3/V3)</f>
        <v>0</v>
      </c>
      <c r="AE3" s="69">
        <f>IF(AD3 &lt;=1.1,1,0)</f>
        <v>1</v>
      </c>
      <c r="AF3" s="190"/>
      <c r="AG3" s="190"/>
      <c r="AL3" s="80"/>
      <c r="AM3" s="80"/>
      <c r="AP3" s="80"/>
      <c r="AQ3" s="80"/>
      <c r="AT3" s="80"/>
      <c r="AU3" s="80"/>
      <c r="AX3" s="80"/>
      <c r="AY3" s="80"/>
      <c r="BB3" s="80"/>
      <c r="BC3" s="80"/>
      <c r="BF3" s="80"/>
      <c r="BG3" s="80"/>
      <c r="BJ3" s="80"/>
      <c r="BK3" s="80"/>
      <c r="BN3" s="80"/>
      <c r="BO3" s="80"/>
      <c r="BR3" s="80"/>
      <c r="BS3" s="80"/>
      <c r="BV3" s="80"/>
      <c r="BW3" s="80"/>
      <c r="BY3" s="213"/>
      <c r="BZ3" s="80"/>
      <c r="CA3" s="80"/>
      <c r="CD3" s="80"/>
      <c r="CE3" s="80"/>
      <c r="CH3" s="80"/>
      <c r="CI3" s="80"/>
      <c r="CL3" s="80"/>
      <c r="CM3" s="80"/>
      <c r="CT3" s="68"/>
      <c r="CW3" s="68"/>
      <c r="CX3" s="68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6" customFormat="1" ht="24" customHeight="1" thickTop="1" thickBot="1">
      <c r="B4" s="272" t="s">
        <v>1089</v>
      </c>
      <c r="C4" s="273"/>
      <c r="D4" s="274"/>
      <c r="E4" s="110"/>
      <c r="F4" s="111"/>
      <c r="G4" s="141" t="str">
        <f>IF(B3="","",ROWS(B3:B3)-1)</f>
        <v/>
      </c>
      <c r="H4" s="112">
        <f>SUM(H3:H3)</f>
        <v>0</v>
      </c>
      <c r="I4" s="112">
        <f>SUM(I3:I3)</f>
        <v>0</v>
      </c>
      <c r="J4" s="112">
        <f>SUM(J3:J3)</f>
        <v>0</v>
      </c>
      <c r="K4" s="112">
        <f>SUM(K3:K3)</f>
        <v>0</v>
      </c>
      <c r="L4" s="112">
        <f>SUM(L3:L3)</f>
        <v>0</v>
      </c>
      <c r="M4" s="142">
        <f>IF(G4="",0,N4/G4)</f>
        <v>0</v>
      </c>
      <c r="N4" s="112">
        <f t="shared" ref="N4:AC4" si="0">SUM(N3:N3)</f>
        <v>0</v>
      </c>
      <c r="O4" s="112">
        <f t="shared" si="0"/>
        <v>0</v>
      </c>
      <c r="P4" s="113">
        <f t="shared" si="0"/>
        <v>0</v>
      </c>
      <c r="Q4" s="113">
        <f t="shared" si="0"/>
        <v>0</v>
      </c>
      <c r="R4" s="112">
        <f t="shared" si="0"/>
        <v>0</v>
      </c>
      <c r="S4" s="112">
        <f t="shared" si="0"/>
        <v>0</v>
      </c>
      <c r="T4" s="114">
        <f t="shared" si="0"/>
        <v>0</v>
      </c>
      <c r="U4" s="114">
        <f t="shared" si="0"/>
        <v>0</v>
      </c>
      <c r="V4" s="114">
        <f t="shared" si="0"/>
        <v>0</v>
      </c>
      <c r="W4" s="114">
        <f t="shared" si="0"/>
        <v>0</v>
      </c>
      <c r="X4" s="114">
        <f t="shared" si="0"/>
        <v>0</v>
      </c>
      <c r="Y4" s="114">
        <f t="shared" si="0"/>
        <v>0</v>
      </c>
      <c r="Z4" s="114">
        <f t="shared" si="0"/>
        <v>0</v>
      </c>
      <c r="AA4" s="114">
        <f t="shared" si="0"/>
        <v>0</v>
      </c>
      <c r="AB4" s="114">
        <f t="shared" si="0"/>
        <v>0</v>
      </c>
      <c r="AC4" s="114">
        <f t="shared" si="0"/>
        <v>0</v>
      </c>
      <c r="AD4" s="142">
        <f>IF(G4="",0,AE4/G4)</f>
        <v>0</v>
      </c>
      <c r="AE4" s="144">
        <f t="shared" ref="AE4:BJ4" si="1">SUM(AE3:AE3)</f>
        <v>1</v>
      </c>
      <c r="AF4" s="114">
        <f t="shared" si="1"/>
        <v>0</v>
      </c>
      <c r="AG4" s="114">
        <f t="shared" si="1"/>
        <v>0</v>
      </c>
      <c r="AH4" s="115">
        <f t="shared" si="1"/>
        <v>0</v>
      </c>
      <c r="AI4" s="115">
        <f t="shared" si="1"/>
        <v>0</v>
      </c>
      <c r="AJ4" s="115">
        <f t="shared" si="1"/>
        <v>0</v>
      </c>
      <c r="AK4" s="115">
        <f t="shared" si="1"/>
        <v>0</v>
      </c>
      <c r="AL4" s="114">
        <f t="shared" si="1"/>
        <v>0</v>
      </c>
      <c r="AM4" s="114">
        <f t="shared" si="1"/>
        <v>0</v>
      </c>
      <c r="AN4" s="115">
        <f t="shared" si="1"/>
        <v>0</v>
      </c>
      <c r="AO4" s="115">
        <f t="shared" si="1"/>
        <v>0</v>
      </c>
      <c r="AP4" s="114">
        <f t="shared" si="1"/>
        <v>0</v>
      </c>
      <c r="AQ4" s="114">
        <f t="shared" si="1"/>
        <v>0</v>
      </c>
      <c r="AR4" s="115">
        <f t="shared" si="1"/>
        <v>0</v>
      </c>
      <c r="AS4" s="115">
        <f t="shared" si="1"/>
        <v>0</v>
      </c>
      <c r="AT4" s="114">
        <f t="shared" si="1"/>
        <v>0</v>
      </c>
      <c r="AU4" s="114">
        <f t="shared" si="1"/>
        <v>0</v>
      </c>
      <c r="AV4" s="115">
        <f t="shared" si="1"/>
        <v>0</v>
      </c>
      <c r="AW4" s="115">
        <f t="shared" si="1"/>
        <v>0</v>
      </c>
      <c r="AX4" s="114">
        <f t="shared" si="1"/>
        <v>0</v>
      </c>
      <c r="AY4" s="114">
        <f t="shared" si="1"/>
        <v>0</v>
      </c>
      <c r="AZ4" s="115">
        <f t="shared" si="1"/>
        <v>0</v>
      </c>
      <c r="BA4" s="115">
        <f t="shared" si="1"/>
        <v>0</v>
      </c>
      <c r="BB4" s="114">
        <f t="shared" si="1"/>
        <v>0</v>
      </c>
      <c r="BC4" s="114">
        <f t="shared" si="1"/>
        <v>0</v>
      </c>
      <c r="BD4" s="115">
        <f t="shared" si="1"/>
        <v>0</v>
      </c>
      <c r="BE4" s="115">
        <f t="shared" si="1"/>
        <v>0</v>
      </c>
      <c r="BF4" s="114">
        <f t="shared" si="1"/>
        <v>0</v>
      </c>
      <c r="BG4" s="114">
        <f t="shared" si="1"/>
        <v>0</v>
      </c>
      <c r="BH4" s="115">
        <f t="shared" si="1"/>
        <v>0</v>
      </c>
      <c r="BI4" s="115">
        <f t="shared" si="1"/>
        <v>0</v>
      </c>
      <c r="BJ4" s="114">
        <f t="shared" si="1"/>
        <v>0</v>
      </c>
      <c r="BK4" s="114">
        <f t="shared" ref="BK4:CM4" si="2">SUM(BK3:BK3)</f>
        <v>0</v>
      </c>
      <c r="BL4" s="115">
        <f t="shared" si="2"/>
        <v>0</v>
      </c>
      <c r="BM4" s="115">
        <f t="shared" si="2"/>
        <v>0</v>
      </c>
      <c r="BN4" s="114">
        <f t="shared" si="2"/>
        <v>0</v>
      </c>
      <c r="BO4" s="114">
        <f t="shared" si="2"/>
        <v>0</v>
      </c>
      <c r="BP4" s="115">
        <f t="shared" si="2"/>
        <v>0</v>
      </c>
      <c r="BQ4" s="115">
        <f t="shared" si="2"/>
        <v>0</v>
      </c>
      <c r="BR4" s="114">
        <f t="shared" si="2"/>
        <v>0</v>
      </c>
      <c r="BS4" s="114">
        <f t="shared" si="2"/>
        <v>0</v>
      </c>
      <c r="BT4" s="115">
        <f t="shared" si="2"/>
        <v>0</v>
      </c>
      <c r="BU4" s="115">
        <f t="shared" si="2"/>
        <v>0</v>
      </c>
      <c r="BV4" s="114">
        <f t="shared" si="2"/>
        <v>0</v>
      </c>
      <c r="BW4" s="114">
        <f t="shared" si="2"/>
        <v>0</v>
      </c>
      <c r="BX4" s="115">
        <f t="shared" si="2"/>
        <v>0</v>
      </c>
      <c r="BY4" s="115">
        <f t="shared" si="2"/>
        <v>0</v>
      </c>
      <c r="BZ4" s="114">
        <f t="shared" si="2"/>
        <v>0</v>
      </c>
      <c r="CA4" s="114">
        <f t="shared" si="2"/>
        <v>0</v>
      </c>
      <c r="CB4" s="115">
        <f t="shared" si="2"/>
        <v>0</v>
      </c>
      <c r="CC4" s="115">
        <f t="shared" si="2"/>
        <v>0</v>
      </c>
      <c r="CD4" s="114">
        <f t="shared" si="2"/>
        <v>0</v>
      </c>
      <c r="CE4" s="114">
        <f t="shared" si="2"/>
        <v>0</v>
      </c>
      <c r="CF4" s="115">
        <f t="shared" si="2"/>
        <v>0</v>
      </c>
      <c r="CG4" s="115">
        <f t="shared" si="2"/>
        <v>0</v>
      </c>
      <c r="CH4" s="114">
        <f t="shared" si="2"/>
        <v>0</v>
      </c>
      <c r="CI4" s="114">
        <f t="shared" si="2"/>
        <v>0</v>
      </c>
      <c r="CJ4" s="115">
        <f t="shared" si="2"/>
        <v>0</v>
      </c>
      <c r="CK4" s="115">
        <f t="shared" si="2"/>
        <v>0</v>
      </c>
      <c r="CL4" s="114">
        <f t="shared" si="2"/>
        <v>0</v>
      </c>
      <c r="CM4" s="114">
        <f t="shared" si="2"/>
        <v>0</v>
      </c>
      <c r="CN4" s="116"/>
      <c r="CO4" s="116"/>
      <c r="CP4" s="116"/>
      <c r="CQ4" s="116"/>
      <c r="CR4" s="116"/>
      <c r="CS4" s="116"/>
      <c r="CT4" s="110"/>
      <c r="CU4" s="111"/>
      <c r="CV4" s="111"/>
      <c r="CW4" s="110"/>
      <c r="CX4" s="110"/>
      <c r="CY4" s="111"/>
      <c r="CZ4" s="111"/>
      <c r="DA4" s="111"/>
      <c r="DB4" s="114"/>
      <c r="DC4" s="116"/>
      <c r="DD4" s="210"/>
    </row>
    <row r="5" spans="1:1477" s="69" customFormat="1" ht="13.5" thickTop="1" thickBot="1">
      <c r="B5" s="67"/>
      <c r="C5" s="67"/>
      <c r="D5" s="67"/>
      <c r="E5" s="68"/>
      <c r="F5" s="67"/>
      <c r="G5" s="158"/>
      <c r="H5" s="187"/>
      <c r="M5" s="186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86">
        <f>IF(V5=0,0,AC5/V5)</f>
        <v>0</v>
      </c>
      <c r="AE5" s="69">
        <f>IF(AD5 &lt;=1.1,1,0)</f>
        <v>1</v>
      </c>
      <c r="AF5" s="190"/>
      <c r="AG5" s="190"/>
      <c r="AL5" s="80"/>
      <c r="AM5" s="80"/>
      <c r="AP5" s="80"/>
      <c r="AQ5" s="80"/>
      <c r="AT5" s="80"/>
      <c r="AU5" s="80"/>
      <c r="AX5" s="80"/>
      <c r="AY5" s="80"/>
      <c r="BB5" s="80"/>
      <c r="BC5" s="80"/>
      <c r="BF5" s="80"/>
      <c r="BG5" s="80"/>
      <c r="BJ5" s="80"/>
      <c r="BK5" s="80"/>
      <c r="BN5" s="80"/>
      <c r="BO5" s="80"/>
      <c r="BR5" s="80"/>
      <c r="BS5" s="80"/>
      <c r="BV5" s="80"/>
      <c r="BW5" s="80"/>
      <c r="BZ5" s="80"/>
      <c r="CA5" s="80"/>
      <c r="CD5" s="80"/>
      <c r="CE5" s="80"/>
      <c r="CH5" s="80"/>
      <c r="CI5" s="80"/>
      <c r="CL5" s="80"/>
      <c r="CM5" s="80"/>
      <c r="CN5" s="67"/>
      <c r="CO5" s="67"/>
      <c r="CP5" s="67"/>
      <c r="CQ5" s="67"/>
      <c r="CR5" s="67"/>
      <c r="CS5" s="67"/>
      <c r="CT5" s="68"/>
      <c r="CU5" s="67"/>
      <c r="CV5" s="67"/>
      <c r="CW5" s="68"/>
      <c r="CX5" s="68"/>
      <c r="CY5" s="67"/>
      <c r="CZ5" s="67"/>
      <c r="DA5" s="67"/>
      <c r="DB5" s="81"/>
      <c r="DC5" s="67"/>
      <c r="DD5" s="67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</row>
    <row r="6" spans="1:1477" s="6" customFormat="1" ht="24" customHeight="1" thickTop="1" thickBot="1">
      <c r="B6" s="275" t="s">
        <v>1090</v>
      </c>
      <c r="C6" s="276"/>
      <c r="D6" s="277"/>
      <c r="E6" s="7"/>
      <c r="F6" s="8"/>
      <c r="G6" s="141" t="str">
        <f>IF(B5="","",ROWS(B5:B5)-1)</f>
        <v/>
      </c>
      <c r="H6" s="9">
        <f>SUM(H5:H5)</f>
        <v>0</v>
      </c>
      <c r="I6" s="9">
        <f>SUM(I5:I5)</f>
        <v>0</v>
      </c>
      <c r="J6" s="9">
        <f>SUM(J5:J5)</f>
        <v>0</v>
      </c>
      <c r="K6" s="9">
        <f>SUM(K5:K5)</f>
        <v>0</v>
      </c>
      <c r="L6" s="9">
        <f>SUM(L5:L5)</f>
        <v>0</v>
      </c>
      <c r="M6" s="142">
        <f>IF(G6="",0,N6/G6)</f>
        <v>0</v>
      </c>
      <c r="N6" s="9">
        <f t="shared" ref="N6:AC6" si="3">SUM(N5:N5)</f>
        <v>0</v>
      </c>
      <c r="O6" s="9">
        <f t="shared" si="3"/>
        <v>0</v>
      </c>
      <c r="P6" s="9">
        <f t="shared" si="3"/>
        <v>0</v>
      </c>
      <c r="Q6" s="9">
        <f t="shared" si="3"/>
        <v>0</v>
      </c>
      <c r="R6" s="9">
        <f t="shared" si="3"/>
        <v>0</v>
      </c>
      <c r="S6" s="9">
        <f t="shared" si="3"/>
        <v>0</v>
      </c>
      <c r="T6" s="11">
        <f t="shared" si="3"/>
        <v>0</v>
      </c>
      <c r="U6" s="11">
        <f t="shared" si="3"/>
        <v>0</v>
      </c>
      <c r="V6" s="11">
        <f t="shared" si="3"/>
        <v>0</v>
      </c>
      <c r="W6" s="11">
        <f t="shared" si="3"/>
        <v>0</v>
      </c>
      <c r="X6" s="11">
        <f t="shared" si="3"/>
        <v>0</v>
      </c>
      <c r="Y6" s="11">
        <f t="shared" si="3"/>
        <v>0</v>
      </c>
      <c r="Z6" s="11">
        <f t="shared" si="3"/>
        <v>0</v>
      </c>
      <c r="AA6" s="11">
        <f t="shared" si="3"/>
        <v>0</v>
      </c>
      <c r="AB6" s="11">
        <f t="shared" si="3"/>
        <v>0</v>
      </c>
      <c r="AC6" s="11">
        <f t="shared" si="3"/>
        <v>0</v>
      </c>
      <c r="AD6" s="142">
        <f>IF(G6="",0,AE6/G6)</f>
        <v>0</v>
      </c>
      <c r="AE6" s="145">
        <f t="shared" ref="AE6:BJ6" si="4">SUM(AE5:AE5)</f>
        <v>1</v>
      </c>
      <c r="AF6" s="11">
        <f t="shared" si="4"/>
        <v>0</v>
      </c>
      <c r="AG6" s="11">
        <f t="shared" si="4"/>
        <v>0</v>
      </c>
      <c r="AH6" s="145">
        <f t="shared" si="4"/>
        <v>0</v>
      </c>
      <c r="AI6" s="145">
        <f t="shared" si="4"/>
        <v>0</v>
      </c>
      <c r="AJ6" s="145">
        <f t="shared" si="4"/>
        <v>0</v>
      </c>
      <c r="AK6" s="145">
        <f t="shared" si="4"/>
        <v>0</v>
      </c>
      <c r="AL6" s="11">
        <f t="shared" si="4"/>
        <v>0</v>
      </c>
      <c r="AM6" s="11">
        <f t="shared" si="4"/>
        <v>0</v>
      </c>
      <c r="AN6" s="145">
        <f t="shared" si="4"/>
        <v>0</v>
      </c>
      <c r="AO6" s="145">
        <f t="shared" si="4"/>
        <v>0</v>
      </c>
      <c r="AP6" s="11">
        <f t="shared" si="4"/>
        <v>0</v>
      </c>
      <c r="AQ6" s="11">
        <f t="shared" si="4"/>
        <v>0</v>
      </c>
      <c r="AR6" s="145">
        <f t="shared" si="4"/>
        <v>0</v>
      </c>
      <c r="AS6" s="145">
        <f t="shared" si="4"/>
        <v>0</v>
      </c>
      <c r="AT6" s="11">
        <f t="shared" si="4"/>
        <v>0</v>
      </c>
      <c r="AU6" s="11">
        <f t="shared" si="4"/>
        <v>0</v>
      </c>
      <c r="AV6" s="145">
        <f t="shared" si="4"/>
        <v>0</v>
      </c>
      <c r="AW6" s="145">
        <f t="shared" si="4"/>
        <v>0</v>
      </c>
      <c r="AX6" s="11">
        <f t="shared" si="4"/>
        <v>0</v>
      </c>
      <c r="AY6" s="11">
        <f t="shared" si="4"/>
        <v>0</v>
      </c>
      <c r="AZ6" s="145">
        <f t="shared" si="4"/>
        <v>0</v>
      </c>
      <c r="BA6" s="145">
        <f t="shared" si="4"/>
        <v>0</v>
      </c>
      <c r="BB6" s="11">
        <f t="shared" si="4"/>
        <v>0</v>
      </c>
      <c r="BC6" s="11">
        <f t="shared" si="4"/>
        <v>0</v>
      </c>
      <c r="BD6" s="145">
        <f t="shared" si="4"/>
        <v>0</v>
      </c>
      <c r="BE6" s="145">
        <f t="shared" si="4"/>
        <v>0</v>
      </c>
      <c r="BF6" s="11">
        <f t="shared" si="4"/>
        <v>0</v>
      </c>
      <c r="BG6" s="11">
        <f t="shared" si="4"/>
        <v>0</v>
      </c>
      <c r="BH6" s="145">
        <f t="shared" si="4"/>
        <v>0</v>
      </c>
      <c r="BI6" s="145">
        <f t="shared" si="4"/>
        <v>0</v>
      </c>
      <c r="BJ6" s="11">
        <f t="shared" si="4"/>
        <v>0</v>
      </c>
      <c r="BK6" s="11">
        <f t="shared" ref="BK6:CM6" si="5">SUM(BK5:BK5)</f>
        <v>0</v>
      </c>
      <c r="BL6" s="145">
        <f t="shared" si="5"/>
        <v>0</v>
      </c>
      <c r="BM6" s="145">
        <f t="shared" si="5"/>
        <v>0</v>
      </c>
      <c r="BN6" s="11">
        <f t="shared" si="5"/>
        <v>0</v>
      </c>
      <c r="BO6" s="11">
        <f t="shared" si="5"/>
        <v>0</v>
      </c>
      <c r="BP6" s="145">
        <f t="shared" si="5"/>
        <v>0</v>
      </c>
      <c r="BQ6" s="145">
        <f t="shared" si="5"/>
        <v>0</v>
      </c>
      <c r="BR6" s="11">
        <f t="shared" si="5"/>
        <v>0</v>
      </c>
      <c r="BS6" s="11">
        <f t="shared" si="5"/>
        <v>0</v>
      </c>
      <c r="BT6" s="145">
        <f t="shared" si="5"/>
        <v>0</v>
      </c>
      <c r="BU6" s="145">
        <f t="shared" si="5"/>
        <v>0</v>
      </c>
      <c r="BV6" s="11">
        <f t="shared" si="5"/>
        <v>0</v>
      </c>
      <c r="BW6" s="11">
        <f t="shared" si="5"/>
        <v>0</v>
      </c>
      <c r="BX6" s="145">
        <f t="shared" si="5"/>
        <v>0</v>
      </c>
      <c r="BY6" s="145">
        <f t="shared" si="5"/>
        <v>0</v>
      </c>
      <c r="BZ6" s="11">
        <f t="shared" si="5"/>
        <v>0</v>
      </c>
      <c r="CA6" s="11">
        <f t="shared" si="5"/>
        <v>0</v>
      </c>
      <c r="CB6" s="145">
        <f t="shared" si="5"/>
        <v>0</v>
      </c>
      <c r="CC6" s="145">
        <f t="shared" si="5"/>
        <v>0</v>
      </c>
      <c r="CD6" s="11">
        <f t="shared" si="5"/>
        <v>0</v>
      </c>
      <c r="CE6" s="11">
        <f t="shared" si="5"/>
        <v>0</v>
      </c>
      <c r="CF6" s="145">
        <f t="shared" si="5"/>
        <v>0</v>
      </c>
      <c r="CG6" s="145">
        <f t="shared" si="5"/>
        <v>0</v>
      </c>
      <c r="CH6" s="11">
        <f t="shared" si="5"/>
        <v>0</v>
      </c>
      <c r="CI6" s="11">
        <f t="shared" si="5"/>
        <v>0</v>
      </c>
      <c r="CJ6" s="145">
        <f t="shared" si="5"/>
        <v>0</v>
      </c>
      <c r="CK6" s="145">
        <f t="shared" si="5"/>
        <v>0</v>
      </c>
      <c r="CL6" s="11">
        <f t="shared" si="5"/>
        <v>0</v>
      </c>
      <c r="CM6" s="11">
        <f t="shared" si="5"/>
        <v>0</v>
      </c>
      <c r="CN6" s="13"/>
      <c r="CO6" s="13"/>
      <c r="CP6" s="13"/>
      <c r="CQ6" s="13"/>
      <c r="CR6" s="13"/>
      <c r="CS6" s="13"/>
      <c r="CT6" s="7"/>
      <c r="CU6" s="8"/>
      <c r="CV6" s="8"/>
      <c r="CW6" s="7"/>
      <c r="CX6" s="7"/>
      <c r="CY6" s="8"/>
      <c r="CZ6" s="8"/>
      <c r="DA6" s="8"/>
      <c r="DB6" s="11"/>
      <c r="DC6" s="13"/>
      <c r="DD6" s="15"/>
    </row>
    <row r="7" spans="1:1477" s="6" customFormat="1" ht="24" customHeight="1" thickTop="1">
      <c r="B7" s="272" t="s">
        <v>32</v>
      </c>
      <c r="C7" s="273"/>
      <c r="D7" s="274"/>
      <c r="E7" s="110"/>
      <c r="F7" s="111"/>
      <c r="G7" s="112">
        <f t="shared" ref="G7:L7" si="6">SUM(G6,G4)</f>
        <v>0</v>
      </c>
      <c r="H7" s="112">
        <f t="shared" si="6"/>
        <v>0</v>
      </c>
      <c r="I7" s="112">
        <f t="shared" si="6"/>
        <v>0</v>
      </c>
      <c r="J7" s="112">
        <f t="shared" si="6"/>
        <v>0</v>
      </c>
      <c r="K7" s="112">
        <f t="shared" si="6"/>
        <v>0</v>
      </c>
      <c r="L7" s="112">
        <f t="shared" si="6"/>
        <v>0</v>
      </c>
      <c r="M7" s="142">
        <f>IF(G7=0,0,N7/G7)</f>
        <v>0</v>
      </c>
      <c r="N7" s="112">
        <f t="shared" ref="N7:AC7" si="7">SUM(N6,N4)</f>
        <v>0</v>
      </c>
      <c r="O7" s="112">
        <f t="shared" si="7"/>
        <v>0</v>
      </c>
      <c r="P7" s="113">
        <f t="shared" si="7"/>
        <v>0</v>
      </c>
      <c r="Q7" s="113">
        <f t="shared" si="7"/>
        <v>0</v>
      </c>
      <c r="R7" s="112">
        <f t="shared" si="7"/>
        <v>0</v>
      </c>
      <c r="S7" s="112">
        <f t="shared" si="7"/>
        <v>0</v>
      </c>
      <c r="T7" s="114">
        <f t="shared" si="7"/>
        <v>0</v>
      </c>
      <c r="U7" s="114">
        <f t="shared" si="7"/>
        <v>0</v>
      </c>
      <c r="V7" s="114">
        <f t="shared" si="7"/>
        <v>0</v>
      </c>
      <c r="W7" s="114">
        <f t="shared" si="7"/>
        <v>0</v>
      </c>
      <c r="X7" s="114">
        <f t="shared" si="7"/>
        <v>0</v>
      </c>
      <c r="Y7" s="114">
        <f t="shared" si="7"/>
        <v>0</v>
      </c>
      <c r="Z7" s="114">
        <f t="shared" si="7"/>
        <v>0</v>
      </c>
      <c r="AA7" s="114">
        <f t="shared" si="7"/>
        <v>0</v>
      </c>
      <c r="AB7" s="114">
        <f t="shared" si="7"/>
        <v>0</v>
      </c>
      <c r="AC7" s="114">
        <f t="shared" si="7"/>
        <v>0</v>
      </c>
      <c r="AD7" s="142">
        <f>IF(G7=0,0,AE7/G7)</f>
        <v>0</v>
      </c>
      <c r="AE7" s="144">
        <f t="shared" ref="AE7:BJ7" si="8">SUM(AE6,AE4)</f>
        <v>2</v>
      </c>
      <c r="AF7" s="114">
        <f t="shared" si="8"/>
        <v>0</v>
      </c>
      <c r="AG7" s="114">
        <f t="shared" si="8"/>
        <v>0</v>
      </c>
      <c r="AH7" s="144">
        <f t="shared" si="8"/>
        <v>0</v>
      </c>
      <c r="AI7" s="144">
        <f t="shared" si="8"/>
        <v>0</v>
      </c>
      <c r="AJ7" s="144">
        <f t="shared" si="8"/>
        <v>0</v>
      </c>
      <c r="AK7" s="144">
        <f t="shared" si="8"/>
        <v>0</v>
      </c>
      <c r="AL7" s="114">
        <f t="shared" si="8"/>
        <v>0</v>
      </c>
      <c r="AM7" s="114">
        <f t="shared" si="8"/>
        <v>0</v>
      </c>
      <c r="AN7" s="144">
        <f t="shared" si="8"/>
        <v>0</v>
      </c>
      <c r="AO7" s="144">
        <f t="shared" si="8"/>
        <v>0</v>
      </c>
      <c r="AP7" s="114">
        <f t="shared" si="8"/>
        <v>0</v>
      </c>
      <c r="AQ7" s="114">
        <f t="shared" si="8"/>
        <v>0</v>
      </c>
      <c r="AR7" s="144">
        <f t="shared" si="8"/>
        <v>0</v>
      </c>
      <c r="AS7" s="144">
        <f t="shared" si="8"/>
        <v>0</v>
      </c>
      <c r="AT7" s="114">
        <f t="shared" si="8"/>
        <v>0</v>
      </c>
      <c r="AU7" s="114">
        <f t="shared" si="8"/>
        <v>0</v>
      </c>
      <c r="AV7" s="144">
        <f t="shared" si="8"/>
        <v>0</v>
      </c>
      <c r="AW7" s="144">
        <f t="shared" si="8"/>
        <v>0</v>
      </c>
      <c r="AX7" s="114">
        <f t="shared" si="8"/>
        <v>0</v>
      </c>
      <c r="AY7" s="114">
        <f t="shared" si="8"/>
        <v>0</v>
      </c>
      <c r="AZ7" s="115">
        <f t="shared" si="8"/>
        <v>0</v>
      </c>
      <c r="BA7" s="115">
        <f t="shared" si="8"/>
        <v>0</v>
      </c>
      <c r="BB7" s="114">
        <f t="shared" si="8"/>
        <v>0</v>
      </c>
      <c r="BC7" s="114">
        <f t="shared" si="8"/>
        <v>0</v>
      </c>
      <c r="BD7" s="115">
        <f t="shared" si="8"/>
        <v>0</v>
      </c>
      <c r="BE7" s="115">
        <f t="shared" si="8"/>
        <v>0</v>
      </c>
      <c r="BF7" s="114">
        <f t="shared" si="8"/>
        <v>0</v>
      </c>
      <c r="BG7" s="114">
        <f t="shared" si="8"/>
        <v>0</v>
      </c>
      <c r="BH7" s="115">
        <f t="shared" si="8"/>
        <v>0</v>
      </c>
      <c r="BI7" s="115">
        <f t="shared" si="8"/>
        <v>0</v>
      </c>
      <c r="BJ7" s="114">
        <f t="shared" si="8"/>
        <v>0</v>
      </c>
      <c r="BK7" s="114">
        <f t="shared" ref="BK7:CM7" si="9">SUM(BK6,BK4)</f>
        <v>0</v>
      </c>
      <c r="BL7" s="115">
        <f t="shared" si="9"/>
        <v>0</v>
      </c>
      <c r="BM7" s="115">
        <f t="shared" si="9"/>
        <v>0</v>
      </c>
      <c r="BN7" s="114">
        <f t="shared" si="9"/>
        <v>0</v>
      </c>
      <c r="BO7" s="114">
        <f t="shared" si="9"/>
        <v>0</v>
      </c>
      <c r="BP7" s="115">
        <f t="shared" si="9"/>
        <v>0</v>
      </c>
      <c r="BQ7" s="115">
        <f t="shared" si="9"/>
        <v>0</v>
      </c>
      <c r="BR7" s="114">
        <f t="shared" si="9"/>
        <v>0</v>
      </c>
      <c r="BS7" s="114">
        <f t="shared" si="9"/>
        <v>0</v>
      </c>
      <c r="BT7" s="115">
        <f t="shared" si="9"/>
        <v>0</v>
      </c>
      <c r="BU7" s="115">
        <f t="shared" si="9"/>
        <v>0</v>
      </c>
      <c r="BV7" s="114">
        <f t="shared" si="9"/>
        <v>0</v>
      </c>
      <c r="BW7" s="114">
        <f t="shared" si="9"/>
        <v>0</v>
      </c>
      <c r="BX7" s="115">
        <f t="shared" si="9"/>
        <v>0</v>
      </c>
      <c r="BY7" s="115">
        <f t="shared" si="9"/>
        <v>0</v>
      </c>
      <c r="BZ7" s="114">
        <f t="shared" si="9"/>
        <v>0</v>
      </c>
      <c r="CA7" s="114">
        <f t="shared" si="9"/>
        <v>0</v>
      </c>
      <c r="CB7" s="115">
        <f t="shared" si="9"/>
        <v>0</v>
      </c>
      <c r="CC7" s="115">
        <f t="shared" si="9"/>
        <v>0</v>
      </c>
      <c r="CD7" s="114">
        <f t="shared" si="9"/>
        <v>0</v>
      </c>
      <c r="CE7" s="114">
        <f t="shared" si="9"/>
        <v>0</v>
      </c>
      <c r="CF7" s="115">
        <f t="shared" si="9"/>
        <v>0</v>
      </c>
      <c r="CG7" s="115">
        <f t="shared" si="9"/>
        <v>0</v>
      </c>
      <c r="CH7" s="114">
        <f t="shared" si="9"/>
        <v>0</v>
      </c>
      <c r="CI7" s="114">
        <f t="shared" si="9"/>
        <v>0</v>
      </c>
      <c r="CJ7" s="115">
        <f t="shared" si="9"/>
        <v>0</v>
      </c>
      <c r="CK7" s="115">
        <f t="shared" si="9"/>
        <v>0</v>
      </c>
      <c r="CL7" s="114">
        <f t="shared" si="9"/>
        <v>0</v>
      </c>
      <c r="CM7" s="114">
        <f t="shared" si="9"/>
        <v>0</v>
      </c>
      <c r="CN7" s="116"/>
      <c r="CO7" s="116"/>
      <c r="CP7" s="116"/>
      <c r="CQ7" s="116"/>
      <c r="CR7" s="116"/>
      <c r="CS7" s="116"/>
      <c r="CT7" s="110"/>
      <c r="CU7" s="111"/>
      <c r="CV7" s="111"/>
      <c r="CW7" s="110"/>
      <c r="CX7" s="110"/>
      <c r="CY7" s="111"/>
      <c r="CZ7" s="111"/>
      <c r="DA7" s="111"/>
      <c r="DB7" s="114"/>
      <c r="DC7" s="116"/>
      <c r="DD7" s="116"/>
    </row>
    <row r="8" spans="1:1477" s="69" customFormat="1" ht="12.75" thickBot="1">
      <c r="B8" s="67"/>
      <c r="C8" s="67"/>
      <c r="D8" s="67"/>
      <c r="E8" s="68"/>
      <c r="F8" s="67"/>
      <c r="G8" s="67"/>
      <c r="H8" s="187"/>
      <c r="M8" s="186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86">
        <f>IF(V8=0,0,AC8/V8)</f>
        <v>0</v>
      </c>
      <c r="AE8" s="69">
        <f>IF(AD8 &lt;=1.1,1,0)</f>
        <v>1</v>
      </c>
      <c r="AF8" s="190"/>
      <c r="AG8" s="190"/>
      <c r="AL8" s="80"/>
      <c r="AM8" s="80"/>
      <c r="AP8" s="80"/>
      <c r="AQ8" s="80"/>
      <c r="AT8" s="80"/>
      <c r="AU8" s="80"/>
      <c r="AX8" s="80"/>
      <c r="AY8" s="80"/>
      <c r="BB8" s="80"/>
      <c r="BC8" s="80"/>
      <c r="BF8" s="80"/>
      <c r="BG8" s="80"/>
      <c r="BJ8" s="80"/>
      <c r="BK8" s="80"/>
      <c r="BN8" s="80"/>
      <c r="BO8" s="80"/>
      <c r="BR8" s="80"/>
      <c r="BS8" s="80"/>
      <c r="BV8" s="80"/>
      <c r="BW8" s="80"/>
      <c r="BZ8" s="80"/>
      <c r="CA8" s="80"/>
      <c r="CD8" s="80"/>
      <c r="CE8" s="80"/>
      <c r="CH8" s="80"/>
      <c r="CI8" s="80"/>
      <c r="CL8" s="80"/>
      <c r="CM8" s="80"/>
      <c r="CN8" s="67"/>
      <c r="CO8" s="67"/>
      <c r="CP8" s="67"/>
      <c r="CQ8" s="67"/>
      <c r="CR8" s="67"/>
      <c r="CS8" s="67"/>
      <c r="CT8" s="68"/>
      <c r="CU8" s="67"/>
      <c r="CV8" s="67"/>
      <c r="CW8" s="68"/>
      <c r="CX8" s="68"/>
      <c r="CY8" s="67"/>
      <c r="CZ8" s="67"/>
      <c r="DA8" s="67"/>
      <c r="DB8" s="81"/>
      <c r="DC8" s="67"/>
      <c r="DD8" s="67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6" customFormat="1" ht="24" customHeight="1" thickTop="1">
      <c r="B9" s="272" t="s">
        <v>1091</v>
      </c>
      <c r="C9" s="273"/>
      <c r="D9" s="274"/>
      <c r="E9" s="110"/>
      <c r="F9" s="111"/>
      <c r="G9" s="159" t="str">
        <f>IF(B8="","",ROWS(B8:B8)-1)</f>
        <v/>
      </c>
      <c r="H9" s="112">
        <f>SUM(H8:H8)</f>
        <v>0</v>
      </c>
      <c r="I9" s="112">
        <f>SUM(I8:I8)</f>
        <v>0</v>
      </c>
      <c r="J9" s="112">
        <f>SUM(J8:J8)</f>
        <v>0</v>
      </c>
      <c r="K9" s="112">
        <f>SUM(K8:K8)</f>
        <v>0</v>
      </c>
      <c r="L9" s="112">
        <f>SUM(L8:L8)</f>
        <v>0</v>
      </c>
      <c r="M9" s="142">
        <f>IF(G9="",0,N9/G9)</f>
        <v>0</v>
      </c>
      <c r="N9" s="112">
        <f t="shared" ref="N9:AC9" si="10">SUM(N8:N8)</f>
        <v>0</v>
      </c>
      <c r="O9" s="112">
        <f t="shared" si="10"/>
        <v>0</v>
      </c>
      <c r="P9" s="113">
        <f t="shared" si="10"/>
        <v>0</v>
      </c>
      <c r="Q9" s="113">
        <f t="shared" si="10"/>
        <v>0</v>
      </c>
      <c r="R9" s="112">
        <f t="shared" si="10"/>
        <v>0</v>
      </c>
      <c r="S9" s="112">
        <f t="shared" si="10"/>
        <v>0</v>
      </c>
      <c r="T9" s="114">
        <f t="shared" si="10"/>
        <v>0</v>
      </c>
      <c r="U9" s="114">
        <f t="shared" si="10"/>
        <v>0</v>
      </c>
      <c r="V9" s="114">
        <f t="shared" si="10"/>
        <v>0</v>
      </c>
      <c r="W9" s="114">
        <f t="shared" si="10"/>
        <v>0</v>
      </c>
      <c r="X9" s="114">
        <f t="shared" si="10"/>
        <v>0</v>
      </c>
      <c r="Y9" s="114">
        <f t="shared" si="10"/>
        <v>0</v>
      </c>
      <c r="Z9" s="114">
        <f t="shared" si="10"/>
        <v>0</v>
      </c>
      <c r="AA9" s="114">
        <f t="shared" si="10"/>
        <v>0</v>
      </c>
      <c r="AB9" s="114">
        <f t="shared" si="10"/>
        <v>0</v>
      </c>
      <c r="AC9" s="114">
        <f t="shared" si="10"/>
        <v>0</v>
      </c>
      <c r="AD9" s="142">
        <f>IF(G9="",0,AE9/G9)</f>
        <v>0</v>
      </c>
      <c r="AE9" s="144">
        <f t="shared" ref="AE9:BJ9" si="11">SUM(AE8:AE8)</f>
        <v>1</v>
      </c>
      <c r="AF9" s="114">
        <f t="shared" si="11"/>
        <v>0</v>
      </c>
      <c r="AG9" s="114">
        <f t="shared" si="11"/>
        <v>0</v>
      </c>
      <c r="AH9" s="115">
        <f t="shared" si="11"/>
        <v>0</v>
      </c>
      <c r="AI9" s="115">
        <f t="shared" si="11"/>
        <v>0</v>
      </c>
      <c r="AJ9" s="115">
        <f t="shared" si="11"/>
        <v>0</v>
      </c>
      <c r="AK9" s="115">
        <f t="shared" si="11"/>
        <v>0</v>
      </c>
      <c r="AL9" s="114">
        <f t="shared" si="11"/>
        <v>0</v>
      </c>
      <c r="AM9" s="114">
        <f t="shared" si="11"/>
        <v>0</v>
      </c>
      <c r="AN9" s="115">
        <f t="shared" si="11"/>
        <v>0</v>
      </c>
      <c r="AO9" s="115">
        <f t="shared" si="11"/>
        <v>0</v>
      </c>
      <c r="AP9" s="114">
        <f t="shared" si="11"/>
        <v>0</v>
      </c>
      <c r="AQ9" s="114">
        <f t="shared" si="11"/>
        <v>0</v>
      </c>
      <c r="AR9" s="115">
        <f t="shared" si="11"/>
        <v>0</v>
      </c>
      <c r="AS9" s="115">
        <f t="shared" si="11"/>
        <v>0</v>
      </c>
      <c r="AT9" s="114">
        <f t="shared" si="11"/>
        <v>0</v>
      </c>
      <c r="AU9" s="114">
        <f t="shared" si="11"/>
        <v>0</v>
      </c>
      <c r="AV9" s="115">
        <f t="shared" si="11"/>
        <v>0</v>
      </c>
      <c r="AW9" s="115">
        <f t="shared" si="11"/>
        <v>0</v>
      </c>
      <c r="AX9" s="114">
        <f t="shared" si="11"/>
        <v>0</v>
      </c>
      <c r="AY9" s="114">
        <f t="shared" si="11"/>
        <v>0</v>
      </c>
      <c r="AZ9" s="115">
        <f t="shared" si="11"/>
        <v>0</v>
      </c>
      <c r="BA9" s="115">
        <f t="shared" si="11"/>
        <v>0</v>
      </c>
      <c r="BB9" s="114">
        <f t="shared" si="11"/>
        <v>0</v>
      </c>
      <c r="BC9" s="114">
        <f t="shared" si="11"/>
        <v>0</v>
      </c>
      <c r="BD9" s="115">
        <f t="shared" si="11"/>
        <v>0</v>
      </c>
      <c r="BE9" s="115">
        <f t="shared" si="11"/>
        <v>0</v>
      </c>
      <c r="BF9" s="114">
        <f t="shared" si="11"/>
        <v>0</v>
      </c>
      <c r="BG9" s="114">
        <f t="shared" si="11"/>
        <v>0</v>
      </c>
      <c r="BH9" s="115">
        <f t="shared" si="11"/>
        <v>0</v>
      </c>
      <c r="BI9" s="115">
        <f t="shared" si="11"/>
        <v>0</v>
      </c>
      <c r="BJ9" s="114">
        <f t="shared" si="11"/>
        <v>0</v>
      </c>
      <c r="BK9" s="114">
        <f t="shared" ref="BK9:CM9" si="12">SUM(BK8:BK8)</f>
        <v>0</v>
      </c>
      <c r="BL9" s="115">
        <f t="shared" si="12"/>
        <v>0</v>
      </c>
      <c r="BM9" s="115">
        <f t="shared" si="12"/>
        <v>0</v>
      </c>
      <c r="BN9" s="114">
        <f t="shared" si="12"/>
        <v>0</v>
      </c>
      <c r="BO9" s="114">
        <f t="shared" si="12"/>
        <v>0</v>
      </c>
      <c r="BP9" s="115">
        <f t="shared" si="12"/>
        <v>0</v>
      </c>
      <c r="BQ9" s="115">
        <f t="shared" si="12"/>
        <v>0</v>
      </c>
      <c r="BR9" s="114">
        <f t="shared" si="12"/>
        <v>0</v>
      </c>
      <c r="BS9" s="114">
        <f t="shared" si="12"/>
        <v>0</v>
      </c>
      <c r="BT9" s="115">
        <f t="shared" si="12"/>
        <v>0</v>
      </c>
      <c r="BU9" s="115">
        <f t="shared" si="12"/>
        <v>0</v>
      </c>
      <c r="BV9" s="114">
        <f t="shared" si="12"/>
        <v>0</v>
      </c>
      <c r="BW9" s="114">
        <f t="shared" si="12"/>
        <v>0</v>
      </c>
      <c r="BX9" s="115">
        <f t="shared" si="12"/>
        <v>0</v>
      </c>
      <c r="BY9" s="115">
        <f t="shared" si="12"/>
        <v>0</v>
      </c>
      <c r="BZ9" s="114">
        <f t="shared" si="12"/>
        <v>0</v>
      </c>
      <c r="CA9" s="114">
        <f t="shared" si="12"/>
        <v>0</v>
      </c>
      <c r="CB9" s="115">
        <f t="shared" si="12"/>
        <v>0</v>
      </c>
      <c r="CC9" s="115">
        <f t="shared" si="12"/>
        <v>0</v>
      </c>
      <c r="CD9" s="114">
        <f t="shared" si="12"/>
        <v>0</v>
      </c>
      <c r="CE9" s="114">
        <f t="shared" si="12"/>
        <v>0</v>
      </c>
      <c r="CF9" s="115">
        <f t="shared" si="12"/>
        <v>0</v>
      </c>
      <c r="CG9" s="115">
        <f t="shared" si="12"/>
        <v>0</v>
      </c>
      <c r="CH9" s="114">
        <f t="shared" si="12"/>
        <v>0</v>
      </c>
      <c r="CI9" s="114">
        <f t="shared" si="12"/>
        <v>0</v>
      </c>
      <c r="CJ9" s="115">
        <f t="shared" si="12"/>
        <v>0</v>
      </c>
      <c r="CK9" s="115">
        <f t="shared" si="12"/>
        <v>0</v>
      </c>
      <c r="CL9" s="114">
        <f t="shared" si="12"/>
        <v>0</v>
      </c>
      <c r="CM9" s="114">
        <f t="shared" si="12"/>
        <v>0</v>
      </c>
      <c r="CN9" s="116"/>
      <c r="CO9" s="116"/>
      <c r="CP9" s="116"/>
      <c r="CQ9" s="116"/>
      <c r="CR9" s="116"/>
      <c r="CS9" s="116"/>
      <c r="CT9" s="110"/>
      <c r="CU9" s="111"/>
      <c r="CV9" s="111"/>
      <c r="CW9" s="110"/>
      <c r="CX9" s="110"/>
      <c r="CY9" s="111"/>
      <c r="CZ9" s="111"/>
      <c r="DA9" s="111"/>
      <c r="DB9" s="114"/>
      <c r="DC9" s="116"/>
      <c r="DD9" s="210"/>
    </row>
    <row r="10" spans="1:1477" s="69" customFormat="1" ht="12.75" thickBot="1">
      <c r="B10" s="67"/>
      <c r="C10" s="67"/>
      <c r="D10" s="67"/>
      <c r="E10" s="68"/>
      <c r="F10" s="67"/>
      <c r="G10" s="158"/>
      <c r="H10" s="187"/>
      <c r="M10" s="186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86">
        <f>IF(V10=0,0,AC10/V10)</f>
        <v>0</v>
      </c>
      <c r="AE10" s="69">
        <f>IF(AD10 &lt;=1.1,1,0)</f>
        <v>1</v>
      </c>
      <c r="AF10" s="190"/>
      <c r="AG10" s="190"/>
      <c r="AL10" s="80"/>
      <c r="AM10" s="80"/>
      <c r="AP10" s="80"/>
      <c r="AQ10" s="80"/>
      <c r="AT10" s="80"/>
      <c r="AU10" s="80"/>
      <c r="AX10" s="80"/>
      <c r="AY10" s="80"/>
      <c r="BB10" s="80"/>
      <c r="BC10" s="80"/>
      <c r="BF10" s="80"/>
      <c r="BG10" s="80"/>
      <c r="BJ10" s="80"/>
      <c r="BK10" s="80"/>
      <c r="BN10" s="80"/>
      <c r="BO10" s="80"/>
      <c r="BR10" s="80"/>
      <c r="BS10" s="80"/>
      <c r="BV10" s="80"/>
      <c r="BW10" s="80"/>
      <c r="BZ10" s="80"/>
      <c r="CA10" s="80"/>
      <c r="CD10" s="80"/>
      <c r="CE10" s="80"/>
      <c r="CH10" s="80"/>
      <c r="CI10" s="80"/>
      <c r="CL10" s="80"/>
      <c r="CM10" s="80"/>
      <c r="CN10" s="67"/>
      <c r="CO10" s="67"/>
      <c r="CP10" s="67"/>
      <c r="CQ10" s="67"/>
      <c r="CR10" s="67"/>
      <c r="CS10" s="67"/>
      <c r="CT10" s="68"/>
      <c r="CU10" s="67"/>
      <c r="CV10" s="67"/>
      <c r="CW10" s="68"/>
      <c r="CX10" s="68"/>
      <c r="CY10" s="67"/>
      <c r="CZ10" s="67"/>
      <c r="DA10" s="67"/>
      <c r="DB10" s="81"/>
      <c r="DC10" s="67"/>
      <c r="DD10" s="67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</row>
    <row r="11" spans="1:1477" s="6" customFormat="1" ht="24" customHeight="1" thickTop="1" thickBot="1">
      <c r="B11" s="275" t="s">
        <v>1092</v>
      </c>
      <c r="C11" s="276"/>
      <c r="D11" s="277"/>
      <c r="E11" s="7"/>
      <c r="F11" s="8"/>
      <c r="G11" s="141" t="str">
        <f>IF(B10="","",ROWS(B10:B10)-1)</f>
        <v/>
      </c>
      <c r="H11" s="9">
        <f>SUM(H10:H10)</f>
        <v>0</v>
      </c>
      <c r="I11" s="9">
        <f>SUM(I10:I10)</f>
        <v>0</v>
      </c>
      <c r="J11" s="9">
        <f>SUM(J10:J10)</f>
        <v>0</v>
      </c>
      <c r="K11" s="9">
        <f>SUM(K10:K10)</f>
        <v>0</v>
      </c>
      <c r="L11" s="9">
        <f>SUM(L10:L10)</f>
        <v>0</v>
      </c>
      <c r="M11" s="142">
        <f>IF(G11="",0,N11/G11)</f>
        <v>0</v>
      </c>
      <c r="N11" s="9">
        <f t="shared" ref="N11:AC11" si="13">SUM(N10:N10)</f>
        <v>0</v>
      </c>
      <c r="O11" s="9">
        <f t="shared" si="13"/>
        <v>0</v>
      </c>
      <c r="P11" s="10">
        <f t="shared" si="13"/>
        <v>0</v>
      </c>
      <c r="Q11" s="10">
        <f t="shared" si="13"/>
        <v>0</v>
      </c>
      <c r="R11" s="9">
        <f t="shared" si="13"/>
        <v>0</v>
      </c>
      <c r="S11" s="9">
        <f t="shared" si="13"/>
        <v>0</v>
      </c>
      <c r="T11" s="11">
        <f t="shared" si="13"/>
        <v>0</v>
      </c>
      <c r="U11" s="11">
        <f t="shared" si="13"/>
        <v>0</v>
      </c>
      <c r="V11" s="11">
        <f t="shared" si="13"/>
        <v>0</v>
      </c>
      <c r="W11" s="11">
        <f t="shared" si="13"/>
        <v>0</v>
      </c>
      <c r="X11" s="11">
        <f t="shared" si="13"/>
        <v>0</v>
      </c>
      <c r="Y11" s="11">
        <f t="shared" si="13"/>
        <v>0</v>
      </c>
      <c r="Z11" s="11">
        <f t="shared" si="13"/>
        <v>0</v>
      </c>
      <c r="AA11" s="11">
        <f t="shared" si="13"/>
        <v>0</v>
      </c>
      <c r="AB11" s="11">
        <f t="shared" si="13"/>
        <v>0</v>
      </c>
      <c r="AC11" s="11">
        <f t="shared" si="13"/>
        <v>0</v>
      </c>
      <c r="AD11" s="142">
        <f>IF(G11="",0,AE11/G11)</f>
        <v>0</v>
      </c>
      <c r="AE11" s="145">
        <f t="shared" ref="AE11:BJ11" si="14">SUM(AE10:AE10)</f>
        <v>1</v>
      </c>
      <c r="AF11" s="11">
        <f t="shared" si="14"/>
        <v>0</v>
      </c>
      <c r="AG11" s="11">
        <f t="shared" si="14"/>
        <v>0</v>
      </c>
      <c r="AH11" s="12">
        <f t="shared" si="14"/>
        <v>0</v>
      </c>
      <c r="AI11" s="12">
        <f t="shared" si="14"/>
        <v>0</v>
      </c>
      <c r="AJ11" s="12">
        <f t="shared" si="14"/>
        <v>0</v>
      </c>
      <c r="AK11" s="12">
        <f t="shared" si="14"/>
        <v>0</v>
      </c>
      <c r="AL11" s="11">
        <f t="shared" si="14"/>
        <v>0</v>
      </c>
      <c r="AM11" s="11">
        <f t="shared" si="14"/>
        <v>0</v>
      </c>
      <c r="AN11" s="12">
        <f t="shared" si="14"/>
        <v>0</v>
      </c>
      <c r="AO11" s="12">
        <f t="shared" si="14"/>
        <v>0</v>
      </c>
      <c r="AP11" s="11">
        <f t="shared" si="14"/>
        <v>0</v>
      </c>
      <c r="AQ11" s="11">
        <f t="shared" si="14"/>
        <v>0</v>
      </c>
      <c r="AR11" s="12">
        <f t="shared" si="14"/>
        <v>0</v>
      </c>
      <c r="AS11" s="12">
        <f t="shared" si="14"/>
        <v>0</v>
      </c>
      <c r="AT11" s="11">
        <f t="shared" si="14"/>
        <v>0</v>
      </c>
      <c r="AU11" s="11">
        <f t="shared" si="14"/>
        <v>0</v>
      </c>
      <c r="AV11" s="12">
        <f t="shared" si="14"/>
        <v>0</v>
      </c>
      <c r="AW11" s="12">
        <f t="shared" si="14"/>
        <v>0</v>
      </c>
      <c r="AX11" s="11">
        <f t="shared" si="14"/>
        <v>0</v>
      </c>
      <c r="AY11" s="11">
        <f t="shared" si="14"/>
        <v>0</v>
      </c>
      <c r="AZ11" s="12">
        <f t="shared" si="14"/>
        <v>0</v>
      </c>
      <c r="BA11" s="12">
        <f t="shared" si="14"/>
        <v>0</v>
      </c>
      <c r="BB11" s="11">
        <f t="shared" si="14"/>
        <v>0</v>
      </c>
      <c r="BC11" s="11">
        <f t="shared" si="14"/>
        <v>0</v>
      </c>
      <c r="BD11" s="12">
        <f t="shared" si="14"/>
        <v>0</v>
      </c>
      <c r="BE11" s="12">
        <f t="shared" si="14"/>
        <v>0</v>
      </c>
      <c r="BF11" s="11">
        <f t="shared" si="14"/>
        <v>0</v>
      </c>
      <c r="BG11" s="11">
        <f t="shared" si="14"/>
        <v>0</v>
      </c>
      <c r="BH11" s="12">
        <f t="shared" si="14"/>
        <v>0</v>
      </c>
      <c r="BI11" s="12">
        <f t="shared" si="14"/>
        <v>0</v>
      </c>
      <c r="BJ11" s="11">
        <f t="shared" si="14"/>
        <v>0</v>
      </c>
      <c r="BK11" s="11">
        <f t="shared" ref="BK11:CM11" si="15">SUM(BK10:BK10)</f>
        <v>0</v>
      </c>
      <c r="BL11" s="12">
        <f t="shared" si="15"/>
        <v>0</v>
      </c>
      <c r="BM11" s="12">
        <f t="shared" si="15"/>
        <v>0</v>
      </c>
      <c r="BN11" s="11">
        <f t="shared" si="15"/>
        <v>0</v>
      </c>
      <c r="BO11" s="11">
        <f t="shared" si="15"/>
        <v>0</v>
      </c>
      <c r="BP11" s="12">
        <f t="shared" si="15"/>
        <v>0</v>
      </c>
      <c r="BQ11" s="12">
        <f t="shared" si="15"/>
        <v>0</v>
      </c>
      <c r="BR11" s="11">
        <f t="shared" si="15"/>
        <v>0</v>
      </c>
      <c r="BS11" s="11">
        <f t="shared" si="15"/>
        <v>0</v>
      </c>
      <c r="BT11" s="12">
        <f t="shared" si="15"/>
        <v>0</v>
      </c>
      <c r="BU11" s="12">
        <f t="shared" si="15"/>
        <v>0</v>
      </c>
      <c r="BV11" s="11">
        <f t="shared" si="15"/>
        <v>0</v>
      </c>
      <c r="BW11" s="11">
        <f t="shared" si="15"/>
        <v>0</v>
      </c>
      <c r="BX11" s="12">
        <f t="shared" si="15"/>
        <v>0</v>
      </c>
      <c r="BY11" s="12">
        <f t="shared" si="15"/>
        <v>0</v>
      </c>
      <c r="BZ11" s="11">
        <f t="shared" si="15"/>
        <v>0</v>
      </c>
      <c r="CA11" s="11">
        <f t="shared" si="15"/>
        <v>0</v>
      </c>
      <c r="CB11" s="12">
        <f t="shared" si="15"/>
        <v>0</v>
      </c>
      <c r="CC11" s="12">
        <f t="shared" si="15"/>
        <v>0</v>
      </c>
      <c r="CD11" s="11">
        <f t="shared" si="15"/>
        <v>0</v>
      </c>
      <c r="CE11" s="11">
        <f t="shared" si="15"/>
        <v>0</v>
      </c>
      <c r="CF11" s="12">
        <f t="shared" si="15"/>
        <v>0</v>
      </c>
      <c r="CG11" s="12">
        <f t="shared" si="15"/>
        <v>0</v>
      </c>
      <c r="CH11" s="11">
        <f t="shared" si="15"/>
        <v>0</v>
      </c>
      <c r="CI11" s="11">
        <f t="shared" si="15"/>
        <v>0</v>
      </c>
      <c r="CJ11" s="12">
        <f t="shared" si="15"/>
        <v>0</v>
      </c>
      <c r="CK11" s="12">
        <f t="shared" si="15"/>
        <v>0</v>
      </c>
      <c r="CL11" s="11">
        <f t="shared" si="15"/>
        <v>0</v>
      </c>
      <c r="CM11" s="11">
        <f t="shared" si="15"/>
        <v>0</v>
      </c>
      <c r="CN11" s="13"/>
      <c r="CO11" s="13"/>
      <c r="CP11" s="13"/>
      <c r="CQ11" s="13"/>
      <c r="CR11" s="13"/>
      <c r="CS11" s="13"/>
      <c r="CT11" s="7"/>
      <c r="CU11" s="8"/>
      <c r="CV11" s="8"/>
      <c r="CW11" s="7"/>
      <c r="CX11" s="7"/>
      <c r="CY11" s="8"/>
      <c r="CZ11" s="8"/>
      <c r="DA11" s="8"/>
      <c r="DB11" s="11"/>
      <c r="DC11" s="13"/>
      <c r="DD11" s="15"/>
    </row>
    <row r="12" spans="1:1477" s="6" customFormat="1" ht="24" customHeight="1" thickTop="1">
      <c r="B12" s="272" t="s">
        <v>33</v>
      </c>
      <c r="C12" s="273"/>
      <c r="D12" s="274"/>
      <c r="E12" s="110"/>
      <c r="F12" s="111"/>
      <c r="G12" s="112">
        <f t="shared" ref="G12:L12" si="16">SUM(G11,G9)</f>
        <v>0</v>
      </c>
      <c r="H12" s="112">
        <f t="shared" si="16"/>
        <v>0</v>
      </c>
      <c r="I12" s="112">
        <f t="shared" si="16"/>
        <v>0</v>
      </c>
      <c r="J12" s="112">
        <f t="shared" si="16"/>
        <v>0</v>
      </c>
      <c r="K12" s="112">
        <f t="shared" si="16"/>
        <v>0</v>
      </c>
      <c r="L12" s="112">
        <f t="shared" si="16"/>
        <v>0</v>
      </c>
      <c r="M12" s="142">
        <f>IF(G12=0,0,N12/G12)</f>
        <v>0</v>
      </c>
      <c r="N12" s="112">
        <f t="shared" ref="N12:AC12" si="17">SUM(N11,N9)</f>
        <v>0</v>
      </c>
      <c r="O12" s="112">
        <f t="shared" si="17"/>
        <v>0</v>
      </c>
      <c r="P12" s="113">
        <f t="shared" si="17"/>
        <v>0</v>
      </c>
      <c r="Q12" s="113">
        <f t="shared" si="17"/>
        <v>0</v>
      </c>
      <c r="R12" s="112">
        <f t="shared" si="17"/>
        <v>0</v>
      </c>
      <c r="S12" s="112">
        <f t="shared" si="17"/>
        <v>0</v>
      </c>
      <c r="T12" s="114">
        <f t="shared" si="17"/>
        <v>0</v>
      </c>
      <c r="U12" s="114">
        <f t="shared" si="17"/>
        <v>0</v>
      </c>
      <c r="V12" s="114">
        <f t="shared" si="17"/>
        <v>0</v>
      </c>
      <c r="W12" s="114">
        <f t="shared" si="17"/>
        <v>0</v>
      </c>
      <c r="X12" s="114">
        <f t="shared" si="17"/>
        <v>0</v>
      </c>
      <c r="Y12" s="114">
        <f t="shared" si="17"/>
        <v>0</v>
      </c>
      <c r="Z12" s="114">
        <f t="shared" si="17"/>
        <v>0</v>
      </c>
      <c r="AA12" s="114">
        <f t="shared" si="17"/>
        <v>0</v>
      </c>
      <c r="AB12" s="114">
        <f t="shared" si="17"/>
        <v>0</v>
      </c>
      <c r="AC12" s="114">
        <f t="shared" si="17"/>
        <v>0</v>
      </c>
      <c r="AD12" s="142">
        <f>IF(G12=0,0,AE12/G12)</f>
        <v>0</v>
      </c>
      <c r="AE12" s="144">
        <f t="shared" ref="AE12:BJ12" si="18">SUM(AE11,AE9)</f>
        <v>2</v>
      </c>
      <c r="AF12" s="114">
        <f t="shared" si="18"/>
        <v>0</v>
      </c>
      <c r="AG12" s="114">
        <f t="shared" si="18"/>
        <v>0</v>
      </c>
      <c r="AH12" s="115">
        <f t="shared" si="18"/>
        <v>0</v>
      </c>
      <c r="AI12" s="115">
        <f t="shared" si="18"/>
        <v>0</v>
      </c>
      <c r="AJ12" s="115">
        <f t="shared" si="18"/>
        <v>0</v>
      </c>
      <c r="AK12" s="115">
        <f t="shared" si="18"/>
        <v>0</v>
      </c>
      <c r="AL12" s="114">
        <f t="shared" si="18"/>
        <v>0</v>
      </c>
      <c r="AM12" s="114">
        <f t="shared" si="18"/>
        <v>0</v>
      </c>
      <c r="AN12" s="115">
        <f t="shared" si="18"/>
        <v>0</v>
      </c>
      <c r="AO12" s="115">
        <f t="shared" si="18"/>
        <v>0</v>
      </c>
      <c r="AP12" s="114">
        <f t="shared" si="18"/>
        <v>0</v>
      </c>
      <c r="AQ12" s="114">
        <f t="shared" si="18"/>
        <v>0</v>
      </c>
      <c r="AR12" s="115">
        <f t="shared" si="18"/>
        <v>0</v>
      </c>
      <c r="AS12" s="115">
        <f t="shared" si="18"/>
        <v>0</v>
      </c>
      <c r="AT12" s="114">
        <f t="shared" si="18"/>
        <v>0</v>
      </c>
      <c r="AU12" s="114">
        <f t="shared" si="18"/>
        <v>0</v>
      </c>
      <c r="AV12" s="115">
        <f t="shared" si="18"/>
        <v>0</v>
      </c>
      <c r="AW12" s="115">
        <f t="shared" si="18"/>
        <v>0</v>
      </c>
      <c r="AX12" s="114">
        <f t="shared" si="18"/>
        <v>0</v>
      </c>
      <c r="AY12" s="114">
        <f t="shared" si="18"/>
        <v>0</v>
      </c>
      <c r="AZ12" s="115">
        <f t="shared" si="18"/>
        <v>0</v>
      </c>
      <c r="BA12" s="115">
        <f t="shared" si="18"/>
        <v>0</v>
      </c>
      <c r="BB12" s="114">
        <f t="shared" si="18"/>
        <v>0</v>
      </c>
      <c r="BC12" s="114">
        <f t="shared" si="18"/>
        <v>0</v>
      </c>
      <c r="BD12" s="115">
        <f t="shared" si="18"/>
        <v>0</v>
      </c>
      <c r="BE12" s="115">
        <f t="shared" si="18"/>
        <v>0</v>
      </c>
      <c r="BF12" s="114">
        <f t="shared" si="18"/>
        <v>0</v>
      </c>
      <c r="BG12" s="114">
        <f t="shared" si="18"/>
        <v>0</v>
      </c>
      <c r="BH12" s="115">
        <f t="shared" si="18"/>
        <v>0</v>
      </c>
      <c r="BI12" s="115">
        <f t="shared" si="18"/>
        <v>0</v>
      </c>
      <c r="BJ12" s="114">
        <f t="shared" si="18"/>
        <v>0</v>
      </c>
      <c r="BK12" s="114">
        <f t="shared" ref="BK12:CM12" si="19">SUM(BK11,BK9)</f>
        <v>0</v>
      </c>
      <c r="BL12" s="115">
        <f t="shared" si="19"/>
        <v>0</v>
      </c>
      <c r="BM12" s="115">
        <f t="shared" si="19"/>
        <v>0</v>
      </c>
      <c r="BN12" s="114">
        <f t="shared" si="19"/>
        <v>0</v>
      </c>
      <c r="BO12" s="114">
        <f t="shared" si="19"/>
        <v>0</v>
      </c>
      <c r="BP12" s="115">
        <f t="shared" si="19"/>
        <v>0</v>
      </c>
      <c r="BQ12" s="115">
        <f t="shared" si="19"/>
        <v>0</v>
      </c>
      <c r="BR12" s="114">
        <f t="shared" si="19"/>
        <v>0</v>
      </c>
      <c r="BS12" s="114">
        <f t="shared" si="19"/>
        <v>0</v>
      </c>
      <c r="BT12" s="115">
        <f t="shared" si="19"/>
        <v>0</v>
      </c>
      <c r="BU12" s="115">
        <f t="shared" si="19"/>
        <v>0</v>
      </c>
      <c r="BV12" s="114">
        <f t="shared" si="19"/>
        <v>0</v>
      </c>
      <c r="BW12" s="114">
        <f t="shared" si="19"/>
        <v>0</v>
      </c>
      <c r="BX12" s="115">
        <f t="shared" si="19"/>
        <v>0</v>
      </c>
      <c r="BY12" s="115">
        <f t="shared" si="19"/>
        <v>0</v>
      </c>
      <c r="BZ12" s="114">
        <f t="shared" si="19"/>
        <v>0</v>
      </c>
      <c r="CA12" s="114">
        <f t="shared" si="19"/>
        <v>0</v>
      </c>
      <c r="CB12" s="115">
        <f t="shared" si="19"/>
        <v>0</v>
      </c>
      <c r="CC12" s="115">
        <f t="shared" si="19"/>
        <v>0</v>
      </c>
      <c r="CD12" s="114">
        <f t="shared" si="19"/>
        <v>0</v>
      </c>
      <c r="CE12" s="114">
        <f t="shared" si="19"/>
        <v>0</v>
      </c>
      <c r="CF12" s="115">
        <f t="shared" si="19"/>
        <v>0</v>
      </c>
      <c r="CG12" s="115">
        <f t="shared" si="19"/>
        <v>0</v>
      </c>
      <c r="CH12" s="114">
        <f t="shared" si="19"/>
        <v>0</v>
      </c>
      <c r="CI12" s="114">
        <f t="shared" si="19"/>
        <v>0</v>
      </c>
      <c r="CJ12" s="115">
        <f t="shared" si="19"/>
        <v>0</v>
      </c>
      <c r="CK12" s="115">
        <f t="shared" si="19"/>
        <v>0</v>
      </c>
      <c r="CL12" s="114">
        <f t="shared" si="19"/>
        <v>0</v>
      </c>
      <c r="CM12" s="114">
        <f t="shared" si="19"/>
        <v>0</v>
      </c>
      <c r="CN12" s="116"/>
      <c r="CO12" s="116"/>
      <c r="CP12" s="116"/>
      <c r="CQ12" s="116"/>
      <c r="CR12" s="116"/>
      <c r="CS12" s="116"/>
      <c r="CT12" s="110"/>
      <c r="CU12" s="111"/>
      <c r="CV12" s="111"/>
      <c r="CW12" s="110"/>
      <c r="CX12" s="110"/>
      <c r="CY12" s="111"/>
      <c r="CZ12" s="111"/>
      <c r="DA12" s="111"/>
      <c r="DB12" s="114"/>
      <c r="DC12" s="116"/>
      <c r="DD12" s="116"/>
    </row>
    <row r="13" spans="1:1477" s="69" customFormat="1" ht="12.75" thickBot="1">
      <c r="B13" s="67"/>
      <c r="C13" s="67"/>
      <c r="D13" s="67"/>
      <c r="E13" s="68"/>
      <c r="F13" s="67"/>
      <c r="G13" s="67"/>
      <c r="H13" s="187"/>
      <c r="M13" s="186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86">
        <f>IF(V13=0,0,AC13/V13)</f>
        <v>0</v>
      </c>
      <c r="AE13" s="69">
        <f>IF(AD13 &lt;=1.1,1,0)</f>
        <v>1</v>
      </c>
      <c r="AF13" s="190"/>
      <c r="AG13" s="190"/>
      <c r="AL13" s="80"/>
      <c r="AM13" s="80"/>
      <c r="AP13" s="80"/>
      <c r="AQ13" s="80"/>
      <c r="AT13" s="80"/>
      <c r="AU13" s="80"/>
      <c r="AX13" s="80"/>
      <c r="AY13" s="80"/>
      <c r="BB13" s="80"/>
      <c r="BC13" s="80"/>
      <c r="BF13" s="80"/>
      <c r="BG13" s="80"/>
      <c r="BJ13" s="80"/>
      <c r="BK13" s="80"/>
      <c r="BN13" s="80"/>
      <c r="BO13" s="80"/>
      <c r="BR13" s="80"/>
      <c r="BS13" s="80"/>
      <c r="BV13" s="80"/>
      <c r="BW13" s="80"/>
      <c r="BZ13" s="80"/>
      <c r="CA13" s="80"/>
      <c r="CD13" s="80"/>
      <c r="CE13" s="80"/>
      <c r="CH13" s="80"/>
      <c r="CI13" s="80"/>
      <c r="CL13" s="80"/>
      <c r="CM13" s="80"/>
      <c r="CN13" s="67"/>
      <c r="CO13" s="67"/>
      <c r="CP13" s="67"/>
      <c r="CQ13" s="67"/>
      <c r="CR13" s="67"/>
      <c r="CS13" s="67"/>
      <c r="CT13" s="68"/>
      <c r="CU13" s="67"/>
      <c r="CV13" s="67"/>
      <c r="CW13" s="68"/>
      <c r="CX13" s="68"/>
      <c r="CY13" s="67"/>
      <c r="CZ13" s="67"/>
      <c r="DA13" s="67"/>
      <c r="DB13" s="81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</row>
    <row r="14" spans="1:1477" s="6" customFormat="1" ht="24" customHeight="1" thickTop="1">
      <c r="B14" s="272" t="s">
        <v>1093</v>
      </c>
      <c r="C14" s="273"/>
      <c r="D14" s="274"/>
      <c r="E14" s="110"/>
      <c r="F14" s="111"/>
      <c r="G14" s="159" t="str">
        <f>IF(B13="","",ROWS(B13:B13)-1)</f>
        <v/>
      </c>
      <c r="H14" s="189">
        <f>SUM(H13:H13)</f>
        <v>0</v>
      </c>
      <c r="I14" s="112">
        <f>SUM(I13:I13)</f>
        <v>0</v>
      </c>
      <c r="J14" s="112">
        <f>SUM(J13:J13)</f>
        <v>0</v>
      </c>
      <c r="K14" s="112">
        <f>SUM(K13:K13)</f>
        <v>0</v>
      </c>
      <c r="L14" s="112">
        <f>SUM(L13:L13)</f>
        <v>0</v>
      </c>
      <c r="M14" s="142">
        <f>IF(G14="",0,N14/G14)</f>
        <v>0</v>
      </c>
      <c r="N14" s="112">
        <f t="shared" ref="N14:AC14" si="20">SUM(N13:N13)</f>
        <v>0</v>
      </c>
      <c r="O14" s="112">
        <f t="shared" si="20"/>
        <v>0</v>
      </c>
      <c r="P14" s="112">
        <f t="shared" si="20"/>
        <v>0</v>
      </c>
      <c r="Q14" s="112">
        <f t="shared" si="20"/>
        <v>0</v>
      </c>
      <c r="R14" s="112">
        <f t="shared" si="20"/>
        <v>0</v>
      </c>
      <c r="S14" s="112">
        <f t="shared" si="20"/>
        <v>0</v>
      </c>
      <c r="T14" s="114">
        <f t="shared" si="20"/>
        <v>0</v>
      </c>
      <c r="U14" s="114">
        <f t="shared" si="20"/>
        <v>0</v>
      </c>
      <c r="V14" s="114">
        <f t="shared" si="20"/>
        <v>0</v>
      </c>
      <c r="W14" s="114">
        <f t="shared" si="20"/>
        <v>0</v>
      </c>
      <c r="X14" s="114">
        <f t="shared" si="20"/>
        <v>0</v>
      </c>
      <c r="Y14" s="114">
        <f t="shared" si="20"/>
        <v>0</v>
      </c>
      <c r="Z14" s="114">
        <f t="shared" si="20"/>
        <v>0</v>
      </c>
      <c r="AA14" s="114">
        <f t="shared" si="20"/>
        <v>0</v>
      </c>
      <c r="AB14" s="114">
        <f t="shared" si="20"/>
        <v>0</v>
      </c>
      <c r="AC14" s="114">
        <f t="shared" si="20"/>
        <v>0</v>
      </c>
      <c r="AD14" s="142">
        <f>IF(G14="",0,AE14/G14)</f>
        <v>0</v>
      </c>
      <c r="AE14" s="144">
        <f t="shared" ref="AE14:BJ14" si="21">SUM(AE13:AE13)</f>
        <v>1</v>
      </c>
      <c r="AF14" s="114">
        <f t="shared" si="21"/>
        <v>0</v>
      </c>
      <c r="AG14" s="114">
        <f t="shared" si="21"/>
        <v>0</v>
      </c>
      <c r="AH14" s="115">
        <f t="shared" si="21"/>
        <v>0</v>
      </c>
      <c r="AI14" s="115">
        <f t="shared" si="21"/>
        <v>0</v>
      </c>
      <c r="AJ14" s="115">
        <f t="shared" si="21"/>
        <v>0</v>
      </c>
      <c r="AK14" s="115">
        <f t="shared" si="21"/>
        <v>0</v>
      </c>
      <c r="AL14" s="114">
        <f t="shared" si="21"/>
        <v>0</v>
      </c>
      <c r="AM14" s="114">
        <f t="shared" si="21"/>
        <v>0</v>
      </c>
      <c r="AN14" s="115">
        <f t="shared" si="21"/>
        <v>0</v>
      </c>
      <c r="AO14" s="115">
        <f t="shared" si="21"/>
        <v>0</v>
      </c>
      <c r="AP14" s="114">
        <f t="shared" si="21"/>
        <v>0</v>
      </c>
      <c r="AQ14" s="114">
        <f t="shared" si="21"/>
        <v>0</v>
      </c>
      <c r="AR14" s="115">
        <f t="shared" si="21"/>
        <v>0</v>
      </c>
      <c r="AS14" s="115">
        <f t="shared" si="21"/>
        <v>0</v>
      </c>
      <c r="AT14" s="114">
        <f t="shared" si="21"/>
        <v>0</v>
      </c>
      <c r="AU14" s="114">
        <f t="shared" si="21"/>
        <v>0</v>
      </c>
      <c r="AV14" s="115">
        <f t="shared" si="21"/>
        <v>0</v>
      </c>
      <c r="AW14" s="115">
        <f t="shared" si="21"/>
        <v>0</v>
      </c>
      <c r="AX14" s="114">
        <f t="shared" si="21"/>
        <v>0</v>
      </c>
      <c r="AY14" s="114">
        <f t="shared" si="21"/>
        <v>0</v>
      </c>
      <c r="AZ14" s="115">
        <f t="shared" si="21"/>
        <v>0</v>
      </c>
      <c r="BA14" s="115">
        <f t="shared" si="21"/>
        <v>0</v>
      </c>
      <c r="BB14" s="114">
        <f t="shared" si="21"/>
        <v>0</v>
      </c>
      <c r="BC14" s="114">
        <f t="shared" si="21"/>
        <v>0</v>
      </c>
      <c r="BD14" s="115">
        <f t="shared" si="21"/>
        <v>0</v>
      </c>
      <c r="BE14" s="115">
        <f t="shared" si="21"/>
        <v>0</v>
      </c>
      <c r="BF14" s="114">
        <f t="shared" si="21"/>
        <v>0</v>
      </c>
      <c r="BG14" s="114">
        <f t="shared" si="21"/>
        <v>0</v>
      </c>
      <c r="BH14" s="115">
        <f t="shared" si="21"/>
        <v>0</v>
      </c>
      <c r="BI14" s="115">
        <f t="shared" si="21"/>
        <v>0</v>
      </c>
      <c r="BJ14" s="114">
        <f t="shared" si="21"/>
        <v>0</v>
      </c>
      <c r="BK14" s="114">
        <f t="shared" ref="BK14:CM14" si="22">SUM(BK13:BK13)</f>
        <v>0</v>
      </c>
      <c r="BL14" s="115">
        <f t="shared" si="22"/>
        <v>0</v>
      </c>
      <c r="BM14" s="115">
        <f t="shared" si="22"/>
        <v>0</v>
      </c>
      <c r="BN14" s="114">
        <f t="shared" si="22"/>
        <v>0</v>
      </c>
      <c r="BO14" s="114">
        <f t="shared" si="22"/>
        <v>0</v>
      </c>
      <c r="BP14" s="115">
        <f t="shared" si="22"/>
        <v>0</v>
      </c>
      <c r="BQ14" s="115">
        <f t="shared" si="22"/>
        <v>0</v>
      </c>
      <c r="BR14" s="114">
        <f t="shared" si="22"/>
        <v>0</v>
      </c>
      <c r="BS14" s="114">
        <f t="shared" si="22"/>
        <v>0</v>
      </c>
      <c r="BT14" s="115">
        <f t="shared" si="22"/>
        <v>0</v>
      </c>
      <c r="BU14" s="115">
        <f t="shared" si="22"/>
        <v>0</v>
      </c>
      <c r="BV14" s="114">
        <f t="shared" si="22"/>
        <v>0</v>
      </c>
      <c r="BW14" s="114">
        <f t="shared" si="22"/>
        <v>0</v>
      </c>
      <c r="BX14" s="115">
        <f t="shared" si="22"/>
        <v>0</v>
      </c>
      <c r="BY14" s="115">
        <f t="shared" si="22"/>
        <v>0</v>
      </c>
      <c r="BZ14" s="114">
        <f t="shared" si="22"/>
        <v>0</v>
      </c>
      <c r="CA14" s="114">
        <f t="shared" si="22"/>
        <v>0</v>
      </c>
      <c r="CB14" s="115">
        <f t="shared" si="22"/>
        <v>0</v>
      </c>
      <c r="CC14" s="115">
        <f t="shared" si="22"/>
        <v>0</v>
      </c>
      <c r="CD14" s="114">
        <f t="shared" si="22"/>
        <v>0</v>
      </c>
      <c r="CE14" s="114">
        <f t="shared" si="22"/>
        <v>0</v>
      </c>
      <c r="CF14" s="115">
        <f t="shared" si="22"/>
        <v>0</v>
      </c>
      <c r="CG14" s="115">
        <f t="shared" si="22"/>
        <v>0</v>
      </c>
      <c r="CH14" s="114">
        <f t="shared" si="22"/>
        <v>0</v>
      </c>
      <c r="CI14" s="114">
        <f t="shared" si="22"/>
        <v>0</v>
      </c>
      <c r="CJ14" s="115">
        <f t="shared" si="22"/>
        <v>0</v>
      </c>
      <c r="CK14" s="115">
        <f t="shared" si="22"/>
        <v>0</v>
      </c>
      <c r="CL14" s="114">
        <f t="shared" si="22"/>
        <v>0</v>
      </c>
      <c r="CM14" s="114">
        <f t="shared" si="22"/>
        <v>0</v>
      </c>
      <c r="CN14" s="116"/>
      <c r="CO14" s="116"/>
      <c r="CP14" s="116"/>
      <c r="CQ14" s="116"/>
      <c r="CR14" s="116"/>
      <c r="CS14" s="116"/>
      <c r="CT14" s="110"/>
      <c r="CU14" s="111"/>
      <c r="CV14" s="111"/>
      <c r="CW14" s="110"/>
      <c r="CX14" s="110"/>
      <c r="CY14" s="111"/>
      <c r="CZ14" s="111"/>
      <c r="DA14" s="111"/>
      <c r="DB14" s="114"/>
      <c r="DC14" s="116"/>
      <c r="DD14" s="210"/>
    </row>
    <row r="15" spans="1:1477" s="69" customFormat="1">
      <c r="B15" s="67" t="s">
        <v>2</v>
      </c>
      <c r="C15" s="67" t="s">
        <v>542</v>
      </c>
      <c r="D15" s="67" t="s">
        <v>543</v>
      </c>
      <c r="E15" s="68">
        <v>41170</v>
      </c>
      <c r="F15" s="67" t="s">
        <v>1005</v>
      </c>
      <c r="G15" s="158" t="s">
        <v>1104</v>
      </c>
      <c r="H15" s="187">
        <v>10</v>
      </c>
      <c r="I15" s="69">
        <v>10</v>
      </c>
      <c r="J15" s="69">
        <v>1565</v>
      </c>
      <c r="K15" s="69">
        <v>1565</v>
      </c>
      <c r="L15" s="69">
        <v>3290</v>
      </c>
      <c r="M15" s="186">
        <f>IF(J15 = 0,0,(L15-AH15-AI15)/J15)</f>
        <v>2.1022364217252396</v>
      </c>
      <c r="N15" s="69">
        <f>IF(G15&lt;&gt;"",IF(M15&lt;=1.2,1,0),0)</f>
        <v>0</v>
      </c>
      <c r="O15" s="69">
        <v>-1725</v>
      </c>
      <c r="P15" s="69">
        <v>1725</v>
      </c>
      <c r="Q15" s="69">
        <v>0</v>
      </c>
      <c r="R15" s="69">
        <v>0</v>
      </c>
      <c r="S15" s="69">
        <v>-100</v>
      </c>
      <c r="T15" s="190">
        <v>98502934</v>
      </c>
      <c r="U15" s="190">
        <v>150000</v>
      </c>
      <c r="V15" s="190">
        <v>98352934</v>
      </c>
      <c r="W15" s="190">
        <v>101997749</v>
      </c>
      <c r="X15" s="190">
        <v>101979312</v>
      </c>
      <c r="Y15" s="190">
        <v>0</v>
      </c>
      <c r="Z15" s="190">
        <v>7900000</v>
      </c>
      <c r="AA15" s="190">
        <v>7900000</v>
      </c>
      <c r="AB15" s="190">
        <v>109879312</v>
      </c>
      <c r="AC15" s="190">
        <v>3307126</v>
      </c>
      <c r="AD15" s="186">
        <f>IF(V15=0,0,AC15/V15)</f>
        <v>3.3625087381734843E-2</v>
      </c>
      <c r="AE15" s="69">
        <f>IF(AD15 &lt;=1.1,1,0)</f>
        <v>1</v>
      </c>
      <c r="AF15" s="190">
        <v>-106503708</v>
      </c>
      <c r="AG15" s="190">
        <v>3494815</v>
      </c>
      <c r="AH15" s="69">
        <v>0</v>
      </c>
      <c r="AI15" s="69">
        <v>0</v>
      </c>
      <c r="AJ15" s="69">
        <v>0</v>
      </c>
      <c r="AK15" s="69">
        <v>0</v>
      </c>
      <c r="AL15" s="80">
        <v>2529474</v>
      </c>
      <c r="AM15" s="80">
        <v>732</v>
      </c>
      <c r="AN15" s="69">
        <v>0</v>
      </c>
      <c r="AO15" s="69">
        <v>0</v>
      </c>
      <c r="AP15" s="80">
        <v>710246</v>
      </c>
      <c r="AQ15" s="80">
        <v>1356</v>
      </c>
      <c r="AR15" s="69">
        <v>0</v>
      </c>
      <c r="AS15" s="69">
        <v>0</v>
      </c>
      <c r="AT15" s="80">
        <v>0</v>
      </c>
      <c r="AU15" s="80">
        <v>0</v>
      </c>
      <c r="AV15" s="69">
        <v>0</v>
      </c>
      <c r="AW15" s="69">
        <v>0</v>
      </c>
      <c r="AX15" s="80">
        <v>0</v>
      </c>
      <c r="AY15" s="80">
        <v>0</v>
      </c>
      <c r="AZ15" s="69">
        <v>0</v>
      </c>
      <c r="BA15" s="69">
        <v>0</v>
      </c>
      <c r="BB15" s="80">
        <v>0</v>
      </c>
      <c r="BC15" s="80">
        <v>0</v>
      </c>
      <c r="BD15" s="69">
        <v>0</v>
      </c>
      <c r="BE15" s="69">
        <v>0</v>
      </c>
      <c r="BF15" s="80">
        <v>158121</v>
      </c>
      <c r="BG15" s="80">
        <v>0</v>
      </c>
      <c r="BH15" s="69">
        <v>0</v>
      </c>
      <c r="BI15" s="69">
        <v>0</v>
      </c>
      <c r="BJ15" s="80">
        <v>1742</v>
      </c>
      <c r="BK15" s="80">
        <v>0</v>
      </c>
      <c r="BL15" s="69">
        <v>0</v>
      </c>
      <c r="BM15" s="69">
        <v>0</v>
      </c>
      <c r="BN15" s="80">
        <v>0</v>
      </c>
      <c r="BO15" s="80">
        <v>0</v>
      </c>
      <c r="BP15" s="69">
        <v>0</v>
      </c>
      <c r="BQ15" s="69">
        <v>0</v>
      </c>
      <c r="BR15" s="80">
        <v>38535</v>
      </c>
      <c r="BS15" s="80">
        <v>0</v>
      </c>
      <c r="BT15" s="69">
        <v>0</v>
      </c>
      <c r="BU15" s="69">
        <v>-100</v>
      </c>
      <c r="BV15" s="80">
        <v>0</v>
      </c>
      <c r="BW15" s="80">
        <v>0</v>
      </c>
      <c r="BX15" s="69">
        <v>0</v>
      </c>
      <c r="BY15" s="69">
        <v>0</v>
      </c>
      <c r="BZ15" s="80">
        <v>0</v>
      </c>
      <c r="CA15" s="80">
        <v>0</v>
      </c>
      <c r="CB15" s="69">
        <v>0</v>
      </c>
      <c r="CC15" s="69">
        <v>0</v>
      </c>
      <c r="CD15" s="80">
        <v>0</v>
      </c>
      <c r="CE15" s="80">
        <v>0</v>
      </c>
      <c r="CF15" s="69">
        <v>0</v>
      </c>
      <c r="CG15" s="69">
        <v>0</v>
      </c>
      <c r="CH15" s="80">
        <v>-35024</v>
      </c>
      <c r="CI15" s="80">
        <v>0</v>
      </c>
      <c r="CJ15" s="69">
        <v>0</v>
      </c>
      <c r="CK15" s="69">
        <v>-100</v>
      </c>
      <c r="CL15" s="80">
        <v>3403092</v>
      </c>
      <c r="CM15" s="80">
        <v>2088</v>
      </c>
      <c r="CN15" s="67" t="s">
        <v>768</v>
      </c>
      <c r="CO15" s="67" t="s">
        <v>769</v>
      </c>
      <c r="CP15" s="67" t="s">
        <v>701</v>
      </c>
      <c r="CQ15" s="67" t="s">
        <v>701</v>
      </c>
      <c r="CR15" s="67" t="s">
        <v>701</v>
      </c>
      <c r="CS15" s="67" t="s">
        <v>701</v>
      </c>
      <c r="CT15" s="68">
        <v>45421</v>
      </c>
      <c r="CU15" s="67" t="s">
        <v>1001</v>
      </c>
      <c r="CV15" s="67" t="s">
        <v>1004</v>
      </c>
      <c r="CW15" s="68" t="s">
        <v>168</v>
      </c>
      <c r="CX15" s="68">
        <v>44854</v>
      </c>
      <c r="CY15" s="67" t="s">
        <v>1007</v>
      </c>
      <c r="CZ15" s="67" t="s">
        <v>1009</v>
      </c>
      <c r="DA15" s="67" t="s">
        <v>1029</v>
      </c>
      <c r="DB15" s="81">
        <v>98502934</v>
      </c>
      <c r="DC15" s="69" t="s">
        <v>1105</v>
      </c>
      <c r="DD15" s="69" t="s">
        <v>1106</v>
      </c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</row>
    <row r="16" spans="1:1477" s="69" customFormat="1" ht="12.75" thickBot="1">
      <c r="B16" s="67"/>
      <c r="C16" s="67"/>
      <c r="D16" s="67"/>
      <c r="E16" s="68"/>
      <c r="F16" s="67"/>
      <c r="G16" s="158"/>
      <c r="H16" s="187"/>
      <c r="M16" s="186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86">
        <f>IF(V16=0,0,AC16/V16)</f>
        <v>0</v>
      </c>
      <c r="AE16" s="69">
        <f>IF(AD16 &lt;=1.1,1,0)</f>
        <v>1</v>
      </c>
      <c r="AF16" s="190"/>
      <c r="AG16" s="190"/>
      <c r="AL16" s="80"/>
      <c r="AM16" s="80"/>
      <c r="AP16" s="80"/>
      <c r="AQ16" s="80"/>
      <c r="AT16" s="80"/>
      <c r="AU16" s="80"/>
      <c r="AX16" s="80"/>
      <c r="AY16" s="80"/>
      <c r="BB16" s="80"/>
      <c r="BC16" s="80"/>
      <c r="BF16" s="80"/>
      <c r="BG16" s="80"/>
      <c r="BJ16" s="80"/>
      <c r="BK16" s="80"/>
      <c r="BN16" s="80"/>
      <c r="BO16" s="80"/>
      <c r="BR16" s="80"/>
      <c r="BS16" s="80"/>
      <c r="BV16" s="80"/>
      <c r="BW16" s="80"/>
      <c r="BZ16" s="80"/>
      <c r="CA16" s="80"/>
      <c r="CD16" s="80"/>
      <c r="CE16" s="80"/>
      <c r="CH16" s="80"/>
      <c r="CI16" s="80"/>
      <c r="CL16" s="80"/>
      <c r="CM16" s="80"/>
      <c r="CN16" s="67"/>
      <c r="CO16" s="67"/>
      <c r="CP16" s="67"/>
      <c r="CQ16" s="67"/>
      <c r="CR16" s="67"/>
      <c r="CS16" s="67"/>
      <c r="CT16" s="68"/>
      <c r="CU16" s="67"/>
      <c r="CV16" s="67"/>
      <c r="CW16" s="68"/>
      <c r="CX16" s="68"/>
      <c r="CY16" s="67"/>
      <c r="CZ16" s="67"/>
      <c r="DA16" s="67"/>
      <c r="DB16" s="81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</row>
    <row r="17" spans="1:1477" s="6" customFormat="1" ht="24" customHeight="1" thickTop="1" thickBot="1">
      <c r="B17" s="275" t="s">
        <v>1094</v>
      </c>
      <c r="C17" s="276"/>
      <c r="D17" s="277"/>
      <c r="E17" s="7"/>
      <c r="F17" s="8"/>
      <c r="G17" s="141">
        <f>IF(B15="","",ROWS(B15:B16)-1)</f>
        <v>1</v>
      </c>
      <c r="H17" s="9">
        <f>SUM(H15:H16)</f>
        <v>10</v>
      </c>
      <c r="I17" s="9">
        <f>SUM(I15:I16)</f>
        <v>10</v>
      </c>
      <c r="J17" s="9">
        <f>SUM(J15:J16)</f>
        <v>1565</v>
      </c>
      <c r="K17" s="9">
        <f>SUM(K15:K16)</f>
        <v>1565</v>
      </c>
      <c r="L17" s="9">
        <f>SUM(L15:L16)</f>
        <v>3290</v>
      </c>
      <c r="M17" s="142">
        <f>IF(G17="",0,N17/G17)</f>
        <v>0</v>
      </c>
      <c r="N17" s="9">
        <f t="shared" ref="N17:AC17" si="23">SUM(N15:N16)</f>
        <v>0</v>
      </c>
      <c r="O17" s="9">
        <f t="shared" si="23"/>
        <v>-1725</v>
      </c>
      <c r="P17" s="9">
        <f t="shared" si="23"/>
        <v>1725</v>
      </c>
      <c r="Q17" s="9">
        <f t="shared" si="23"/>
        <v>0</v>
      </c>
      <c r="R17" s="9">
        <f t="shared" si="23"/>
        <v>0</v>
      </c>
      <c r="S17" s="9">
        <f t="shared" si="23"/>
        <v>-100</v>
      </c>
      <c r="T17" s="11">
        <f t="shared" si="23"/>
        <v>98502934</v>
      </c>
      <c r="U17" s="11">
        <f t="shared" si="23"/>
        <v>150000</v>
      </c>
      <c r="V17" s="11">
        <f t="shared" si="23"/>
        <v>98352934</v>
      </c>
      <c r="W17" s="11">
        <f t="shared" si="23"/>
        <v>101997749</v>
      </c>
      <c r="X17" s="11">
        <f t="shared" si="23"/>
        <v>101979312</v>
      </c>
      <c r="Y17" s="11">
        <f t="shared" si="23"/>
        <v>0</v>
      </c>
      <c r="Z17" s="11">
        <f t="shared" si="23"/>
        <v>7900000</v>
      </c>
      <c r="AA17" s="11">
        <f t="shared" si="23"/>
        <v>7900000</v>
      </c>
      <c r="AB17" s="11">
        <f t="shared" si="23"/>
        <v>109879312</v>
      </c>
      <c r="AC17" s="11">
        <f t="shared" si="23"/>
        <v>3307126</v>
      </c>
      <c r="AD17" s="142">
        <f>IF(G17="",0,AE17/G17)</f>
        <v>2</v>
      </c>
      <c r="AE17" s="145">
        <f t="shared" ref="AE17:BJ17" si="24">SUM(AE15:AE16)</f>
        <v>2</v>
      </c>
      <c r="AF17" s="11">
        <f t="shared" si="24"/>
        <v>-106503708</v>
      </c>
      <c r="AG17" s="11">
        <f t="shared" si="24"/>
        <v>3494815</v>
      </c>
      <c r="AH17" s="12">
        <f t="shared" si="24"/>
        <v>0</v>
      </c>
      <c r="AI17" s="12">
        <f t="shared" si="24"/>
        <v>0</v>
      </c>
      <c r="AJ17" s="12">
        <f t="shared" si="24"/>
        <v>0</v>
      </c>
      <c r="AK17" s="12">
        <f t="shared" si="24"/>
        <v>0</v>
      </c>
      <c r="AL17" s="11">
        <f t="shared" si="24"/>
        <v>2529474</v>
      </c>
      <c r="AM17" s="11">
        <f t="shared" si="24"/>
        <v>732</v>
      </c>
      <c r="AN17" s="12">
        <f t="shared" si="24"/>
        <v>0</v>
      </c>
      <c r="AO17" s="12">
        <f t="shared" si="24"/>
        <v>0</v>
      </c>
      <c r="AP17" s="11">
        <f t="shared" si="24"/>
        <v>710246</v>
      </c>
      <c r="AQ17" s="11">
        <f t="shared" si="24"/>
        <v>1356</v>
      </c>
      <c r="AR17" s="12">
        <f t="shared" si="24"/>
        <v>0</v>
      </c>
      <c r="AS17" s="12">
        <f t="shared" si="24"/>
        <v>0</v>
      </c>
      <c r="AT17" s="11">
        <f t="shared" si="24"/>
        <v>0</v>
      </c>
      <c r="AU17" s="11">
        <f t="shared" si="24"/>
        <v>0</v>
      </c>
      <c r="AV17" s="12">
        <f t="shared" si="24"/>
        <v>0</v>
      </c>
      <c r="AW17" s="12">
        <f t="shared" si="24"/>
        <v>0</v>
      </c>
      <c r="AX17" s="11">
        <f t="shared" si="24"/>
        <v>0</v>
      </c>
      <c r="AY17" s="11">
        <f t="shared" si="24"/>
        <v>0</v>
      </c>
      <c r="AZ17" s="12">
        <f t="shared" si="24"/>
        <v>0</v>
      </c>
      <c r="BA17" s="12">
        <f t="shared" si="24"/>
        <v>0</v>
      </c>
      <c r="BB17" s="11">
        <f t="shared" si="24"/>
        <v>0</v>
      </c>
      <c r="BC17" s="11">
        <f t="shared" si="24"/>
        <v>0</v>
      </c>
      <c r="BD17" s="12">
        <f t="shared" si="24"/>
        <v>0</v>
      </c>
      <c r="BE17" s="12">
        <f t="shared" si="24"/>
        <v>0</v>
      </c>
      <c r="BF17" s="11">
        <f t="shared" si="24"/>
        <v>158121</v>
      </c>
      <c r="BG17" s="11">
        <f t="shared" si="24"/>
        <v>0</v>
      </c>
      <c r="BH17" s="12">
        <f t="shared" si="24"/>
        <v>0</v>
      </c>
      <c r="BI17" s="12">
        <f t="shared" si="24"/>
        <v>0</v>
      </c>
      <c r="BJ17" s="11">
        <f t="shared" si="24"/>
        <v>1742</v>
      </c>
      <c r="BK17" s="11">
        <f t="shared" ref="BK17:CM17" si="25">SUM(BK15:BK16)</f>
        <v>0</v>
      </c>
      <c r="BL17" s="12">
        <f t="shared" si="25"/>
        <v>0</v>
      </c>
      <c r="BM17" s="12">
        <f t="shared" si="25"/>
        <v>0</v>
      </c>
      <c r="BN17" s="11">
        <f t="shared" si="25"/>
        <v>0</v>
      </c>
      <c r="BO17" s="11">
        <f t="shared" si="25"/>
        <v>0</v>
      </c>
      <c r="BP17" s="12">
        <f t="shared" si="25"/>
        <v>0</v>
      </c>
      <c r="BQ17" s="12">
        <f t="shared" si="25"/>
        <v>0</v>
      </c>
      <c r="BR17" s="11">
        <f t="shared" si="25"/>
        <v>38535</v>
      </c>
      <c r="BS17" s="11">
        <f t="shared" si="25"/>
        <v>0</v>
      </c>
      <c r="BT17" s="12">
        <f t="shared" si="25"/>
        <v>0</v>
      </c>
      <c r="BU17" s="12">
        <f t="shared" si="25"/>
        <v>-100</v>
      </c>
      <c r="BV17" s="11">
        <f t="shared" si="25"/>
        <v>0</v>
      </c>
      <c r="BW17" s="11">
        <f t="shared" si="25"/>
        <v>0</v>
      </c>
      <c r="BX17" s="12">
        <f t="shared" si="25"/>
        <v>0</v>
      </c>
      <c r="BY17" s="12">
        <f t="shared" si="25"/>
        <v>0</v>
      </c>
      <c r="BZ17" s="11">
        <f t="shared" si="25"/>
        <v>0</v>
      </c>
      <c r="CA17" s="11">
        <f t="shared" si="25"/>
        <v>0</v>
      </c>
      <c r="CB17" s="12">
        <f t="shared" si="25"/>
        <v>0</v>
      </c>
      <c r="CC17" s="12">
        <f t="shared" si="25"/>
        <v>0</v>
      </c>
      <c r="CD17" s="11">
        <f t="shared" si="25"/>
        <v>0</v>
      </c>
      <c r="CE17" s="11">
        <f t="shared" si="25"/>
        <v>0</v>
      </c>
      <c r="CF17" s="12">
        <f t="shared" si="25"/>
        <v>0</v>
      </c>
      <c r="CG17" s="12">
        <f t="shared" si="25"/>
        <v>0</v>
      </c>
      <c r="CH17" s="11">
        <f t="shared" si="25"/>
        <v>-35024</v>
      </c>
      <c r="CI17" s="11">
        <f t="shared" si="25"/>
        <v>0</v>
      </c>
      <c r="CJ17" s="12">
        <f t="shared" si="25"/>
        <v>0</v>
      </c>
      <c r="CK17" s="12">
        <f t="shared" si="25"/>
        <v>-100</v>
      </c>
      <c r="CL17" s="11">
        <f t="shared" si="25"/>
        <v>3403092</v>
      </c>
      <c r="CM17" s="11">
        <f t="shared" si="25"/>
        <v>2088</v>
      </c>
      <c r="CN17" s="13"/>
      <c r="CO17" s="13"/>
      <c r="CP17" s="13"/>
      <c r="CQ17" s="13"/>
      <c r="CR17" s="13"/>
      <c r="CS17" s="13"/>
      <c r="CT17" s="7"/>
      <c r="CU17" s="8"/>
      <c r="CV17" s="8"/>
      <c r="CW17" s="7"/>
      <c r="CX17" s="7"/>
      <c r="CY17" s="8"/>
      <c r="CZ17" s="8"/>
      <c r="DA17" s="8"/>
      <c r="DB17" s="11"/>
      <c r="DC17" s="13"/>
      <c r="DD17" s="15"/>
    </row>
    <row r="18" spans="1:1477" s="6" customFormat="1" ht="24" customHeight="1" thickTop="1">
      <c r="B18" s="272" t="s">
        <v>34</v>
      </c>
      <c r="C18" s="273"/>
      <c r="D18" s="274"/>
      <c r="E18" s="110"/>
      <c r="F18" s="111"/>
      <c r="G18" s="112">
        <f t="shared" ref="G18:L18" si="26">SUM(G14,G17)</f>
        <v>1</v>
      </c>
      <c r="H18" s="112">
        <f t="shared" si="26"/>
        <v>10</v>
      </c>
      <c r="I18" s="112">
        <f t="shared" si="26"/>
        <v>10</v>
      </c>
      <c r="J18" s="112">
        <f t="shared" si="26"/>
        <v>1565</v>
      </c>
      <c r="K18" s="112">
        <f t="shared" si="26"/>
        <v>1565</v>
      </c>
      <c r="L18" s="112">
        <f t="shared" si="26"/>
        <v>3290</v>
      </c>
      <c r="M18" s="142">
        <f>IF(G18=0,0,N18/G18)</f>
        <v>0</v>
      </c>
      <c r="N18" s="112">
        <f t="shared" ref="N18:AC18" si="27">SUM(N14,N17)</f>
        <v>0</v>
      </c>
      <c r="O18" s="112">
        <f t="shared" si="27"/>
        <v>-1725</v>
      </c>
      <c r="P18" s="113">
        <f t="shared" si="27"/>
        <v>1725</v>
      </c>
      <c r="Q18" s="113">
        <f t="shared" si="27"/>
        <v>0</v>
      </c>
      <c r="R18" s="112">
        <f t="shared" si="27"/>
        <v>0</v>
      </c>
      <c r="S18" s="112">
        <f t="shared" si="27"/>
        <v>-100</v>
      </c>
      <c r="T18" s="114">
        <f t="shared" si="27"/>
        <v>98502934</v>
      </c>
      <c r="U18" s="114">
        <f t="shared" si="27"/>
        <v>150000</v>
      </c>
      <c r="V18" s="114">
        <f t="shared" si="27"/>
        <v>98352934</v>
      </c>
      <c r="W18" s="114">
        <f t="shared" si="27"/>
        <v>101997749</v>
      </c>
      <c r="X18" s="114">
        <f t="shared" si="27"/>
        <v>101979312</v>
      </c>
      <c r="Y18" s="114">
        <f t="shared" si="27"/>
        <v>0</v>
      </c>
      <c r="Z18" s="114">
        <f t="shared" si="27"/>
        <v>7900000</v>
      </c>
      <c r="AA18" s="114">
        <f t="shared" si="27"/>
        <v>7900000</v>
      </c>
      <c r="AB18" s="114">
        <f t="shared" si="27"/>
        <v>109879312</v>
      </c>
      <c r="AC18" s="114">
        <f t="shared" si="27"/>
        <v>3307126</v>
      </c>
      <c r="AD18" s="142">
        <f>IF(G18=0,0,AE18/G18)</f>
        <v>3</v>
      </c>
      <c r="AE18" s="144">
        <f t="shared" ref="AE18:BJ18" si="28">SUM(AE14,AE17)</f>
        <v>3</v>
      </c>
      <c r="AF18" s="114">
        <f t="shared" si="28"/>
        <v>-106503708</v>
      </c>
      <c r="AG18" s="114">
        <f t="shared" si="28"/>
        <v>3494815</v>
      </c>
      <c r="AH18" s="115">
        <f t="shared" si="28"/>
        <v>0</v>
      </c>
      <c r="AI18" s="115">
        <f t="shared" si="28"/>
        <v>0</v>
      </c>
      <c r="AJ18" s="115">
        <f t="shared" si="28"/>
        <v>0</v>
      </c>
      <c r="AK18" s="115">
        <f t="shared" si="28"/>
        <v>0</v>
      </c>
      <c r="AL18" s="114">
        <f t="shared" si="28"/>
        <v>2529474</v>
      </c>
      <c r="AM18" s="114">
        <f t="shared" si="28"/>
        <v>732</v>
      </c>
      <c r="AN18" s="115">
        <f t="shared" si="28"/>
        <v>0</v>
      </c>
      <c r="AO18" s="115">
        <f t="shared" si="28"/>
        <v>0</v>
      </c>
      <c r="AP18" s="114">
        <f t="shared" si="28"/>
        <v>710246</v>
      </c>
      <c r="AQ18" s="114">
        <f t="shared" si="28"/>
        <v>1356</v>
      </c>
      <c r="AR18" s="115">
        <f t="shared" si="28"/>
        <v>0</v>
      </c>
      <c r="AS18" s="115">
        <f t="shared" si="28"/>
        <v>0</v>
      </c>
      <c r="AT18" s="114">
        <f t="shared" si="28"/>
        <v>0</v>
      </c>
      <c r="AU18" s="114">
        <f t="shared" si="28"/>
        <v>0</v>
      </c>
      <c r="AV18" s="115">
        <f t="shared" si="28"/>
        <v>0</v>
      </c>
      <c r="AW18" s="115">
        <f t="shared" si="28"/>
        <v>0</v>
      </c>
      <c r="AX18" s="114">
        <f t="shared" si="28"/>
        <v>0</v>
      </c>
      <c r="AY18" s="114">
        <f t="shared" si="28"/>
        <v>0</v>
      </c>
      <c r="AZ18" s="115">
        <f t="shared" si="28"/>
        <v>0</v>
      </c>
      <c r="BA18" s="115">
        <f t="shared" si="28"/>
        <v>0</v>
      </c>
      <c r="BB18" s="114">
        <f t="shared" si="28"/>
        <v>0</v>
      </c>
      <c r="BC18" s="114">
        <f t="shared" si="28"/>
        <v>0</v>
      </c>
      <c r="BD18" s="115">
        <f t="shared" si="28"/>
        <v>0</v>
      </c>
      <c r="BE18" s="115">
        <f t="shared" si="28"/>
        <v>0</v>
      </c>
      <c r="BF18" s="114">
        <f t="shared" si="28"/>
        <v>158121</v>
      </c>
      <c r="BG18" s="114">
        <f t="shared" si="28"/>
        <v>0</v>
      </c>
      <c r="BH18" s="115">
        <f t="shared" si="28"/>
        <v>0</v>
      </c>
      <c r="BI18" s="115">
        <f t="shared" si="28"/>
        <v>0</v>
      </c>
      <c r="BJ18" s="114">
        <f t="shared" si="28"/>
        <v>1742</v>
      </c>
      <c r="BK18" s="114">
        <f t="shared" ref="BK18:CM18" si="29">SUM(BK14,BK17)</f>
        <v>0</v>
      </c>
      <c r="BL18" s="115">
        <f t="shared" si="29"/>
        <v>0</v>
      </c>
      <c r="BM18" s="115">
        <f t="shared" si="29"/>
        <v>0</v>
      </c>
      <c r="BN18" s="114">
        <f t="shared" si="29"/>
        <v>0</v>
      </c>
      <c r="BO18" s="114">
        <f t="shared" si="29"/>
        <v>0</v>
      </c>
      <c r="BP18" s="115">
        <f t="shared" si="29"/>
        <v>0</v>
      </c>
      <c r="BQ18" s="115">
        <f t="shared" si="29"/>
        <v>0</v>
      </c>
      <c r="BR18" s="114">
        <f t="shared" si="29"/>
        <v>38535</v>
      </c>
      <c r="BS18" s="114">
        <f t="shared" si="29"/>
        <v>0</v>
      </c>
      <c r="BT18" s="115">
        <f t="shared" si="29"/>
        <v>0</v>
      </c>
      <c r="BU18" s="115">
        <f t="shared" si="29"/>
        <v>-100</v>
      </c>
      <c r="BV18" s="114">
        <f t="shared" si="29"/>
        <v>0</v>
      </c>
      <c r="BW18" s="114">
        <f t="shared" si="29"/>
        <v>0</v>
      </c>
      <c r="BX18" s="115">
        <f t="shared" si="29"/>
        <v>0</v>
      </c>
      <c r="BY18" s="115">
        <f t="shared" si="29"/>
        <v>0</v>
      </c>
      <c r="BZ18" s="114">
        <f t="shared" si="29"/>
        <v>0</v>
      </c>
      <c r="CA18" s="114">
        <f t="shared" si="29"/>
        <v>0</v>
      </c>
      <c r="CB18" s="115">
        <f t="shared" si="29"/>
        <v>0</v>
      </c>
      <c r="CC18" s="115">
        <f t="shared" si="29"/>
        <v>0</v>
      </c>
      <c r="CD18" s="114">
        <f t="shared" si="29"/>
        <v>0</v>
      </c>
      <c r="CE18" s="114">
        <f t="shared" si="29"/>
        <v>0</v>
      </c>
      <c r="CF18" s="115">
        <f t="shared" si="29"/>
        <v>0</v>
      </c>
      <c r="CG18" s="115">
        <f t="shared" si="29"/>
        <v>0</v>
      </c>
      <c r="CH18" s="114">
        <f t="shared" si="29"/>
        <v>-35024</v>
      </c>
      <c r="CI18" s="114">
        <f t="shared" si="29"/>
        <v>0</v>
      </c>
      <c r="CJ18" s="115">
        <f t="shared" si="29"/>
        <v>0</v>
      </c>
      <c r="CK18" s="115">
        <f t="shared" si="29"/>
        <v>-100</v>
      </c>
      <c r="CL18" s="114">
        <f t="shared" si="29"/>
        <v>3403092</v>
      </c>
      <c r="CM18" s="114">
        <f t="shared" si="29"/>
        <v>2088</v>
      </c>
      <c r="CN18" s="116"/>
      <c r="CO18" s="116"/>
      <c r="CP18" s="116"/>
      <c r="CQ18" s="116"/>
      <c r="CR18" s="116"/>
      <c r="CS18" s="116"/>
      <c r="CT18" s="110"/>
      <c r="CU18" s="111"/>
      <c r="CV18" s="111"/>
      <c r="CW18" s="110"/>
      <c r="CX18" s="110"/>
      <c r="CY18" s="111"/>
      <c r="CZ18" s="111"/>
      <c r="DA18" s="111"/>
      <c r="DB18" s="114"/>
      <c r="DC18" s="116"/>
      <c r="DD18" s="116"/>
    </row>
    <row r="19" spans="1:1477" s="69" customFormat="1" ht="12.75" thickBot="1">
      <c r="B19" s="67"/>
      <c r="C19" s="67"/>
      <c r="D19" s="67"/>
      <c r="E19" s="68"/>
      <c r="F19" s="67"/>
      <c r="G19" s="67"/>
      <c r="H19" s="187"/>
      <c r="M19" s="186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86">
        <f>IF(V19=0,0,AC19/V19)</f>
        <v>0</v>
      </c>
      <c r="AE19" s="69">
        <f>IF(AD19 &lt;=1.1,1,0)</f>
        <v>1</v>
      </c>
      <c r="AF19" s="190"/>
      <c r="AG19" s="190"/>
      <c r="AL19" s="80"/>
      <c r="AM19" s="80"/>
      <c r="AP19" s="80"/>
      <c r="AQ19" s="80"/>
      <c r="AT19" s="80"/>
      <c r="AU19" s="80"/>
      <c r="AX19" s="80"/>
      <c r="AY19" s="80"/>
      <c r="BB19" s="80"/>
      <c r="BC19" s="80"/>
      <c r="BF19" s="80"/>
      <c r="BG19" s="80"/>
      <c r="BJ19" s="80"/>
      <c r="BK19" s="80"/>
      <c r="BN19" s="80"/>
      <c r="BO19" s="80"/>
      <c r="BR19" s="80"/>
      <c r="BS19" s="80"/>
      <c r="BV19" s="80"/>
      <c r="BW19" s="80"/>
      <c r="BZ19" s="80"/>
      <c r="CA19" s="80"/>
      <c r="CD19" s="80"/>
      <c r="CE19" s="80"/>
      <c r="CH19" s="80"/>
      <c r="CI19" s="80"/>
      <c r="CL19" s="80"/>
      <c r="CM19" s="80"/>
      <c r="CN19" s="67"/>
      <c r="CO19" s="67"/>
      <c r="CP19" s="67"/>
      <c r="CQ19" s="67"/>
      <c r="CR19" s="67"/>
      <c r="CS19" s="67"/>
      <c r="CT19" s="68"/>
      <c r="CU19" s="67"/>
      <c r="CV19" s="67"/>
      <c r="CW19" s="68"/>
      <c r="CX19" s="68"/>
      <c r="CY19" s="67"/>
      <c r="CZ19" s="67"/>
      <c r="DA19" s="67"/>
      <c r="DB19" s="81"/>
      <c r="DC19" s="67"/>
      <c r="DD19" s="67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1:1477" s="6" customFormat="1" ht="24" customHeight="1" thickTop="1">
      <c r="B20" s="272" t="s">
        <v>1095</v>
      </c>
      <c r="C20" s="273"/>
      <c r="D20" s="274"/>
      <c r="E20" s="110"/>
      <c r="F20" s="111"/>
      <c r="G20" s="159" t="str">
        <f>IF(B19="","",ROWS(B19:B19)-1)</f>
        <v/>
      </c>
      <c r="H20" s="112">
        <f>SUM(H19:H19)</f>
        <v>0</v>
      </c>
      <c r="I20" s="112">
        <f>SUM(I19:I19)</f>
        <v>0</v>
      </c>
      <c r="J20" s="112">
        <f>SUM(J19:J19)</f>
        <v>0</v>
      </c>
      <c r="K20" s="112">
        <f>SUM(K19:K19)</f>
        <v>0</v>
      </c>
      <c r="L20" s="112">
        <f>SUM(L19:L19)</f>
        <v>0</v>
      </c>
      <c r="M20" s="142">
        <f>IF(G20="",0,N20/G20)</f>
        <v>0</v>
      </c>
      <c r="N20" s="112">
        <f t="shared" ref="N20:AC20" si="30">SUM(N19:N19)</f>
        <v>0</v>
      </c>
      <c r="O20" s="112">
        <f t="shared" si="30"/>
        <v>0</v>
      </c>
      <c r="P20" s="113">
        <f t="shared" si="30"/>
        <v>0</v>
      </c>
      <c r="Q20" s="113">
        <f t="shared" si="30"/>
        <v>0</v>
      </c>
      <c r="R20" s="112">
        <f t="shared" si="30"/>
        <v>0</v>
      </c>
      <c r="S20" s="112">
        <f t="shared" si="30"/>
        <v>0</v>
      </c>
      <c r="T20" s="114">
        <f t="shared" si="30"/>
        <v>0</v>
      </c>
      <c r="U20" s="114">
        <f t="shared" si="30"/>
        <v>0</v>
      </c>
      <c r="V20" s="114">
        <f t="shared" si="30"/>
        <v>0</v>
      </c>
      <c r="W20" s="114">
        <f t="shared" si="30"/>
        <v>0</v>
      </c>
      <c r="X20" s="114">
        <f t="shared" si="30"/>
        <v>0</v>
      </c>
      <c r="Y20" s="114">
        <f t="shared" si="30"/>
        <v>0</v>
      </c>
      <c r="Z20" s="114">
        <f t="shared" si="30"/>
        <v>0</v>
      </c>
      <c r="AA20" s="114">
        <f t="shared" si="30"/>
        <v>0</v>
      </c>
      <c r="AB20" s="114">
        <f t="shared" si="30"/>
        <v>0</v>
      </c>
      <c r="AC20" s="114">
        <f t="shared" si="30"/>
        <v>0</v>
      </c>
      <c r="AD20" s="142">
        <f>IF(G20="",0,AE20/G20)</f>
        <v>0</v>
      </c>
      <c r="AE20" s="144">
        <f t="shared" ref="AE20:BJ20" si="31">SUM(AE19:AE19)</f>
        <v>1</v>
      </c>
      <c r="AF20" s="114">
        <f t="shared" si="31"/>
        <v>0</v>
      </c>
      <c r="AG20" s="114">
        <f t="shared" si="31"/>
        <v>0</v>
      </c>
      <c r="AH20" s="115">
        <f t="shared" si="31"/>
        <v>0</v>
      </c>
      <c r="AI20" s="115">
        <f t="shared" si="31"/>
        <v>0</v>
      </c>
      <c r="AJ20" s="115">
        <f t="shared" si="31"/>
        <v>0</v>
      </c>
      <c r="AK20" s="115">
        <f t="shared" si="31"/>
        <v>0</v>
      </c>
      <c r="AL20" s="114">
        <f t="shared" si="31"/>
        <v>0</v>
      </c>
      <c r="AM20" s="114">
        <f t="shared" si="31"/>
        <v>0</v>
      </c>
      <c r="AN20" s="115">
        <f t="shared" si="31"/>
        <v>0</v>
      </c>
      <c r="AO20" s="115">
        <f t="shared" si="31"/>
        <v>0</v>
      </c>
      <c r="AP20" s="114">
        <f t="shared" si="31"/>
        <v>0</v>
      </c>
      <c r="AQ20" s="114">
        <f t="shared" si="31"/>
        <v>0</v>
      </c>
      <c r="AR20" s="115">
        <f t="shared" si="31"/>
        <v>0</v>
      </c>
      <c r="AS20" s="115">
        <f t="shared" si="31"/>
        <v>0</v>
      </c>
      <c r="AT20" s="114">
        <f t="shared" si="31"/>
        <v>0</v>
      </c>
      <c r="AU20" s="114">
        <f t="shared" si="31"/>
        <v>0</v>
      </c>
      <c r="AV20" s="115">
        <f t="shared" si="31"/>
        <v>0</v>
      </c>
      <c r="AW20" s="115">
        <f t="shared" si="31"/>
        <v>0</v>
      </c>
      <c r="AX20" s="114">
        <f t="shared" si="31"/>
        <v>0</v>
      </c>
      <c r="AY20" s="114">
        <f t="shared" si="31"/>
        <v>0</v>
      </c>
      <c r="AZ20" s="115">
        <f t="shared" si="31"/>
        <v>0</v>
      </c>
      <c r="BA20" s="115">
        <f t="shared" si="31"/>
        <v>0</v>
      </c>
      <c r="BB20" s="114">
        <f t="shared" si="31"/>
        <v>0</v>
      </c>
      <c r="BC20" s="114">
        <f t="shared" si="31"/>
        <v>0</v>
      </c>
      <c r="BD20" s="115">
        <f t="shared" si="31"/>
        <v>0</v>
      </c>
      <c r="BE20" s="115">
        <f t="shared" si="31"/>
        <v>0</v>
      </c>
      <c r="BF20" s="114">
        <f t="shared" si="31"/>
        <v>0</v>
      </c>
      <c r="BG20" s="114">
        <f t="shared" si="31"/>
        <v>0</v>
      </c>
      <c r="BH20" s="115">
        <f t="shared" si="31"/>
        <v>0</v>
      </c>
      <c r="BI20" s="115">
        <f t="shared" si="31"/>
        <v>0</v>
      </c>
      <c r="BJ20" s="114">
        <f t="shared" si="31"/>
        <v>0</v>
      </c>
      <c r="BK20" s="114">
        <f t="shared" ref="BK20:CM20" si="32">SUM(BK19:BK19)</f>
        <v>0</v>
      </c>
      <c r="BL20" s="115">
        <f t="shared" si="32"/>
        <v>0</v>
      </c>
      <c r="BM20" s="115">
        <f t="shared" si="32"/>
        <v>0</v>
      </c>
      <c r="BN20" s="114">
        <f t="shared" si="32"/>
        <v>0</v>
      </c>
      <c r="BO20" s="114">
        <f t="shared" si="32"/>
        <v>0</v>
      </c>
      <c r="BP20" s="115">
        <f t="shared" si="32"/>
        <v>0</v>
      </c>
      <c r="BQ20" s="115">
        <f t="shared" si="32"/>
        <v>0</v>
      </c>
      <c r="BR20" s="114">
        <f t="shared" si="32"/>
        <v>0</v>
      </c>
      <c r="BS20" s="114">
        <f t="shared" si="32"/>
        <v>0</v>
      </c>
      <c r="BT20" s="115">
        <f t="shared" si="32"/>
        <v>0</v>
      </c>
      <c r="BU20" s="115">
        <f t="shared" si="32"/>
        <v>0</v>
      </c>
      <c r="BV20" s="114">
        <f t="shared" si="32"/>
        <v>0</v>
      </c>
      <c r="BW20" s="114">
        <f t="shared" si="32"/>
        <v>0</v>
      </c>
      <c r="BX20" s="115">
        <f t="shared" si="32"/>
        <v>0</v>
      </c>
      <c r="BY20" s="115">
        <f t="shared" si="32"/>
        <v>0</v>
      </c>
      <c r="BZ20" s="114">
        <f t="shared" si="32"/>
        <v>0</v>
      </c>
      <c r="CA20" s="114">
        <f t="shared" si="32"/>
        <v>0</v>
      </c>
      <c r="CB20" s="115">
        <f t="shared" si="32"/>
        <v>0</v>
      </c>
      <c r="CC20" s="115">
        <f t="shared" si="32"/>
        <v>0</v>
      </c>
      <c r="CD20" s="114">
        <f t="shared" si="32"/>
        <v>0</v>
      </c>
      <c r="CE20" s="114">
        <f t="shared" si="32"/>
        <v>0</v>
      </c>
      <c r="CF20" s="115">
        <f t="shared" si="32"/>
        <v>0</v>
      </c>
      <c r="CG20" s="115">
        <f t="shared" si="32"/>
        <v>0</v>
      </c>
      <c r="CH20" s="114">
        <f t="shared" si="32"/>
        <v>0</v>
      </c>
      <c r="CI20" s="114">
        <f t="shared" si="32"/>
        <v>0</v>
      </c>
      <c r="CJ20" s="115">
        <f t="shared" si="32"/>
        <v>0</v>
      </c>
      <c r="CK20" s="115">
        <f t="shared" si="32"/>
        <v>0</v>
      </c>
      <c r="CL20" s="114">
        <f t="shared" si="32"/>
        <v>0</v>
      </c>
      <c r="CM20" s="114">
        <f t="shared" si="32"/>
        <v>0</v>
      </c>
      <c r="CN20" s="116"/>
      <c r="CO20" s="116"/>
      <c r="CP20" s="116"/>
      <c r="CQ20" s="116"/>
      <c r="CR20" s="116"/>
      <c r="CS20" s="116"/>
      <c r="CT20" s="110"/>
      <c r="CU20" s="111"/>
      <c r="CV20" s="111"/>
      <c r="CW20" s="110"/>
      <c r="CX20" s="110"/>
      <c r="CY20" s="111"/>
      <c r="CZ20" s="111"/>
      <c r="DA20" s="111"/>
      <c r="DB20" s="114"/>
      <c r="DC20" s="116"/>
      <c r="DD20" s="210"/>
    </row>
    <row r="21" spans="1:1477" s="69" customFormat="1" ht="12.75" thickBot="1">
      <c r="B21" s="67"/>
      <c r="C21" s="67"/>
      <c r="D21" s="67"/>
      <c r="E21" s="68"/>
      <c r="F21" s="67"/>
      <c r="G21" s="158"/>
      <c r="H21" s="187"/>
      <c r="M21" s="186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86">
        <f>IF(V21=0,0,AC21/V21)</f>
        <v>0</v>
      </c>
      <c r="AE21" s="69">
        <f>IF(AD21 &lt;=1.1,1,0)</f>
        <v>1</v>
      </c>
      <c r="AF21" s="190"/>
      <c r="AG21" s="190"/>
      <c r="AL21" s="80"/>
      <c r="AM21" s="80"/>
      <c r="AP21" s="80"/>
      <c r="AQ21" s="80"/>
      <c r="AT21" s="80"/>
      <c r="AU21" s="80"/>
      <c r="AX21" s="80"/>
      <c r="AY21" s="80"/>
      <c r="BB21" s="80"/>
      <c r="BC21" s="80"/>
      <c r="BF21" s="80"/>
      <c r="BG21" s="80"/>
      <c r="BJ21" s="80"/>
      <c r="BK21" s="80"/>
      <c r="BN21" s="80"/>
      <c r="BO21" s="80"/>
      <c r="BR21" s="80"/>
      <c r="BS21" s="80"/>
      <c r="BV21" s="80"/>
      <c r="BW21" s="80"/>
      <c r="BZ21" s="80"/>
      <c r="CA21" s="80"/>
      <c r="CD21" s="80"/>
      <c r="CE21" s="80"/>
      <c r="CH21" s="80"/>
      <c r="CI21" s="80"/>
      <c r="CL21" s="80"/>
      <c r="CM21" s="80"/>
      <c r="CN21" s="67"/>
      <c r="CO21" s="67"/>
      <c r="CP21" s="67"/>
      <c r="CQ21" s="67"/>
      <c r="CR21" s="67"/>
      <c r="CS21" s="67"/>
      <c r="CT21" s="68"/>
      <c r="CU21" s="67"/>
      <c r="CV21" s="67"/>
      <c r="CW21" s="68"/>
      <c r="CX21" s="68"/>
      <c r="CY21" s="67"/>
      <c r="CZ21" s="67"/>
      <c r="DA21" s="67"/>
      <c r="DB21" s="8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</row>
    <row r="22" spans="1:1477" s="6" customFormat="1" ht="24" customHeight="1" thickTop="1" thickBot="1">
      <c r="B22" s="275" t="s">
        <v>1096</v>
      </c>
      <c r="C22" s="276"/>
      <c r="D22" s="277"/>
      <c r="E22" s="7"/>
      <c r="F22" s="8"/>
      <c r="G22" s="159" t="str">
        <f>IF(B21="","",ROWS(B21:B21)-1)</f>
        <v/>
      </c>
      <c r="H22" s="9">
        <f>SUM(H21:H21)</f>
        <v>0</v>
      </c>
      <c r="I22" s="9">
        <f>SUM(I21:I21)</f>
        <v>0</v>
      </c>
      <c r="J22" s="9">
        <f>SUM(J21:J21)</f>
        <v>0</v>
      </c>
      <c r="K22" s="9">
        <f>SUM(K21:K21)</f>
        <v>0</v>
      </c>
      <c r="L22" s="9">
        <f>SUM(L21:L21)</f>
        <v>0</v>
      </c>
      <c r="M22" s="142">
        <f>IF(G22="",0,N22/G22)</f>
        <v>0</v>
      </c>
      <c r="N22" s="9">
        <f t="shared" ref="N22:AC22" si="33">SUM(N21:N21)</f>
        <v>0</v>
      </c>
      <c r="O22" s="9">
        <f t="shared" si="33"/>
        <v>0</v>
      </c>
      <c r="P22" s="9">
        <f t="shared" si="33"/>
        <v>0</v>
      </c>
      <c r="Q22" s="9">
        <f t="shared" si="33"/>
        <v>0</v>
      </c>
      <c r="R22" s="9">
        <f t="shared" si="33"/>
        <v>0</v>
      </c>
      <c r="S22" s="9">
        <f t="shared" si="33"/>
        <v>0</v>
      </c>
      <c r="T22" s="11">
        <f t="shared" si="33"/>
        <v>0</v>
      </c>
      <c r="U22" s="11">
        <f t="shared" si="33"/>
        <v>0</v>
      </c>
      <c r="V22" s="11">
        <f t="shared" si="33"/>
        <v>0</v>
      </c>
      <c r="W22" s="11">
        <f t="shared" si="33"/>
        <v>0</v>
      </c>
      <c r="X22" s="11">
        <f t="shared" si="33"/>
        <v>0</v>
      </c>
      <c r="Y22" s="11">
        <f t="shared" si="33"/>
        <v>0</v>
      </c>
      <c r="Z22" s="11">
        <f t="shared" si="33"/>
        <v>0</v>
      </c>
      <c r="AA22" s="11">
        <f t="shared" si="33"/>
        <v>0</v>
      </c>
      <c r="AB22" s="11">
        <f t="shared" si="33"/>
        <v>0</v>
      </c>
      <c r="AC22" s="11">
        <f t="shared" si="33"/>
        <v>0</v>
      </c>
      <c r="AD22" s="142">
        <f>IF(G22="",0,AE22/G22)</f>
        <v>0</v>
      </c>
      <c r="AE22" s="145">
        <f t="shared" ref="AE22:BJ22" si="34">SUM(AE21:AE21)</f>
        <v>1</v>
      </c>
      <c r="AF22" s="11">
        <f t="shared" si="34"/>
        <v>0</v>
      </c>
      <c r="AG22" s="11">
        <f t="shared" si="34"/>
        <v>0</v>
      </c>
      <c r="AH22" s="109">
        <f t="shared" si="34"/>
        <v>0</v>
      </c>
      <c r="AI22" s="109">
        <f t="shared" si="34"/>
        <v>0</v>
      </c>
      <c r="AJ22" s="109">
        <f t="shared" si="34"/>
        <v>0</v>
      </c>
      <c r="AK22" s="109">
        <f t="shared" si="34"/>
        <v>0</v>
      </c>
      <c r="AL22" s="11">
        <f t="shared" si="34"/>
        <v>0</v>
      </c>
      <c r="AM22" s="11">
        <f t="shared" si="34"/>
        <v>0</v>
      </c>
      <c r="AN22" s="109">
        <f t="shared" si="34"/>
        <v>0</v>
      </c>
      <c r="AO22" s="109">
        <f t="shared" si="34"/>
        <v>0</v>
      </c>
      <c r="AP22" s="11">
        <f t="shared" si="34"/>
        <v>0</v>
      </c>
      <c r="AQ22" s="11">
        <f t="shared" si="34"/>
        <v>0</v>
      </c>
      <c r="AR22" s="109">
        <f t="shared" si="34"/>
        <v>0</v>
      </c>
      <c r="AS22" s="109">
        <f t="shared" si="34"/>
        <v>0</v>
      </c>
      <c r="AT22" s="11">
        <f t="shared" si="34"/>
        <v>0</v>
      </c>
      <c r="AU22" s="11">
        <f t="shared" si="34"/>
        <v>0</v>
      </c>
      <c r="AV22" s="109">
        <f t="shared" si="34"/>
        <v>0</v>
      </c>
      <c r="AW22" s="109">
        <f t="shared" si="34"/>
        <v>0</v>
      </c>
      <c r="AX22" s="11">
        <f t="shared" si="34"/>
        <v>0</v>
      </c>
      <c r="AY22" s="11">
        <f t="shared" si="34"/>
        <v>0</v>
      </c>
      <c r="AZ22" s="109">
        <f t="shared" si="34"/>
        <v>0</v>
      </c>
      <c r="BA22" s="109">
        <f t="shared" si="34"/>
        <v>0</v>
      </c>
      <c r="BB22" s="11">
        <f t="shared" si="34"/>
        <v>0</v>
      </c>
      <c r="BC22" s="11">
        <f t="shared" si="34"/>
        <v>0</v>
      </c>
      <c r="BD22" s="109">
        <f t="shared" si="34"/>
        <v>0</v>
      </c>
      <c r="BE22" s="109">
        <f t="shared" si="34"/>
        <v>0</v>
      </c>
      <c r="BF22" s="11">
        <f t="shared" si="34"/>
        <v>0</v>
      </c>
      <c r="BG22" s="11">
        <f t="shared" si="34"/>
        <v>0</v>
      </c>
      <c r="BH22" s="109">
        <f t="shared" si="34"/>
        <v>0</v>
      </c>
      <c r="BI22" s="109">
        <f t="shared" si="34"/>
        <v>0</v>
      </c>
      <c r="BJ22" s="11">
        <f t="shared" si="34"/>
        <v>0</v>
      </c>
      <c r="BK22" s="11">
        <f t="shared" ref="BK22:CM22" si="35">SUM(BK21:BK21)</f>
        <v>0</v>
      </c>
      <c r="BL22" s="109">
        <f t="shared" si="35"/>
        <v>0</v>
      </c>
      <c r="BM22" s="109">
        <f t="shared" si="35"/>
        <v>0</v>
      </c>
      <c r="BN22" s="11">
        <f t="shared" si="35"/>
        <v>0</v>
      </c>
      <c r="BO22" s="11">
        <f t="shared" si="35"/>
        <v>0</v>
      </c>
      <c r="BP22" s="109">
        <f t="shared" si="35"/>
        <v>0</v>
      </c>
      <c r="BQ22" s="109">
        <f t="shared" si="35"/>
        <v>0</v>
      </c>
      <c r="BR22" s="11">
        <f t="shared" si="35"/>
        <v>0</v>
      </c>
      <c r="BS22" s="11">
        <f t="shared" si="35"/>
        <v>0</v>
      </c>
      <c r="BT22" s="109">
        <f t="shared" si="35"/>
        <v>0</v>
      </c>
      <c r="BU22" s="109">
        <f t="shared" si="35"/>
        <v>0</v>
      </c>
      <c r="BV22" s="11">
        <f t="shared" si="35"/>
        <v>0</v>
      </c>
      <c r="BW22" s="11">
        <f t="shared" si="35"/>
        <v>0</v>
      </c>
      <c r="BX22" s="109">
        <f t="shared" si="35"/>
        <v>0</v>
      </c>
      <c r="BY22" s="109">
        <f t="shared" si="35"/>
        <v>0</v>
      </c>
      <c r="BZ22" s="11">
        <f t="shared" si="35"/>
        <v>0</v>
      </c>
      <c r="CA22" s="11">
        <f t="shared" si="35"/>
        <v>0</v>
      </c>
      <c r="CB22" s="109">
        <f t="shared" si="35"/>
        <v>0</v>
      </c>
      <c r="CC22" s="109">
        <f t="shared" si="35"/>
        <v>0</v>
      </c>
      <c r="CD22" s="11">
        <f t="shared" si="35"/>
        <v>0</v>
      </c>
      <c r="CE22" s="11">
        <f t="shared" si="35"/>
        <v>0</v>
      </c>
      <c r="CF22" s="109">
        <f t="shared" si="35"/>
        <v>0</v>
      </c>
      <c r="CG22" s="109">
        <f t="shared" si="35"/>
        <v>0</v>
      </c>
      <c r="CH22" s="11">
        <f t="shared" si="35"/>
        <v>0</v>
      </c>
      <c r="CI22" s="11">
        <f t="shared" si="35"/>
        <v>0</v>
      </c>
      <c r="CJ22" s="109">
        <f t="shared" si="35"/>
        <v>0</v>
      </c>
      <c r="CK22" s="109">
        <f t="shared" si="35"/>
        <v>0</v>
      </c>
      <c r="CL22" s="11">
        <f t="shared" si="35"/>
        <v>0</v>
      </c>
      <c r="CM22" s="11">
        <f t="shared" si="35"/>
        <v>0</v>
      </c>
      <c r="CN22" s="13"/>
      <c r="CO22" s="13"/>
      <c r="CP22" s="13"/>
      <c r="CQ22" s="13"/>
      <c r="CR22" s="13"/>
      <c r="CS22" s="13"/>
      <c r="CT22" s="7"/>
      <c r="CU22" s="8"/>
      <c r="CV22" s="8"/>
      <c r="CW22" s="7"/>
      <c r="CX22" s="7"/>
      <c r="CY22" s="8"/>
      <c r="CZ22" s="8"/>
      <c r="DA22" s="8"/>
      <c r="DB22" s="11"/>
      <c r="DC22" s="13"/>
      <c r="DD22" s="15"/>
    </row>
    <row r="23" spans="1:1477" s="6" customFormat="1" ht="24" customHeight="1" thickTop="1">
      <c r="B23" s="272" t="s">
        <v>35</v>
      </c>
      <c r="C23" s="273"/>
      <c r="D23" s="274"/>
      <c r="E23" s="110"/>
      <c r="F23" s="111"/>
      <c r="G23" s="112">
        <f t="shared" ref="G23:L23" si="36">SUM(G20,G22)</f>
        <v>0</v>
      </c>
      <c r="H23" s="112">
        <f t="shared" si="36"/>
        <v>0</v>
      </c>
      <c r="I23" s="112">
        <f t="shared" si="36"/>
        <v>0</v>
      </c>
      <c r="J23" s="112">
        <f t="shared" si="36"/>
        <v>0</v>
      </c>
      <c r="K23" s="112">
        <f t="shared" si="36"/>
        <v>0</v>
      </c>
      <c r="L23" s="112">
        <f t="shared" si="36"/>
        <v>0</v>
      </c>
      <c r="M23" s="142">
        <f>IF(G23=0,0,N23/G23)</f>
        <v>0</v>
      </c>
      <c r="N23" s="112">
        <f t="shared" ref="N23:AC23" si="37">SUM(N20,N22)</f>
        <v>0</v>
      </c>
      <c r="O23" s="112">
        <f t="shared" si="37"/>
        <v>0</v>
      </c>
      <c r="P23" s="113">
        <f t="shared" si="37"/>
        <v>0</v>
      </c>
      <c r="Q23" s="113">
        <f t="shared" si="37"/>
        <v>0</v>
      </c>
      <c r="R23" s="112">
        <f t="shared" si="37"/>
        <v>0</v>
      </c>
      <c r="S23" s="112">
        <f t="shared" si="37"/>
        <v>0</v>
      </c>
      <c r="T23" s="114">
        <f t="shared" si="37"/>
        <v>0</v>
      </c>
      <c r="U23" s="114">
        <f t="shared" si="37"/>
        <v>0</v>
      </c>
      <c r="V23" s="114">
        <f t="shared" si="37"/>
        <v>0</v>
      </c>
      <c r="W23" s="114">
        <f t="shared" si="37"/>
        <v>0</v>
      </c>
      <c r="X23" s="114">
        <f t="shared" si="37"/>
        <v>0</v>
      </c>
      <c r="Y23" s="114">
        <f t="shared" si="37"/>
        <v>0</v>
      </c>
      <c r="Z23" s="114">
        <f t="shared" si="37"/>
        <v>0</v>
      </c>
      <c r="AA23" s="114">
        <f t="shared" si="37"/>
        <v>0</v>
      </c>
      <c r="AB23" s="114">
        <f t="shared" si="37"/>
        <v>0</v>
      </c>
      <c r="AC23" s="114">
        <f t="shared" si="37"/>
        <v>0</v>
      </c>
      <c r="AD23" s="142">
        <f>IF(G23=0,0,AE23/G23)</f>
        <v>0</v>
      </c>
      <c r="AE23" s="144">
        <f t="shared" ref="AE23:BJ23" si="38">SUM(AE20,AE22)</f>
        <v>2</v>
      </c>
      <c r="AF23" s="114">
        <f t="shared" si="38"/>
        <v>0</v>
      </c>
      <c r="AG23" s="114">
        <f t="shared" si="38"/>
        <v>0</v>
      </c>
      <c r="AH23" s="115">
        <f t="shared" si="38"/>
        <v>0</v>
      </c>
      <c r="AI23" s="115">
        <f t="shared" si="38"/>
        <v>0</v>
      </c>
      <c r="AJ23" s="115">
        <f t="shared" si="38"/>
        <v>0</v>
      </c>
      <c r="AK23" s="115">
        <f t="shared" si="38"/>
        <v>0</v>
      </c>
      <c r="AL23" s="114">
        <f t="shared" si="38"/>
        <v>0</v>
      </c>
      <c r="AM23" s="114">
        <f t="shared" si="38"/>
        <v>0</v>
      </c>
      <c r="AN23" s="115">
        <f t="shared" si="38"/>
        <v>0</v>
      </c>
      <c r="AO23" s="115">
        <f t="shared" si="38"/>
        <v>0</v>
      </c>
      <c r="AP23" s="114">
        <f t="shared" si="38"/>
        <v>0</v>
      </c>
      <c r="AQ23" s="114">
        <f t="shared" si="38"/>
        <v>0</v>
      </c>
      <c r="AR23" s="115">
        <f t="shared" si="38"/>
        <v>0</v>
      </c>
      <c r="AS23" s="115">
        <f t="shared" si="38"/>
        <v>0</v>
      </c>
      <c r="AT23" s="114">
        <f t="shared" si="38"/>
        <v>0</v>
      </c>
      <c r="AU23" s="114">
        <f t="shared" si="38"/>
        <v>0</v>
      </c>
      <c r="AV23" s="115">
        <f t="shared" si="38"/>
        <v>0</v>
      </c>
      <c r="AW23" s="115">
        <f t="shared" si="38"/>
        <v>0</v>
      </c>
      <c r="AX23" s="114">
        <f t="shared" si="38"/>
        <v>0</v>
      </c>
      <c r="AY23" s="114">
        <f t="shared" si="38"/>
        <v>0</v>
      </c>
      <c r="AZ23" s="115">
        <f t="shared" si="38"/>
        <v>0</v>
      </c>
      <c r="BA23" s="115">
        <f t="shared" si="38"/>
        <v>0</v>
      </c>
      <c r="BB23" s="114">
        <f t="shared" si="38"/>
        <v>0</v>
      </c>
      <c r="BC23" s="114">
        <f t="shared" si="38"/>
        <v>0</v>
      </c>
      <c r="BD23" s="115">
        <f t="shared" si="38"/>
        <v>0</v>
      </c>
      <c r="BE23" s="115">
        <f t="shared" si="38"/>
        <v>0</v>
      </c>
      <c r="BF23" s="114">
        <f t="shared" si="38"/>
        <v>0</v>
      </c>
      <c r="BG23" s="114">
        <f t="shared" si="38"/>
        <v>0</v>
      </c>
      <c r="BH23" s="115">
        <f t="shared" si="38"/>
        <v>0</v>
      </c>
      <c r="BI23" s="115">
        <f t="shared" si="38"/>
        <v>0</v>
      </c>
      <c r="BJ23" s="114">
        <f t="shared" si="38"/>
        <v>0</v>
      </c>
      <c r="BK23" s="114">
        <f t="shared" ref="BK23:CM23" si="39">SUM(BK20,BK22)</f>
        <v>0</v>
      </c>
      <c r="BL23" s="115">
        <f t="shared" si="39"/>
        <v>0</v>
      </c>
      <c r="BM23" s="115">
        <f t="shared" si="39"/>
        <v>0</v>
      </c>
      <c r="BN23" s="114">
        <f t="shared" si="39"/>
        <v>0</v>
      </c>
      <c r="BO23" s="114">
        <f t="shared" si="39"/>
        <v>0</v>
      </c>
      <c r="BP23" s="115">
        <f t="shared" si="39"/>
        <v>0</v>
      </c>
      <c r="BQ23" s="115">
        <f t="shared" si="39"/>
        <v>0</v>
      </c>
      <c r="BR23" s="114">
        <f t="shared" si="39"/>
        <v>0</v>
      </c>
      <c r="BS23" s="114">
        <f t="shared" si="39"/>
        <v>0</v>
      </c>
      <c r="BT23" s="115">
        <f t="shared" si="39"/>
        <v>0</v>
      </c>
      <c r="BU23" s="115">
        <f t="shared" si="39"/>
        <v>0</v>
      </c>
      <c r="BV23" s="114">
        <f t="shared" si="39"/>
        <v>0</v>
      </c>
      <c r="BW23" s="114">
        <f t="shared" si="39"/>
        <v>0</v>
      </c>
      <c r="BX23" s="115">
        <f t="shared" si="39"/>
        <v>0</v>
      </c>
      <c r="BY23" s="115">
        <f t="shared" si="39"/>
        <v>0</v>
      </c>
      <c r="BZ23" s="114">
        <f t="shared" si="39"/>
        <v>0</v>
      </c>
      <c r="CA23" s="114">
        <f t="shared" si="39"/>
        <v>0</v>
      </c>
      <c r="CB23" s="115">
        <f t="shared" si="39"/>
        <v>0</v>
      </c>
      <c r="CC23" s="115">
        <f t="shared" si="39"/>
        <v>0</v>
      </c>
      <c r="CD23" s="114">
        <f t="shared" si="39"/>
        <v>0</v>
      </c>
      <c r="CE23" s="114">
        <f t="shared" si="39"/>
        <v>0</v>
      </c>
      <c r="CF23" s="115">
        <f t="shared" si="39"/>
        <v>0</v>
      </c>
      <c r="CG23" s="115">
        <f t="shared" si="39"/>
        <v>0</v>
      </c>
      <c r="CH23" s="114">
        <f t="shared" si="39"/>
        <v>0</v>
      </c>
      <c r="CI23" s="114">
        <f t="shared" si="39"/>
        <v>0</v>
      </c>
      <c r="CJ23" s="115">
        <f t="shared" si="39"/>
        <v>0</v>
      </c>
      <c r="CK23" s="115">
        <f t="shared" si="39"/>
        <v>0</v>
      </c>
      <c r="CL23" s="114">
        <f t="shared" si="39"/>
        <v>0</v>
      </c>
      <c r="CM23" s="114">
        <f t="shared" si="39"/>
        <v>0</v>
      </c>
      <c r="CN23" s="116"/>
      <c r="CO23" s="116"/>
      <c r="CP23" s="116"/>
      <c r="CQ23" s="116"/>
      <c r="CR23" s="116"/>
      <c r="CS23" s="116"/>
      <c r="CT23" s="110"/>
      <c r="CU23" s="111"/>
      <c r="CV23" s="111"/>
      <c r="CW23" s="110"/>
      <c r="CX23" s="110"/>
      <c r="CY23" s="111"/>
      <c r="CZ23" s="111"/>
      <c r="DA23" s="111"/>
      <c r="DB23" s="114"/>
      <c r="DC23" s="116"/>
      <c r="DD23" s="116"/>
    </row>
    <row r="24" spans="1:1477" s="69" customFormat="1" ht="12.75" thickBot="1">
      <c r="B24" s="67"/>
      <c r="C24" s="67"/>
      <c r="D24" s="67"/>
      <c r="E24" s="68"/>
      <c r="F24" s="67"/>
      <c r="G24" s="67"/>
      <c r="H24" s="187"/>
      <c r="M24" s="186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86">
        <f>IF(V24=0,0,AC24/V24)</f>
        <v>0</v>
      </c>
      <c r="AE24" s="69">
        <f>IF(AD24 &lt;=1.1,1,0)</f>
        <v>1</v>
      </c>
      <c r="AF24" s="190"/>
      <c r="AG24" s="190"/>
      <c r="AL24" s="80"/>
      <c r="AM24" s="80"/>
      <c r="AP24" s="80"/>
      <c r="AQ24" s="80"/>
      <c r="AT24" s="80"/>
      <c r="AU24" s="80"/>
      <c r="AX24" s="80"/>
      <c r="AY24" s="80"/>
      <c r="BB24" s="80"/>
      <c r="BC24" s="80"/>
      <c r="BF24" s="80"/>
      <c r="BG24" s="80"/>
      <c r="BJ24" s="80"/>
      <c r="BK24" s="80"/>
      <c r="BN24" s="80"/>
      <c r="BO24" s="80"/>
      <c r="BR24" s="80"/>
      <c r="BS24" s="80"/>
      <c r="BV24" s="80"/>
      <c r="BW24" s="80"/>
      <c r="BZ24" s="80"/>
      <c r="CA24" s="80"/>
      <c r="CD24" s="80"/>
      <c r="CE24" s="80"/>
      <c r="CH24" s="80"/>
      <c r="CI24" s="80"/>
      <c r="CL24" s="80"/>
      <c r="CM24" s="80"/>
      <c r="CN24" s="67"/>
      <c r="CO24" s="67"/>
      <c r="CP24" s="67"/>
      <c r="CQ24" s="67"/>
      <c r="CR24" s="67"/>
      <c r="CS24" s="67"/>
      <c r="CT24" s="68"/>
      <c r="CU24" s="67"/>
      <c r="CV24" s="67"/>
      <c r="CW24" s="68"/>
      <c r="CX24" s="68"/>
      <c r="CY24" s="67"/>
      <c r="CZ24" s="67"/>
      <c r="DA24" s="67"/>
      <c r="DB24" s="81"/>
      <c r="DC24" s="67"/>
      <c r="DD24" s="67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</row>
    <row r="25" spans="1:1477" s="117" customFormat="1" ht="24" customHeight="1" thickTop="1">
      <c r="A25" s="131"/>
      <c r="B25" s="272" t="s">
        <v>1097</v>
      </c>
      <c r="C25" s="273"/>
      <c r="D25" s="274"/>
      <c r="E25" s="199"/>
      <c r="F25" s="118"/>
      <c r="G25" s="159" t="str">
        <f>IF(B24="","",ROWS(B24:B24)-1)</f>
        <v/>
      </c>
      <c r="H25" s="117">
        <f>SUM(H24:H24)</f>
        <v>0</v>
      </c>
      <c r="I25" s="117">
        <f>SUM(I24:I24)</f>
        <v>0</v>
      </c>
      <c r="J25" s="117">
        <f>SUM(J24:J24)</f>
        <v>0</v>
      </c>
      <c r="K25" s="117">
        <f>SUM(K24:K24)</f>
        <v>0</v>
      </c>
      <c r="L25" s="117">
        <f>SUM(L24:L24)</f>
        <v>0</v>
      </c>
      <c r="M25" s="142">
        <f>IF(G25="",0,N25/G25)</f>
        <v>0</v>
      </c>
      <c r="N25" s="117">
        <f t="shared" ref="N25:AC25" si="40">SUM(N24:N24)</f>
        <v>0</v>
      </c>
      <c r="O25" s="117">
        <f t="shared" si="40"/>
        <v>0</v>
      </c>
      <c r="P25" s="120">
        <f t="shared" si="40"/>
        <v>0</v>
      </c>
      <c r="Q25" s="120">
        <f t="shared" si="40"/>
        <v>0</v>
      </c>
      <c r="R25" s="117">
        <f t="shared" si="40"/>
        <v>0</v>
      </c>
      <c r="S25" s="117">
        <f t="shared" si="40"/>
        <v>0</v>
      </c>
      <c r="T25" s="121">
        <f t="shared" si="40"/>
        <v>0</v>
      </c>
      <c r="U25" s="121">
        <f t="shared" si="40"/>
        <v>0</v>
      </c>
      <c r="V25" s="121">
        <f t="shared" si="40"/>
        <v>0</v>
      </c>
      <c r="W25" s="121">
        <f t="shared" si="40"/>
        <v>0</v>
      </c>
      <c r="X25" s="121">
        <f t="shared" si="40"/>
        <v>0</v>
      </c>
      <c r="Y25" s="121">
        <f t="shared" si="40"/>
        <v>0</v>
      </c>
      <c r="Z25" s="121">
        <f t="shared" si="40"/>
        <v>0</v>
      </c>
      <c r="AA25" s="121">
        <f t="shared" si="40"/>
        <v>0</v>
      </c>
      <c r="AB25" s="121">
        <f t="shared" si="40"/>
        <v>0</v>
      </c>
      <c r="AC25" s="121">
        <f t="shared" si="40"/>
        <v>0</v>
      </c>
      <c r="AD25" s="142">
        <f>IF(G25="",0,AE25/G25)</f>
        <v>0</v>
      </c>
      <c r="AE25" s="146">
        <f t="shared" ref="AE25:BJ25" si="41">SUM(AE24:AE24)</f>
        <v>1</v>
      </c>
      <c r="AF25" s="121">
        <f t="shared" si="41"/>
        <v>0</v>
      </c>
      <c r="AG25" s="121">
        <f t="shared" si="41"/>
        <v>0</v>
      </c>
      <c r="AH25" s="122">
        <f t="shared" si="41"/>
        <v>0</v>
      </c>
      <c r="AI25" s="122">
        <f t="shared" si="41"/>
        <v>0</v>
      </c>
      <c r="AJ25" s="122">
        <f t="shared" si="41"/>
        <v>0</v>
      </c>
      <c r="AK25" s="122">
        <f t="shared" si="41"/>
        <v>0</v>
      </c>
      <c r="AL25" s="121">
        <f t="shared" si="41"/>
        <v>0</v>
      </c>
      <c r="AM25" s="121">
        <f t="shared" si="41"/>
        <v>0</v>
      </c>
      <c r="AN25" s="122">
        <f t="shared" si="41"/>
        <v>0</v>
      </c>
      <c r="AO25" s="122">
        <f t="shared" si="41"/>
        <v>0</v>
      </c>
      <c r="AP25" s="121">
        <f t="shared" si="41"/>
        <v>0</v>
      </c>
      <c r="AQ25" s="121">
        <f t="shared" si="41"/>
        <v>0</v>
      </c>
      <c r="AR25" s="122">
        <f t="shared" si="41"/>
        <v>0</v>
      </c>
      <c r="AS25" s="122">
        <f t="shared" si="41"/>
        <v>0</v>
      </c>
      <c r="AT25" s="121">
        <f t="shared" si="41"/>
        <v>0</v>
      </c>
      <c r="AU25" s="121">
        <f t="shared" si="41"/>
        <v>0</v>
      </c>
      <c r="AV25" s="122">
        <f t="shared" si="41"/>
        <v>0</v>
      </c>
      <c r="AW25" s="122">
        <f t="shared" si="41"/>
        <v>0</v>
      </c>
      <c r="AX25" s="121">
        <f t="shared" si="41"/>
        <v>0</v>
      </c>
      <c r="AY25" s="121">
        <f t="shared" si="41"/>
        <v>0</v>
      </c>
      <c r="AZ25" s="122">
        <f t="shared" si="41"/>
        <v>0</v>
      </c>
      <c r="BA25" s="122">
        <f t="shared" si="41"/>
        <v>0</v>
      </c>
      <c r="BB25" s="121">
        <f t="shared" si="41"/>
        <v>0</v>
      </c>
      <c r="BC25" s="121">
        <f t="shared" si="41"/>
        <v>0</v>
      </c>
      <c r="BD25" s="122">
        <f t="shared" si="41"/>
        <v>0</v>
      </c>
      <c r="BE25" s="122">
        <f t="shared" si="41"/>
        <v>0</v>
      </c>
      <c r="BF25" s="121">
        <f t="shared" si="41"/>
        <v>0</v>
      </c>
      <c r="BG25" s="121">
        <f t="shared" si="41"/>
        <v>0</v>
      </c>
      <c r="BH25" s="122">
        <f t="shared" si="41"/>
        <v>0</v>
      </c>
      <c r="BI25" s="122">
        <f t="shared" si="41"/>
        <v>0</v>
      </c>
      <c r="BJ25" s="121">
        <f t="shared" si="41"/>
        <v>0</v>
      </c>
      <c r="BK25" s="121">
        <f t="shared" ref="BK25:CM25" si="42">SUM(BK24:BK24)</f>
        <v>0</v>
      </c>
      <c r="BL25" s="122">
        <f t="shared" si="42"/>
        <v>0</v>
      </c>
      <c r="BM25" s="122">
        <f t="shared" si="42"/>
        <v>0</v>
      </c>
      <c r="BN25" s="121">
        <f t="shared" si="42"/>
        <v>0</v>
      </c>
      <c r="BO25" s="121">
        <f t="shared" si="42"/>
        <v>0</v>
      </c>
      <c r="BP25" s="122">
        <f t="shared" si="42"/>
        <v>0</v>
      </c>
      <c r="BQ25" s="122">
        <f t="shared" si="42"/>
        <v>0</v>
      </c>
      <c r="BR25" s="121">
        <f t="shared" si="42"/>
        <v>0</v>
      </c>
      <c r="BS25" s="121">
        <f t="shared" si="42"/>
        <v>0</v>
      </c>
      <c r="BT25" s="122">
        <f t="shared" si="42"/>
        <v>0</v>
      </c>
      <c r="BU25" s="122">
        <f t="shared" si="42"/>
        <v>0</v>
      </c>
      <c r="BV25" s="121">
        <f t="shared" si="42"/>
        <v>0</v>
      </c>
      <c r="BW25" s="121">
        <f t="shared" si="42"/>
        <v>0</v>
      </c>
      <c r="BX25" s="122">
        <f t="shared" si="42"/>
        <v>0</v>
      </c>
      <c r="BY25" s="122">
        <f t="shared" si="42"/>
        <v>0</v>
      </c>
      <c r="BZ25" s="121">
        <f t="shared" si="42"/>
        <v>0</v>
      </c>
      <c r="CA25" s="121">
        <f t="shared" si="42"/>
        <v>0</v>
      </c>
      <c r="CB25" s="122">
        <f t="shared" si="42"/>
        <v>0</v>
      </c>
      <c r="CC25" s="122">
        <f t="shared" si="42"/>
        <v>0</v>
      </c>
      <c r="CD25" s="121">
        <f t="shared" si="42"/>
        <v>0</v>
      </c>
      <c r="CE25" s="121">
        <f t="shared" si="42"/>
        <v>0</v>
      </c>
      <c r="CF25" s="122">
        <f t="shared" si="42"/>
        <v>0</v>
      </c>
      <c r="CG25" s="122">
        <f t="shared" si="42"/>
        <v>0</v>
      </c>
      <c r="CH25" s="121">
        <f t="shared" si="42"/>
        <v>0</v>
      </c>
      <c r="CI25" s="121">
        <f t="shared" si="42"/>
        <v>0</v>
      </c>
      <c r="CJ25" s="122">
        <f t="shared" si="42"/>
        <v>0</v>
      </c>
      <c r="CK25" s="122">
        <f t="shared" si="42"/>
        <v>0</v>
      </c>
      <c r="CL25" s="121">
        <f t="shared" si="42"/>
        <v>0</v>
      </c>
      <c r="CM25" s="121">
        <f t="shared" si="42"/>
        <v>0</v>
      </c>
      <c r="CN25" s="123"/>
      <c r="CO25" s="123"/>
      <c r="CP25" s="123"/>
      <c r="CQ25" s="123"/>
      <c r="CR25" s="123"/>
      <c r="CS25" s="123"/>
      <c r="CT25" s="119"/>
      <c r="CU25" s="118"/>
      <c r="CV25" s="118"/>
      <c r="CW25" s="119"/>
      <c r="CX25" s="119"/>
      <c r="CY25" s="118"/>
      <c r="CZ25" s="118"/>
      <c r="DA25" s="118"/>
      <c r="DB25" s="121"/>
      <c r="DC25" s="123"/>
      <c r="DD25" s="210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</row>
    <row r="26" spans="1:1477" s="69" customFormat="1" ht="12.75" thickBot="1">
      <c r="B26" s="67"/>
      <c r="C26" s="67"/>
      <c r="D26" s="67"/>
      <c r="E26" s="194"/>
      <c r="F26" s="67"/>
      <c r="G26" s="158"/>
      <c r="H26" s="187"/>
      <c r="M26" s="186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86">
        <f>IF(V26=0,0,AC26/V26)</f>
        <v>0</v>
      </c>
      <c r="AE26" s="69">
        <f>IF(AD26 &lt;=1.1,1,0)</f>
        <v>1</v>
      </c>
      <c r="AF26" s="190"/>
      <c r="AG26" s="190"/>
      <c r="AL26" s="80"/>
      <c r="AM26" s="80"/>
      <c r="AP26" s="80"/>
      <c r="AQ26" s="80"/>
      <c r="AT26" s="80"/>
      <c r="AU26" s="80"/>
      <c r="AX26" s="80"/>
      <c r="AY26" s="80"/>
      <c r="BB26" s="80"/>
      <c r="BC26" s="80"/>
      <c r="BF26" s="80"/>
      <c r="BG26" s="80"/>
      <c r="BJ26" s="80"/>
      <c r="BK26" s="80"/>
      <c r="BN26" s="80"/>
      <c r="BO26" s="80"/>
      <c r="BR26" s="80"/>
      <c r="BS26" s="80"/>
      <c r="BV26" s="80"/>
      <c r="BW26" s="80"/>
      <c r="BZ26" s="80"/>
      <c r="CA26" s="80"/>
      <c r="CD26" s="80"/>
      <c r="CE26" s="80"/>
      <c r="CH26" s="80"/>
      <c r="CI26" s="80"/>
      <c r="CL26" s="80"/>
      <c r="CM26" s="80"/>
      <c r="CN26" s="67"/>
      <c r="CO26" s="67"/>
      <c r="CP26" s="67"/>
      <c r="CQ26" s="67"/>
      <c r="CR26" s="67"/>
      <c r="CS26" s="67"/>
      <c r="CT26" s="68"/>
      <c r="CU26" s="67"/>
      <c r="CV26" s="67"/>
      <c r="CW26" s="68"/>
      <c r="CX26" s="68"/>
      <c r="CY26" s="67"/>
      <c r="CZ26" s="67"/>
      <c r="DA26" s="67"/>
      <c r="DB26" s="81"/>
      <c r="DC26" s="67"/>
      <c r="DD26" s="67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</row>
    <row r="27" spans="1:1477" s="6" customFormat="1" ht="24" customHeight="1" thickTop="1" thickBot="1">
      <c r="B27" s="275" t="s">
        <v>1098</v>
      </c>
      <c r="C27" s="276"/>
      <c r="D27" s="277"/>
      <c r="E27" s="7"/>
      <c r="F27" s="8"/>
      <c r="G27" s="159" t="str">
        <f>IF(B26="","",ROWS(B26:B26)-1)</f>
        <v/>
      </c>
      <c r="H27" s="9">
        <f>SUM(H26:H26)</f>
        <v>0</v>
      </c>
      <c r="I27" s="9">
        <f>SUM(I26:I26)</f>
        <v>0</v>
      </c>
      <c r="J27" s="9">
        <f>SUM(J26:J26)</f>
        <v>0</v>
      </c>
      <c r="K27" s="9">
        <f>SUM(K26:K26)</f>
        <v>0</v>
      </c>
      <c r="L27" s="9">
        <f>SUM(L26:L26)</f>
        <v>0</v>
      </c>
      <c r="M27" s="142">
        <f>IF(G27="",0,N27/G27)</f>
        <v>0</v>
      </c>
      <c r="N27" s="9">
        <f t="shared" ref="N27:AC27" si="43">SUM(N26:N26)</f>
        <v>0</v>
      </c>
      <c r="O27" s="9">
        <f t="shared" si="43"/>
        <v>0</v>
      </c>
      <c r="P27" s="9">
        <f t="shared" si="43"/>
        <v>0</v>
      </c>
      <c r="Q27" s="9">
        <f t="shared" si="43"/>
        <v>0</v>
      </c>
      <c r="R27" s="9">
        <f t="shared" si="43"/>
        <v>0</v>
      </c>
      <c r="S27" s="9">
        <f t="shared" si="43"/>
        <v>0</v>
      </c>
      <c r="T27" s="11">
        <f t="shared" si="43"/>
        <v>0</v>
      </c>
      <c r="U27" s="11">
        <f t="shared" si="43"/>
        <v>0</v>
      </c>
      <c r="V27" s="11">
        <f t="shared" si="43"/>
        <v>0</v>
      </c>
      <c r="W27" s="11">
        <f t="shared" si="43"/>
        <v>0</v>
      </c>
      <c r="X27" s="11">
        <f t="shared" si="43"/>
        <v>0</v>
      </c>
      <c r="Y27" s="11">
        <f t="shared" si="43"/>
        <v>0</v>
      </c>
      <c r="Z27" s="11">
        <f t="shared" si="43"/>
        <v>0</v>
      </c>
      <c r="AA27" s="11">
        <f t="shared" si="43"/>
        <v>0</v>
      </c>
      <c r="AB27" s="11">
        <f t="shared" si="43"/>
        <v>0</v>
      </c>
      <c r="AC27" s="11">
        <f t="shared" si="43"/>
        <v>0</v>
      </c>
      <c r="AD27" s="142">
        <f>IF(G27="",0,AE27/G27)</f>
        <v>0</v>
      </c>
      <c r="AE27" s="145">
        <f t="shared" ref="AE27:BJ27" si="44">SUM(AE26:AE26)</f>
        <v>1</v>
      </c>
      <c r="AF27" s="11">
        <f t="shared" si="44"/>
        <v>0</v>
      </c>
      <c r="AG27" s="11">
        <f t="shared" si="44"/>
        <v>0</v>
      </c>
      <c r="AH27" s="9">
        <f t="shared" si="44"/>
        <v>0</v>
      </c>
      <c r="AI27" s="9">
        <f t="shared" si="44"/>
        <v>0</v>
      </c>
      <c r="AJ27" s="9">
        <f t="shared" si="44"/>
        <v>0</v>
      </c>
      <c r="AK27" s="9">
        <f t="shared" si="44"/>
        <v>0</v>
      </c>
      <c r="AL27" s="11">
        <f t="shared" si="44"/>
        <v>0</v>
      </c>
      <c r="AM27" s="11">
        <f t="shared" si="44"/>
        <v>0</v>
      </c>
      <c r="AN27" s="9">
        <f t="shared" si="44"/>
        <v>0</v>
      </c>
      <c r="AO27" s="9">
        <f t="shared" si="44"/>
        <v>0</v>
      </c>
      <c r="AP27" s="11">
        <f t="shared" si="44"/>
        <v>0</v>
      </c>
      <c r="AQ27" s="11">
        <f t="shared" si="44"/>
        <v>0</v>
      </c>
      <c r="AR27" s="9">
        <f t="shared" si="44"/>
        <v>0</v>
      </c>
      <c r="AS27" s="9">
        <f t="shared" si="44"/>
        <v>0</v>
      </c>
      <c r="AT27" s="11">
        <f t="shared" si="44"/>
        <v>0</v>
      </c>
      <c r="AU27" s="11">
        <f t="shared" si="44"/>
        <v>0</v>
      </c>
      <c r="AV27" s="9">
        <f t="shared" si="44"/>
        <v>0</v>
      </c>
      <c r="AW27" s="9">
        <f t="shared" si="44"/>
        <v>0</v>
      </c>
      <c r="AX27" s="11">
        <f t="shared" si="44"/>
        <v>0</v>
      </c>
      <c r="AY27" s="11">
        <f t="shared" si="44"/>
        <v>0</v>
      </c>
      <c r="AZ27" s="9">
        <f t="shared" si="44"/>
        <v>0</v>
      </c>
      <c r="BA27" s="9">
        <f t="shared" si="44"/>
        <v>0</v>
      </c>
      <c r="BB27" s="11">
        <f t="shared" si="44"/>
        <v>0</v>
      </c>
      <c r="BC27" s="11">
        <f t="shared" si="44"/>
        <v>0</v>
      </c>
      <c r="BD27" s="9">
        <f t="shared" si="44"/>
        <v>0</v>
      </c>
      <c r="BE27" s="9">
        <f t="shared" si="44"/>
        <v>0</v>
      </c>
      <c r="BF27" s="11">
        <f t="shared" si="44"/>
        <v>0</v>
      </c>
      <c r="BG27" s="11">
        <f t="shared" si="44"/>
        <v>0</v>
      </c>
      <c r="BH27" s="9">
        <f t="shared" si="44"/>
        <v>0</v>
      </c>
      <c r="BI27" s="9">
        <f t="shared" si="44"/>
        <v>0</v>
      </c>
      <c r="BJ27" s="11">
        <f t="shared" si="44"/>
        <v>0</v>
      </c>
      <c r="BK27" s="11">
        <f t="shared" ref="BK27:CM27" si="45">SUM(BK26:BK26)</f>
        <v>0</v>
      </c>
      <c r="BL27" s="9">
        <f t="shared" si="45"/>
        <v>0</v>
      </c>
      <c r="BM27" s="9">
        <f t="shared" si="45"/>
        <v>0</v>
      </c>
      <c r="BN27" s="11">
        <f t="shared" si="45"/>
        <v>0</v>
      </c>
      <c r="BO27" s="11">
        <f t="shared" si="45"/>
        <v>0</v>
      </c>
      <c r="BP27" s="9">
        <f t="shared" si="45"/>
        <v>0</v>
      </c>
      <c r="BQ27" s="9">
        <f t="shared" si="45"/>
        <v>0</v>
      </c>
      <c r="BR27" s="11">
        <f t="shared" si="45"/>
        <v>0</v>
      </c>
      <c r="BS27" s="11">
        <f t="shared" si="45"/>
        <v>0</v>
      </c>
      <c r="BT27" s="9">
        <f t="shared" si="45"/>
        <v>0</v>
      </c>
      <c r="BU27" s="9">
        <f t="shared" si="45"/>
        <v>0</v>
      </c>
      <c r="BV27" s="11">
        <f t="shared" si="45"/>
        <v>0</v>
      </c>
      <c r="BW27" s="11">
        <f t="shared" si="45"/>
        <v>0</v>
      </c>
      <c r="BX27" s="9">
        <f t="shared" si="45"/>
        <v>0</v>
      </c>
      <c r="BY27" s="9">
        <f t="shared" si="45"/>
        <v>0</v>
      </c>
      <c r="BZ27" s="11">
        <f t="shared" si="45"/>
        <v>0</v>
      </c>
      <c r="CA27" s="11">
        <f t="shared" si="45"/>
        <v>0</v>
      </c>
      <c r="CB27" s="9">
        <f t="shared" si="45"/>
        <v>0</v>
      </c>
      <c r="CC27" s="9">
        <f t="shared" si="45"/>
        <v>0</v>
      </c>
      <c r="CD27" s="11">
        <f t="shared" si="45"/>
        <v>0</v>
      </c>
      <c r="CE27" s="11">
        <f t="shared" si="45"/>
        <v>0</v>
      </c>
      <c r="CF27" s="9">
        <f t="shared" si="45"/>
        <v>0</v>
      </c>
      <c r="CG27" s="9">
        <f t="shared" si="45"/>
        <v>0</v>
      </c>
      <c r="CH27" s="11">
        <f t="shared" si="45"/>
        <v>0</v>
      </c>
      <c r="CI27" s="11">
        <f t="shared" si="45"/>
        <v>0</v>
      </c>
      <c r="CJ27" s="9">
        <f t="shared" si="45"/>
        <v>0</v>
      </c>
      <c r="CK27" s="9">
        <f t="shared" si="45"/>
        <v>0</v>
      </c>
      <c r="CL27" s="11">
        <f t="shared" si="45"/>
        <v>0</v>
      </c>
      <c r="CM27" s="11">
        <f t="shared" si="45"/>
        <v>0</v>
      </c>
      <c r="CN27" s="13"/>
      <c r="CO27" s="13"/>
      <c r="CP27" s="13"/>
      <c r="CQ27" s="13"/>
      <c r="CR27" s="13"/>
      <c r="CS27" s="13"/>
      <c r="CT27" s="7"/>
      <c r="CU27" s="8"/>
      <c r="CV27" s="8"/>
      <c r="CW27" s="7"/>
      <c r="CX27" s="7"/>
      <c r="CY27" s="8"/>
      <c r="CZ27" s="8"/>
      <c r="DA27" s="8"/>
      <c r="DB27" s="11"/>
      <c r="DC27" s="13"/>
      <c r="DD27" s="15"/>
    </row>
    <row r="28" spans="1:1477" s="102" customFormat="1" ht="24" customHeight="1" thickTop="1" thickBot="1">
      <c r="A28" s="133"/>
      <c r="B28" s="272" t="s">
        <v>36</v>
      </c>
      <c r="C28" s="273"/>
      <c r="D28" s="274"/>
      <c r="E28" s="110"/>
      <c r="F28" s="111"/>
      <c r="G28" s="112">
        <f t="shared" ref="G28:L28" si="46">SUM(G25,G27)</f>
        <v>0</v>
      </c>
      <c r="H28" s="112">
        <f t="shared" si="46"/>
        <v>0</v>
      </c>
      <c r="I28" s="112">
        <f t="shared" si="46"/>
        <v>0</v>
      </c>
      <c r="J28" s="112">
        <f t="shared" si="46"/>
        <v>0</v>
      </c>
      <c r="K28" s="112">
        <f t="shared" si="46"/>
        <v>0</v>
      </c>
      <c r="L28" s="112">
        <f t="shared" si="46"/>
        <v>0</v>
      </c>
      <c r="M28" s="142">
        <f>IF(G28=0,0,N28/G28)</f>
        <v>0</v>
      </c>
      <c r="N28" s="112">
        <f t="shared" ref="N28:AC28" si="47">SUM(N25,N27)</f>
        <v>0</v>
      </c>
      <c r="O28" s="112">
        <f t="shared" si="47"/>
        <v>0</v>
      </c>
      <c r="P28" s="113">
        <f t="shared" si="47"/>
        <v>0</v>
      </c>
      <c r="Q28" s="113">
        <f t="shared" si="47"/>
        <v>0</v>
      </c>
      <c r="R28" s="112">
        <f t="shared" si="47"/>
        <v>0</v>
      </c>
      <c r="S28" s="112">
        <f t="shared" si="47"/>
        <v>0</v>
      </c>
      <c r="T28" s="114">
        <f t="shared" si="47"/>
        <v>0</v>
      </c>
      <c r="U28" s="114">
        <f t="shared" si="47"/>
        <v>0</v>
      </c>
      <c r="V28" s="114">
        <f t="shared" si="47"/>
        <v>0</v>
      </c>
      <c r="W28" s="114">
        <f t="shared" si="47"/>
        <v>0</v>
      </c>
      <c r="X28" s="114">
        <f t="shared" si="47"/>
        <v>0</v>
      </c>
      <c r="Y28" s="114">
        <f t="shared" si="47"/>
        <v>0</v>
      </c>
      <c r="Z28" s="114">
        <f t="shared" si="47"/>
        <v>0</v>
      </c>
      <c r="AA28" s="114">
        <f t="shared" si="47"/>
        <v>0</v>
      </c>
      <c r="AB28" s="114">
        <f t="shared" si="47"/>
        <v>0</v>
      </c>
      <c r="AC28" s="114">
        <f t="shared" si="47"/>
        <v>0</v>
      </c>
      <c r="AD28" s="142">
        <f>IF(G28=0,0,AE28/G28)</f>
        <v>0</v>
      </c>
      <c r="AE28" s="144">
        <f t="shared" ref="AE28:BJ28" si="48">SUM(AE25,AE27)</f>
        <v>2</v>
      </c>
      <c r="AF28" s="114">
        <f t="shared" si="48"/>
        <v>0</v>
      </c>
      <c r="AG28" s="114">
        <f t="shared" si="48"/>
        <v>0</v>
      </c>
      <c r="AH28" s="115">
        <f t="shared" si="48"/>
        <v>0</v>
      </c>
      <c r="AI28" s="115">
        <f t="shared" si="48"/>
        <v>0</v>
      </c>
      <c r="AJ28" s="115">
        <f t="shared" si="48"/>
        <v>0</v>
      </c>
      <c r="AK28" s="115">
        <f t="shared" si="48"/>
        <v>0</v>
      </c>
      <c r="AL28" s="114">
        <f t="shared" si="48"/>
        <v>0</v>
      </c>
      <c r="AM28" s="114">
        <f t="shared" si="48"/>
        <v>0</v>
      </c>
      <c r="AN28" s="115">
        <f t="shared" si="48"/>
        <v>0</v>
      </c>
      <c r="AO28" s="115">
        <f t="shared" si="48"/>
        <v>0</v>
      </c>
      <c r="AP28" s="114">
        <f t="shared" si="48"/>
        <v>0</v>
      </c>
      <c r="AQ28" s="114">
        <f t="shared" si="48"/>
        <v>0</v>
      </c>
      <c r="AR28" s="115">
        <f t="shared" si="48"/>
        <v>0</v>
      </c>
      <c r="AS28" s="115">
        <f t="shared" si="48"/>
        <v>0</v>
      </c>
      <c r="AT28" s="114">
        <f t="shared" si="48"/>
        <v>0</v>
      </c>
      <c r="AU28" s="114">
        <f t="shared" si="48"/>
        <v>0</v>
      </c>
      <c r="AV28" s="115">
        <f t="shared" si="48"/>
        <v>0</v>
      </c>
      <c r="AW28" s="115">
        <f t="shared" si="48"/>
        <v>0</v>
      </c>
      <c r="AX28" s="114">
        <f t="shared" si="48"/>
        <v>0</v>
      </c>
      <c r="AY28" s="114">
        <f t="shared" si="48"/>
        <v>0</v>
      </c>
      <c r="AZ28" s="115">
        <f t="shared" si="48"/>
        <v>0</v>
      </c>
      <c r="BA28" s="115">
        <f t="shared" si="48"/>
        <v>0</v>
      </c>
      <c r="BB28" s="114">
        <f t="shared" si="48"/>
        <v>0</v>
      </c>
      <c r="BC28" s="114">
        <f t="shared" si="48"/>
        <v>0</v>
      </c>
      <c r="BD28" s="115">
        <f t="shared" si="48"/>
        <v>0</v>
      </c>
      <c r="BE28" s="115">
        <f t="shared" si="48"/>
        <v>0</v>
      </c>
      <c r="BF28" s="114">
        <f t="shared" si="48"/>
        <v>0</v>
      </c>
      <c r="BG28" s="114">
        <f t="shared" si="48"/>
        <v>0</v>
      </c>
      <c r="BH28" s="115">
        <f t="shared" si="48"/>
        <v>0</v>
      </c>
      <c r="BI28" s="115">
        <f t="shared" si="48"/>
        <v>0</v>
      </c>
      <c r="BJ28" s="114">
        <f t="shared" si="48"/>
        <v>0</v>
      </c>
      <c r="BK28" s="114">
        <f t="shared" ref="BK28:CM28" si="49">SUM(BK25,BK27)</f>
        <v>0</v>
      </c>
      <c r="BL28" s="115">
        <f t="shared" si="49"/>
        <v>0</v>
      </c>
      <c r="BM28" s="115">
        <f t="shared" si="49"/>
        <v>0</v>
      </c>
      <c r="BN28" s="114">
        <f t="shared" si="49"/>
        <v>0</v>
      </c>
      <c r="BO28" s="114">
        <f t="shared" si="49"/>
        <v>0</v>
      </c>
      <c r="BP28" s="115">
        <f t="shared" si="49"/>
        <v>0</v>
      </c>
      <c r="BQ28" s="115">
        <f t="shared" si="49"/>
        <v>0</v>
      </c>
      <c r="BR28" s="114">
        <f t="shared" si="49"/>
        <v>0</v>
      </c>
      <c r="BS28" s="114">
        <f t="shared" si="49"/>
        <v>0</v>
      </c>
      <c r="BT28" s="115">
        <f t="shared" si="49"/>
        <v>0</v>
      </c>
      <c r="BU28" s="115">
        <f t="shared" si="49"/>
        <v>0</v>
      </c>
      <c r="BV28" s="114">
        <f t="shared" si="49"/>
        <v>0</v>
      </c>
      <c r="BW28" s="114">
        <f t="shared" si="49"/>
        <v>0</v>
      </c>
      <c r="BX28" s="115">
        <f t="shared" si="49"/>
        <v>0</v>
      </c>
      <c r="BY28" s="115">
        <f t="shared" si="49"/>
        <v>0</v>
      </c>
      <c r="BZ28" s="114">
        <f t="shared" si="49"/>
        <v>0</v>
      </c>
      <c r="CA28" s="114">
        <f t="shared" si="49"/>
        <v>0</v>
      </c>
      <c r="CB28" s="115">
        <f t="shared" si="49"/>
        <v>0</v>
      </c>
      <c r="CC28" s="115">
        <f t="shared" si="49"/>
        <v>0</v>
      </c>
      <c r="CD28" s="114">
        <f t="shared" si="49"/>
        <v>0</v>
      </c>
      <c r="CE28" s="114">
        <f t="shared" si="49"/>
        <v>0</v>
      </c>
      <c r="CF28" s="115">
        <f t="shared" si="49"/>
        <v>0</v>
      </c>
      <c r="CG28" s="115">
        <f t="shared" si="49"/>
        <v>0</v>
      </c>
      <c r="CH28" s="114">
        <f t="shared" si="49"/>
        <v>0</v>
      </c>
      <c r="CI28" s="114">
        <f t="shared" si="49"/>
        <v>0</v>
      </c>
      <c r="CJ28" s="115">
        <f t="shared" si="49"/>
        <v>0</v>
      </c>
      <c r="CK28" s="115">
        <f t="shared" si="49"/>
        <v>0</v>
      </c>
      <c r="CL28" s="114">
        <f t="shared" si="49"/>
        <v>0</v>
      </c>
      <c r="CM28" s="114">
        <f t="shared" si="49"/>
        <v>0</v>
      </c>
      <c r="CN28" s="116"/>
      <c r="CO28" s="116"/>
      <c r="CP28" s="116"/>
      <c r="CQ28" s="116"/>
      <c r="CR28" s="116"/>
      <c r="CS28" s="116"/>
      <c r="CT28" s="110"/>
      <c r="CU28" s="111"/>
      <c r="CV28" s="111"/>
      <c r="CW28" s="110"/>
      <c r="CX28" s="110"/>
      <c r="CY28" s="111"/>
      <c r="CZ28" s="111"/>
      <c r="DA28" s="111"/>
      <c r="DB28" s="114"/>
      <c r="DC28" s="116"/>
      <c r="DD28" s="11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</row>
    <row r="29" spans="1:1477" s="69" customFormat="1" ht="13.5" thickTop="1" thickBot="1">
      <c r="A29" s="132"/>
      <c r="B29" s="67"/>
      <c r="C29" s="67"/>
      <c r="D29" s="67"/>
      <c r="E29" s="68"/>
      <c r="F29" s="67"/>
      <c r="G29" s="67"/>
      <c r="H29" s="187"/>
      <c r="M29" s="186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86">
        <f>IF(V29=0,0,AC29/V29)</f>
        <v>0</v>
      </c>
      <c r="AE29" s="69">
        <f>IF(AD29 &lt;=1.1,1,0)</f>
        <v>1</v>
      </c>
      <c r="AF29" s="190"/>
      <c r="AG29" s="190"/>
      <c r="AL29" s="80"/>
      <c r="AM29" s="80"/>
      <c r="AP29" s="80"/>
      <c r="AQ29" s="80"/>
      <c r="AT29" s="80"/>
      <c r="AU29" s="80"/>
      <c r="AX29" s="80"/>
      <c r="AY29" s="80"/>
      <c r="BB29" s="80"/>
      <c r="BC29" s="80"/>
      <c r="BF29" s="80"/>
      <c r="BG29" s="80"/>
      <c r="BJ29" s="80"/>
      <c r="BK29" s="80"/>
      <c r="BN29" s="80"/>
      <c r="BO29" s="80"/>
      <c r="BR29" s="80"/>
      <c r="BS29" s="80"/>
      <c r="BV29" s="80"/>
      <c r="BW29" s="80"/>
      <c r="BZ29" s="80"/>
      <c r="CA29" s="80"/>
      <c r="CD29" s="80"/>
      <c r="CE29" s="80"/>
      <c r="CH29" s="80"/>
      <c r="CI29" s="80"/>
      <c r="CL29" s="80"/>
      <c r="CM29" s="80"/>
      <c r="CN29" s="67"/>
      <c r="CO29" s="67"/>
      <c r="CP29" s="67"/>
      <c r="CQ29" s="67"/>
      <c r="CR29" s="67"/>
      <c r="CS29" s="67"/>
      <c r="CT29" s="68"/>
      <c r="CU29" s="67"/>
      <c r="CV29" s="67"/>
      <c r="CW29" s="68"/>
      <c r="CX29" s="68"/>
      <c r="CY29" s="67"/>
      <c r="CZ29" s="67"/>
      <c r="DA29" s="67"/>
      <c r="DB29" s="81"/>
      <c r="DC29" s="67"/>
      <c r="DD29" s="67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</row>
    <row r="30" spans="1:1477" s="6" customFormat="1" ht="24" customHeight="1" thickTop="1">
      <c r="B30" s="272" t="s">
        <v>1099</v>
      </c>
      <c r="C30" s="273"/>
      <c r="D30" s="274"/>
      <c r="E30" s="110"/>
      <c r="F30" s="111"/>
      <c r="G30" s="159" t="str">
        <f>IF(B29="","",ROWS(B29:B29)-1)</f>
        <v/>
      </c>
      <c r="H30" s="112">
        <f>SUM(H29:H29)</f>
        <v>0</v>
      </c>
      <c r="I30" s="112">
        <f>SUM(I29:I29)</f>
        <v>0</v>
      </c>
      <c r="J30" s="112">
        <f>SUM(J29:J29)</f>
        <v>0</v>
      </c>
      <c r="K30" s="112">
        <f>SUM(K29:K29)</f>
        <v>0</v>
      </c>
      <c r="L30" s="112">
        <f>SUM(L29:L29)</f>
        <v>0</v>
      </c>
      <c r="M30" s="142">
        <f>IF(G30="",0,N30/G30)</f>
        <v>0</v>
      </c>
      <c r="N30" s="112">
        <f t="shared" ref="N30:AC30" si="50">SUM(N29:N29)</f>
        <v>0</v>
      </c>
      <c r="O30" s="112">
        <f t="shared" si="50"/>
        <v>0</v>
      </c>
      <c r="P30" s="112">
        <f t="shared" si="50"/>
        <v>0</v>
      </c>
      <c r="Q30" s="112">
        <f t="shared" si="50"/>
        <v>0</v>
      </c>
      <c r="R30" s="112">
        <f t="shared" si="50"/>
        <v>0</v>
      </c>
      <c r="S30" s="112">
        <f t="shared" si="50"/>
        <v>0</v>
      </c>
      <c r="T30" s="114">
        <f t="shared" si="50"/>
        <v>0</v>
      </c>
      <c r="U30" s="114">
        <f t="shared" si="50"/>
        <v>0</v>
      </c>
      <c r="V30" s="114">
        <f t="shared" si="50"/>
        <v>0</v>
      </c>
      <c r="W30" s="114">
        <f t="shared" si="50"/>
        <v>0</v>
      </c>
      <c r="X30" s="114">
        <f t="shared" si="50"/>
        <v>0</v>
      </c>
      <c r="Y30" s="114">
        <f t="shared" si="50"/>
        <v>0</v>
      </c>
      <c r="Z30" s="114">
        <f t="shared" si="50"/>
        <v>0</v>
      </c>
      <c r="AA30" s="114">
        <f t="shared" si="50"/>
        <v>0</v>
      </c>
      <c r="AB30" s="114">
        <f t="shared" si="50"/>
        <v>0</v>
      </c>
      <c r="AC30" s="114">
        <f t="shared" si="50"/>
        <v>0</v>
      </c>
      <c r="AD30" s="142">
        <f>IF(G30="",0,AE30/G30)</f>
        <v>0</v>
      </c>
      <c r="AE30" s="144">
        <f t="shared" ref="AE30:BJ30" si="51">SUM(AE29:AE29)</f>
        <v>1</v>
      </c>
      <c r="AF30" s="114">
        <f t="shared" si="51"/>
        <v>0</v>
      </c>
      <c r="AG30" s="114">
        <f t="shared" si="51"/>
        <v>0</v>
      </c>
      <c r="AH30" s="112">
        <f t="shared" si="51"/>
        <v>0</v>
      </c>
      <c r="AI30" s="112">
        <f t="shared" si="51"/>
        <v>0</v>
      </c>
      <c r="AJ30" s="112">
        <f t="shared" si="51"/>
        <v>0</v>
      </c>
      <c r="AK30" s="112">
        <f t="shared" si="51"/>
        <v>0</v>
      </c>
      <c r="AL30" s="114">
        <f t="shared" si="51"/>
        <v>0</v>
      </c>
      <c r="AM30" s="114">
        <f t="shared" si="51"/>
        <v>0</v>
      </c>
      <c r="AN30" s="112">
        <f t="shared" si="51"/>
        <v>0</v>
      </c>
      <c r="AO30" s="112">
        <f t="shared" si="51"/>
        <v>0</v>
      </c>
      <c r="AP30" s="114">
        <f t="shared" si="51"/>
        <v>0</v>
      </c>
      <c r="AQ30" s="114">
        <f t="shared" si="51"/>
        <v>0</v>
      </c>
      <c r="AR30" s="112">
        <f t="shared" si="51"/>
        <v>0</v>
      </c>
      <c r="AS30" s="112">
        <f t="shared" si="51"/>
        <v>0</v>
      </c>
      <c r="AT30" s="114">
        <f t="shared" si="51"/>
        <v>0</v>
      </c>
      <c r="AU30" s="114">
        <f t="shared" si="51"/>
        <v>0</v>
      </c>
      <c r="AV30" s="112">
        <f t="shared" si="51"/>
        <v>0</v>
      </c>
      <c r="AW30" s="112">
        <f t="shared" si="51"/>
        <v>0</v>
      </c>
      <c r="AX30" s="114">
        <f t="shared" si="51"/>
        <v>0</v>
      </c>
      <c r="AY30" s="114">
        <f t="shared" si="51"/>
        <v>0</v>
      </c>
      <c r="AZ30" s="112">
        <f t="shared" si="51"/>
        <v>0</v>
      </c>
      <c r="BA30" s="112">
        <f t="shared" si="51"/>
        <v>0</v>
      </c>
      <c r="BB30" s="114">
        <f t="shared" si="51"/>
        <v>0</v>
      </c>
      <c r="BC30" s="114">
        <f t="shared" si="51"/>
        <v>0</v>
      </c>
      <c r="BD30" s="112">
        <f t="shared" si="51"/>
        <v>0</v>
      </c>
      <c r="BE30" s="112">
        <f t="shared" si="51"/>
        <v>0</v>
      </c>
      <c r="BF30" s="114">
        <f t="shared" si="51"/>
        <v>0</v>
      </c>
      <c r="BG30" s="114">
        <f t="shared" si="51"/>
        <v>0</v>
      </c>
      <c r="BH30" s="112">
        <f t="shared" si="51"/>
        <v>0</v>
      </c>
      <c r="BI30" s="112">
        <f t="shared" si="51"/>
        <v>0</v>
      </c>
      <c r="BJ30" s="114">
        <f t="shared" si="51"/>
        <v>0</v>
      </c>
      <c r="BK30" s="114">
        <f t="shared" ref="BK30:CM30" si="52">SUM(BK29:BK29)</f>
        <v>0</v>
      </c>
      <c r="BL30" s="112">
        <f t="shared" si="52"/>
        <v>0</v>
      </c>
      <c r="BM30" s="112">
        <f t="shared" si="52"/>
        <v>0</v>
      </c>
      <c r="BN30" s="114">
        <f t="shared" si="52"/>
        <v>0</v>
      </c>
      <c r="BO30" s="114">
        <f t="shared" si="52"/>
        <v>0</v>
      </c>
      <c r="BP30" s="112">
        <f t="shared" si="52"/>
        <v>0</v>
      </c>
      <c r="BQ30" s="112">
        <f t="shared" si="52"/>
        <v>0</v>
      </c>
      <c r="BR30" s="114">
        <f t="shared" si="52"/>
        <v>0</v>
      </c>
      <c r="BS30" s="114">
        <f t="shared" si="52"/>
        <v>0</v>
      </c>
      <c r="BT30" s="112">
        <f t="shared" si="52"/>
        <v>0</v>
      </c>
      <c r="BU30" s="112">
        <f t="shared" si="52"/>
        <v>0</v>
      </c>
      <c r="BV30" s="114">
        <f t="shared" si="52"/>
        <v>0</v>
      </c>
      <c r="BW30" s="114">
        <f t="shared" si="52"/>
        <v>0</v>
      </c>
      <c r="BX30" s="112">
        <f t="shared" si="52"/>
        <v>0</v>
      </c>
      <c r="BY30" s="112">
        <f t="shared" si="52"/>
        <v>0</v>
      </c>
      <c r="BZ30" s="114">
        <f t="shared" si="52"/>
        <v>0</v>
      </c>
      <c r="CA30" s="114">
        <f t="shared" si="52"/>
        <v>0</v>
      </c>
      <c r="CB30" s="112">
        <f t="shared" si="52"/>
        <v>0</v>
      </c>
      <c r="CC30" s="112">
        <f t="shared" si="52"/>
        <v>0</v>
      </c>
      <c r="CD30" s="114">
        <f t="shared" si="52"/>
        <v>0</v>
      </c>
      <c r="CE30" s="114">
        <f t="shared" si="52"/>
        <v>0</v>
      </c>
      <c r="CF30" s="112">
        <f t="shared" si="52"/>
        <v>0</v>
      </c>
      <c r="CG30" s="112">
        <f t="shared" si="52"/>
        <v>0</v>
      </c>
      <c r="CH30" s="114">
        <f t="shared" si="52"/>
        <v>0</v>
      </c>
      <c r="CI30" s="114">
        <f t="shared" si="52"/>
        <v>0</v>
      </c>
      <c r="CJ30" s="112">
        <f t="shared" si="52"/>
        <v>0</v>
      </c>
      <c r="CK30" s="112">
        <f t="shared" si="52"/>
        <v>0</v>
      </c>
      <c r="CL30" s="114">
        <f t="shared" si="52"/>
        <v>0</v>
      </c>
      <c r="CM30" s="114">
        <f t="shared" si="52"/>
        <v>0</v>
      </c>
      <c r="CN30" s="116"/>
      <c r="CO30" s="116"/>
      <c r="CP30" s="116"/>
      <c r="CQ30" s="116"/>
      <c r="CR30" s="116"/>
      <c r="CS30" s="116"/>
      <c r="CT30" s="110"/>
      <c r="CU30" s="111"/>
      <c r="CV30" s="111"/>
      <c r="CW30" s="110"/>
      <c r="CX30" s="110"/>
      <c r="CY30" s="111"/>
      <c r="CZ30" s="111"/>
      <c r="DA30" s="111"/>
      <c r="DB30" s="114"/>
      <c r="DC30" s="116"/>
      <c r="DD30" s="210"/>
    </row>
    <row r="31" spans="1:1477" s="69" customFormat="1" ht="12.75" thickBot="1">
      <c r="B31" s="67"/>
      <c r="C31" s="67"/>
      <c r="D31" s="67"/>
      <c r="E31" s="68"/>
      <c r="F31" s="67"/>
      <c r="G31" s="158"/>
      <c r="H31" s="187"/>
      <c r="M31" s="186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86">
        <f>IF(V31=0,0,AC31/V31)</f>
        <v>0</v>
      </c>
      <c r="AE31" s="69">
        <f>IF(AD31 &lt;=1.1,1,0)</f>
        <v>1</v>
      </c>
      <c r="AF31" s="190"/>
      <c r="AG31" s="190"/>
      <c r="AL31" s="80"/>
      <c r="AM31" s="80"/>
      <c r="AP31" s="80"/>
      <c r="AQ31" s="80"/>
      <c r="AT31" s="80"/>
      <c r="AU31" s="80"/>
      <c r="AX31" s="80"/>
      <c r="AY31" s="80"/>
      <c r="BB31" s="80"/>
      <c r="BC31" s="80"/>
      <c r="BF31" s="80"/>
      <c r="BG31" s="80"/>
      <c r="BJ31" s="80"/>
      <c r="BK31" s="80"/>
      <c r="BN31" s="80"/>
      <c r="BO31" s="80"/>
      <c r="BR31" s="80"/>
      <c r="BS31" s="80"/>
      <c r="BV31" s="80"/>
      <c r="BW31" s="80"/>
      <c r="BZ31" s="80"/>
      <c r="CA31" s="80"/>
      <c r="CD31" s="80"/>
      <c r="CE31" s="80"/>
      <c r="CH31" s="80"/>
      <c r="CI31" s="80"/>
      <c r="CL31" s="80"/>
      <c r="CM31" s="80"/>
      <c r="CN31" s="67"/>
      <c r="CO31" s="67"/>
      <c r="CP31" s="67"/>
      <c r="CQ31" s="67"/>
      <c r="CR31" s="67"/>
      <c r="CS31" s="67"/>
      <c r="CT31" s="68"/>
      <c r="CU31" s="67"/>
      <c r="CV31" s="67"/>
      <c r="CW31" s="68"/>
      <c r="CX31" s="68"/>
      <c r="CY31" s="67"/>
      <c r="CZ31" s="67"/>
      <c r="DA31" s="67"/>
      <c r="DB31" s="81"/>
      <c r="DC31" s="67"/>
      <c r="DD31" s="67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</row>
    <row r="32" spans="1:1477" s="6" customFormat="1" ht="24" customHeight="1" thickTop="1" thickBot="1">
      <c r="A32" s="135"/>
      <c r="B32" s="284" t="s">
        <v>1100</v>
      </c>
      <c r="C32" s="285"/>
      <c r="D32" s="286"/>
      <c r="E32" s="91"/>
      <c r="F32" s="92"/>
      <c r="G32" s="159" t="str">
        <f>IF(B31="","",ROWS(B31:B31)-1)</f>
        <v/>
      </c>
      <c r="H32" s="93">
        <f>SUM(H31:H31)</f>
        <v>0</v>
      </c>
      <c r="I32" s="93">
        <f>SUM(I31:I31)</f>
        <v>0</v>
      </c>
      <c r="J32" s="93">
        <f>SUM(J31:J31)</f>
        <v>0</v>
      </c>
      <c r="K32" s="93">
        <f>SUM(K31:K31)</f>
        <v>0</v>
      </c>
      <c r="L32" s="93">
        <f>SUM(L31:L31)</f>
        <v>0</v>
      </c>
      <c r="M32" s="142">
        <f>IF(G32="",0,N32/G32)</f>
        <v>0</v>
      </c>
      <c r="N32" s="93">
        <f t="shared" ref="N32:AC32" si="53">SUM(N31:N31)</f>
        <v>0</v>
      </c>
      <c r="O32" s="93">
        <f t="shared" si="53"/>
        <v>0</v>
      </c>
      <c r="P32" s="94">
        <f t="shared" si="53"/>
        <v>0</v>
      </c>
      <c r="Q32" s="94">
        <f t="shared" si="53"/>
        <v>0</v>
      </c>
      <c r="R32" s="93">
        <f t="shared" si="53"/>
        <v>0</v>
      </c>
      <c r="S32" s="93">
        <f t="shared" si="53"/>
        <v>0</v>
      </c>
      <c r="T32" s="95">
        <f t="shared" si="53"/>
        <v>0</v>
      </c>
      <c r="U32" s="95">
        <f t="shared" si="53"/>
        <v>0</v>
      </c>
      <c r="V32" s="95">
        <f t="shared" si="53"/>
        <v>0</v>
      </c>
      <c r="W32" s="95">
        <f t="shared" si="53"/>
        <v>0</v>
      </c>
      <c r="X32" s="95">
        <f t="shared" si="53"/>
        <v>0</v>
      </c>
      <c r="Y32" s="95">
        <f t="shared" si="53"/>
        <v>0</v>
      </c>
      <c r="Z32" s="95">
        <f t="shared" si="53"/>
        <v>0</v>
      </c>
      <c r="AA32" s="95">
        <f t="shared" si="53"/>
        <v>0</v>
      </c>
      <c r="AB32" s="95">
        <f t="shared" si="53"/>
        <v>0</v>
      </c>
      <c r="AC32" s="95">
        <f t="shared" si="53"/>
        <v>0</v>
      </c>
      <c r="AD32" s="142">
        <f>IF(G32="",0,AE32/G32)</f>
        <v>0</v>
      </c>
      <c r="AE32" s="147">
        <f t="shared" ref="AE32:BJ32" si="54">SUM(AE31:AE31)</f>
        <v>1</v>
      </c>
      <c r="AF32" s="95">
        <f t="shared" si="54"/>
        <v>0</v>
      </c>
      <c r="AG32" s="95">
        <f t="shared" si="54"/>
        <v>0</v>
      </c>
      <c r="AH32" s="96">
        <f t="shared" si="54"/>
        <v>0</v>
      </c>
      <c r="AI32" s="96">
        <f t="shared" si="54"/>
        <v>0</v>
      </c>
      <c r="AJ32" s="96">
        <f t="shared" si="54"/>
        <v>0</v>
      </c>
      <c r="AK32" s="96">
        <f t="shared" si="54"/>
        <v>0</v>
      </c>
      <c r="AL32" s="95">
        <f t="shared" si="54"/>
        <v>0</v>
      </c>
      <c r="AM32" s="95">
        <f t="shared" si="54"/>
        <v>0</v>
      </c>
      <c r="AN32" s="96">
        <f t="shared" si="54"/>
        <v>0</v>
      </c>
      <c r="AO32" s="96">
        <f t="shared" si="54"/>
        <v>0</v>
      </c>
      <c r="AP32" s="95">
        <f t="shared" si="54"/>
        <v>0</v>
      </c>
      <c r="AQ32" s="95">
        <f t="shared" si="54"/>
        <v>0</v>
      </c>
      <c r="AR32" s="96">
        <f t="shared" si="54"/>
        <v>0</v>
      </c>
      <c r="AS32" s="96">
        <f t="shared" si="54"/>
        <v>0</v>
      </c>
      <c r="AT32" s="95">
        <f t="shared" si="54"/>
        <v>0</v>
      </c>
      <c r="AU32" s="95">
        <f t="shared" si="54"/>
        <v>0</v>
      </c>
      <c r="AV32" s="96">
        <f t="shared" si="54"/>
        <v>0</v>
      </c>
      <c r="AW32" s="96">
        <f t="shared" si="54"/>
        <v>0</v>
      </c>
      <c r="AX32" s="95">
        <f t="shared" si="54"/>
        <v>0</v>
      </c>
      <c r="AY32" s="95">
        <f t="shared" si="54"/>
        <v>0</v>
      </c>
      <c r="AZ32" s="96">
        <f t="shared" si="54"/>
        <v>0</v>
      </c>
      <c r="BA32" s="96">
        <f t="shared" si="54"/>
        <v>0</v>
      </c>
      <c r="BB32" s="95">
        <f t="shared" si="54"/>
        <v>0</v>
      </c>
      <c r="BC32" s="95">
        <f t="shared" si="54"/>
        <v>0</v>
      </c>
      <c r="BD32" s="96">
        <f t="shared" si="54"/>
        <v>0</v>
      </c>
      <c r="BE32" s="96">
        <f t="shared" si="54"/>
        <v>0</v>
      </c>
      <c r="BF32" s="95">
        <f t="shared" si="54"/>
        <v>0</v>
      </c>
      <c r="BG32" s="95">
        <f t="shared" si="54"/>
        <v>0</v>
      </c>
      <c r="BH32" s="96">
        <f t="shared" si="54"/>
        <v>0</v>
      </c>
      <c r="BI32" s="96">
        <f t="shared" si="54"/>
        <v>0</v>
      </c>
      <c r="BJ32" s="95">
        <f t="shared" si="54"/>
        <v>0</v>
      </c>
      <c r="BK32" s="95">
        <f t="shared" ref="BK32:CM32" si="55">SUM(BK31:BK31)</f>
        <v>0</v>
      </c>
      <c r="BL32" s="96">
        <f t="shared" si="55"/>
        <v>0</v>
      </c>
      <c r="BM32" s="96">
        <f t="shared" si="55"/>
        <v>0</v>
      </c>
      <c r="BN32" s="95">
        <f t="shared" si="55"/>
        <v>0</v>
      </c>
      <c r="BO32" s="95">
        <f t="shared" si="55"/>
        <v>0</v>
      </c>
      <c r="BP32" s="96">
        <f t="shared" si="55"/>
        <v>0</v>
      </c>
      <c r="BQ32" s="96">
        <f t="shared" si="55"/>
        <v>0</v>
      </c>
      <c r="BR32" s="95">
        <f t="shared" si="55"/>
        <v>0</v>
      </c>
      <c r="BS32" s="95">
        <f t="shared" si="55"/>
        <v>0</v>
      </c>
      <c r="BT32" s="96">
        <f t="shared" si="55"/>
        <v>0</v>
      </c>
      <c r="BU32" s="96">
        <f t="shared" si="55"/>
        <v>0</v>
      </c>
      <c r="BV32" s="95">
        <f t="shared" si="55"/>
        <v>0</v>
      </c>
      <c r="BW32" s="95">
        <f t="shared" si="55"/>
        <v>0</v>
      </c>
      <c r="BX32" s="96">
        <f t="shared" si="55"/>
        <v>0</v>
      </c>
      <c r="BY32" s="96">
        <f t="shared" si="55"/>
        <v>0</v>
      </c>
      <c r="BZ32" s="95">
        <f t="shared" si="55"/>
        <v>0</v>
      </c>
      <c r="CA32" s="95">
        <f t="shared" si="55"/>
        <v>0</v>
      </c>
      <c r="CB32" s="96">
        <f t="shared" si="55"/>
        <v>0</v>
      </c>
      <c r="CC32" s="96">
        <f t="shared" si="55"/>
        <v>0</v>
      </c>
      <c r="CD32" s="95">
        <f t="shared" si="55"/>
        <v>0</v>
      </c>
      <c r="CE32" s="95">
        <f t="shared" si="55"/>
        <v>0</v>
      </c>
      <c r="CF32" s="96">
        <f t="shared" si="55"/>
        <v>0</v>
      </c>
      <c r="CG32" s="96">
        <f t="shared" si="55"/>
        <v>0</v>
      </c>
      <c r="CH32" s="95">
        <f t="shared" si="55"/>
        <v>0</v>
      </c>
      <c r="CI32" s="95">
        <f t="shared" si="55"/>
        <v>0</v>
      </c>
      <c r="CJ32" s="96">
        <f t="shared" si="55"/>
        <v>0</v>
      </c>
      <c r="CK32" s="96">
        <f t="shared" si="55"/>
        <v>0</v>
      </c>
      <c r="CL32" s="95">
        <f t="shared" si="55"/>
        <v>0</v>
      </c>
      <c r="CM32" s="95">
        <f t="shared" si="55"/>
        <v>0</v>
      </c>
      <c r="CN32" s="97"/>
      <c r="CO32" s="97"/>
      <c r="CP32" s="97"/>
      <c r="CQ32" s="97"/>
      <c r="CR32" s="97"/>
      <c r="CS32" s="97"/>
      <c r="CT32" s="91"/>
      <c r="CU32" s="92"/>
      <c r="CV32" s="92"/>
      <c r="CW32" s="91"/>
      <c r="CX32" s="91"/>
      <c r="CY32" s="92"/>
      <c r="CZ32" s="92"/>
      <c r="DA32" s="92"/>
      <c r="DB32" s="95"/>
      <c r="DC32" s="97"/>
      <c r="DD32" s="15"/>
    </row>
    <row r="33" spans="1:1477" s="6" customFormat="1" ht="24" customHeight="1" thickTop="1">
      <c r="B33" s="272" t="s">
        <v>37</v>
      </c>
      <c r="C33" s="273"/>
      <c r="D33" s="274"/>
      <c r="E33" s="110"/>
      <c r="F33" s="111"/>
      <c r="G33" s="112">
        <f t="shared" ref="G33:L33" si="56">SUM(G32,G30)</f>
        <v>0</v>
      </c>
      <c r="H33" s="112">
        <f t="shared" si="56"/>
        <v>0</v>
      </c>
      <c r="I33" s="112">
        <f t="shared" si="56"/>
        <v>0</v>
      </c>
      <c r="J33" s="112">
        <f t="shared" si="56"/>
        <v>0</v>
      </c>
      <c r="K33" s="112">
        <f t="shared" si="56"/>
        <v>0</v>
      </c>
      <c r="L33" s="112">
        <f t="shared" si="56"/>
        <v>0</v>
      </c>
      <c r="M33" s="142">
        <f>IF(G33=0,0,N33/G33)</f>
        <v>0</v>
      </c>
      <c r="N33" s="112">
        <f t="shared" ref="N33:AC33" si="57">SUM(N32,N30)</f>
        <v>0</v>
      </c>
      <c r="O33" s="112">
        <f t="shared" si="57"/>
        <v>0</v>
      </c>
      <c r="P33" s="113">
        <f t="shared" si="57"/>
        <v>0</v>
      </c>
      <c r="Q33" s="113">
        <f t="shared" si="57"/>
        <v>0</v>
      </c>
      <c r="R33" s="112">
        <f t="shared" si="57"/>
        <v>0</v>
      </c>
      <c r="S33" s="112">
        <f t="shared" si="57"/>
        <v>0</v>
      </c>
      <c r="T33" s="114">
        <f t="shared" si="57"/>
        <v>0</v>
      </c>
      <c r="U33" s="114">
        <f t="shared" si="57"/>
        <v>0</v>
      </c>
      <c r="V33" s="114">
        <f t="shared" si="57"/>
        <v>0</v>
      </c>
      <c r="W33" s="114">
        <f t="shared" si="57"/>
        <v>0</v>
      </c>
      <c r="X33" s="114">
        <f t="shared" si="57"/>
        <v>0</v>
      </c>
      <c r="Y33" s="114">
        <f t="shared" si="57"/>
        <v>0</v>
      </c>
      <c r="Z33" s="114">
        <f t="shared" si="57"/>
        <v>0</v>
      </c>
      <c r="AA33" s="114">
        <f t="shared" si="57"/>
        <v>0</v>
      </c>
      <c r="AB33" s="114">
        <f t="shared" si="57"/>
        <v>0</v>
      </c>
      <c r="AC33" s="114">
        <f t="shared" si="57"/>
        <v>0</v>
      </c>
      <c r="AD33" s="142">
        <f>IF(G33=0,0,AE33/G33)</f>
        <v>0</v>
      </c>
      <c r="AE33" s="144">
        <f t="shared" ref="AE33:BJ33" si="58">SUM(AE32,AE30)</f>
        <v>2</v>
      </c>
      <c r="AF33" s="114">
        <f t="shared" si="58"/>
        <v>0</v>
      </c>
      <c r="AG33" s="114">
        <f t="shared" si="58"/>
        <v>0</v>
      </c>
      <c r="AH33" s="115">
        <f t="shared" si="58"/>
        <v>0</v>
      </c>
      <c r="AI33" s="115">
        <f t="shared" si="58"/>
        <v>0</v>
      </c>
      <c r="AJ33" s="115">
        <f t="shared" si="58"/>
        <v>0</v>
      </c>
      <c r="AK33" s="115">
        <f t="shared" si="58"/>
        <v>0</v>
      </c>
      <c r="AL33" s="114">
        <f t="shared" si="58"/>
        <v>0</v>
      </c>
      <c r="AM33" s="114">
        <f t="shared" si="58"/>
        <v>0</v>
      </c>
      <c r="AN33" s="115">
        <f t="shared" si="58"/>
        <v>0</v>
      </c>
      <c r="AO33" s="115">
        <f t="shared" si="58"/>
        <v>0</v>
      </c>
      <c r="AP33" s="114">
        <f t="shared" si="58"/>
        <v>0</v>
      </c>
      <c r="AQ33" s="114">
        <f t="shared" si="58"/>
        <v>0</v>
      </c>
      <c r="AR33" s="115">
        <f t="shared" si="58"/>
        <v>0</v>
      </c>
      <c r="AS33" s="115">
        <f t="shared" si="58"/>
        <v>0</v>
      </c>
      <c r="AT33" s="114">
        <f t="shared" si="58"/>
        <v>0</v>
      </c>
      <c r="AU33" s="114">
        <f t="shared" si="58"/>
        <v>0</v>
      </c>
      <c r="AV33" s="115">
        <f t="shared" si="58"/>
        <v>0</v>
      </c>
      <c r="AW33" s="115">
        <f t="shared" si="58"/>
        <v>0</v>
      </c>
      <c r="AX33" s="114">
        <f t="shared" si="58"/>
        <v>0</v>
      </c>
      <c r="AY33" s="114">
        <f t="shared" si="58"/>
        <v>0</v>
      </c>
      <c r="AZ33" s="115">
        <f t="shared" si="58"/>
        <v>0</v>
      </c>
      <c r="BA33" s="115">
        <f t="shared" si="58"/>
        <v>0</v>
      </c>
      <c r="BB33" s="114">
        <f t="shared" si="58"/>
        <v>0</v>
      </c>
      <c r="BC33" s="114">
        <f t="shared" si="58"/>
        <v>0</v>
      </c>
      <c r="BD33" s="115">
        <f t="shared" si="58"/>
        <v>0</v>
      </c>
      <c r="BE33" s="115">
        <f t="shared" si="58"/>
        <v>0</v>
      </c>
      <c r="BF33" s="114">
        <f t="shared" si="58"/>
        <v>0</v>
      </c>
      <c r="BG33" s="114">
        <f t="shared" si="58"/>
        <v>0</v>
      </c>
      <c r="BH33" s="115">
        <f t="shared" si="58"/>
        <v>0</v>
      </c>
      <c r="BI33" s="115">
        <f t="shared" si="58"/>
        <v>0</v>
      </c>
      <c r="BJ33" s="114">
        <f t="shared" si="58"/>
        <v>0</v>
      </c>
      <c r="BK33" s="114">
        <f t="shared" ref="BK33:CM33" si="59">SUM(BK32,BK30)</f>
        <v>0</v>
      </c>
      <c r="BL33" s="115">
        <f t="shared" si="59"/>
        <v>0</v>
      </c>
      <c r="BM33" s="115">
        <f t="shared" si="59"/>
        <v>0</v>
      </c>
      <c r="BN33" s="114">
        <f t="shared" si="59"/>
        <v>0</v>
      </c>
      <c r="BO33" s="114">
        <f t="shared" si="59"/>
        <v>0</v>
      </c>
      <c r="BP33" s="115">
        <f t="shared" si="59"/>
        <v>0</v>
      </c>
      <c r="BQ33" s="115">
        <f t="shared" si="59"/>
        <v>0</v>
      </c>
      <c r="BR33" s="114">
        <f t="shared" si="59"/>
        <v>0</v>
      </c>
      <c r="BS33" s="114">
        <f t="shared" si="59"/>
        <v>0</v>
      </c>
      <c r="BT33" s="115">
        <f t="shared" si="59"/>
        <v>0</v>
      </c>
      <c r="BU33" s="115">
        <f t="shared" si="59"/>
        <v>0</v>
      </c>
      <c r="BV33" s="114">
        <f t="shared" si="59"/>
        <v>0</v>
      </c>
      <c r="BW33" s="114">
        <f t="shared" si="59"/>
        <v>0</v>
      </c>
      <c r="BX33" s="115">
        <f t="shared" si="59"/>
        <v>0</v>
      </c>
      <c r="BY33" s="115">
        <f t="shared" si="59"/>
        <v>0</v>
      </c>
      <c r="BZ33" s="114">
        <f t="shared" si="59"/>
        <v>0</v>
      </c>
      <c r="CA33" s="114">
        <f t="shared" si="59"/>
        <v>0</v>
      </c>
      <c r="CB33" s="115">
        <f t="shared" si="59"/>
        <v>0</v>
      </c>
      <c r="CC33" s="115">
        <f t="shared" si="59"/>
        <v>0</v>
      </c>
      <c r="CD33" s="114">
        <f t="shared" si="59"/>
        <v>0</v>
      </c>
      <c r="CE33" s="114">
        <f t="shared" si="59"/>
        <v>0</v>
      </c>
      <c r="CF33" s="115">
        <f t="shared" si="59"/>
        <v>0</v>
      </c>
      <c r="CG33" s="115">
        <f t="shared" si="59"/>
        <v>0</v>
      </c>
      <c r="CH33" s="114">
        <f t="shared" si="59"/>
        <v>0</v>
      </c>
      <c r="CI33" s="114">
        <f t="shared" si="59"/>
        <v>0</v>
      </c>
      <c r="CJ33" s="115">
        <f t="shared" si="59"/>
        <v>0</v>
      </c>
      <c r="CK33" s="115">
        <f t="shared" si="59"/>
        <v>0</v>
      </c>
      <c r="CL33" s="114">
        <f t="shared" si="59"/>
        <v>0</v>
      </c>
      <c r="CM33" s="114">
        <f t="shared" si="59"/>
        <v>0</v>
      </c>
      <c r="CN33" s="116"/>
      <c r="CO33" s="116"/>
      <c r="CP33" s="116"/>
      <c r="CQ33" s="116"/>
      <c r="CR33" s="116"/>
      <c r="CS33" s="116"/>
      <c r="CT33" s="110"/>
      <c r="CU33" s="111"/>
      <c r="CV33" s="111"/>
      <c r="CW33" s="110"/>
      <c r="CX33" s="110"/>
      <c r="CY33" s="111"/>
      <c r="CZ33" s="111"/>
      <c r="DA33" s="111"/>
      <c r="DB33" s="114"/>
      <c r="DC33" s="116"/>
      <c r="DD33" s="116"/>
    </row>
    <row r="34" spans="1:1477" s="69" customFormat="1" ht="12.75" thickBot="1">
      <c r="B34" s="67"/>
      <c r="C34" s="67"/>
      <c r="D34" s="67"/>
      <c r="E34" s="68"/>
      <c r="F34" s="67"/>
      <c r="G34" s="67"/>
      <c r="H34" s="187"/>
      <c r="M34" s="186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86">
        <f>IF(V34=0,0,AC34/V34)</f>
        <v>0</v>
      </c>
      <c r="AE34" s="69">
        <f>IF(AD34 &lt;=1.1,1,0)</f>
        <v>1</v>
      </c>
      <c r="AF34" s="190"/>
      <c r="AG34" s="190"/>
      <c r="AL34" s="80"/>
      <c r="AM34" s="80"/>
      <c r="AP34" s="80"/>
      <c r="AQ34" s="80"/>
      <c r="AT34" s="80"/>
      <c r="AU34" s="80"/>
      <c r="AX34" s="80"/>
      <c r="AY34" s="80"/>
      <c r="BB34" s="80"/>
      <c r="BC34" s="80"/>
      <c r="BF34" s="80"/>
      <c r="BG34" s="80"/>
      <c r="BJ34" s="80"/>
      <c r="BK34" s="80"/>
      <c r="BN34" s="80"/>
      <c r="BO34" s="80"/>
      <c r="BR34" s="80"/>
      <c r="BS34" s="80"/>
      <c r="BV34" s="80"/>
      <c r="BW34" s="80"/>
      <c r="BZ34" s="80"/>
      <c r="CA34" s="80"/>
      <c r="CD34" s="80"/>
      <c r="CE34" s="80"/>
      <c r="CH34" s="80"/>
      <c r="CI34" s="80"/>
      <c r="CL34" s="80"/>
      <c r="CM34" s="80"/>
      <c r="CN34" s="67"/>
      <c r="CO34" s="67"/>
      <c r="CP34" s="67"/>
      <c r="CQ34" s="67"/>
      <c r="CR34" s="67"/>
      <c r="CS34" s="67"/>
      <c r="CT34" s="68"/>
      <c r="CU34" s="67"/>
      <c r="CV34" s="67"/>
      <c r="CW34" s="68"/>
      <c r="CX34" s="68"/>
      <c r="CY34" s="67"/>
      <c r="CZ34" s="67"/>
      <c r="DA34" s="67"/>
      <c r="DB34" s="81"/>
      <c r="DD34" s="67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1:1477" s="124" customFormat="1" ht="24" customHeight="1" thickTop="1">
      <c r="A35" s="136"/>
      <c r="B35" s="272" t="s">
        <v>1101</v>
      </c>
      <c r="C35" s="273"/>
      <c r="D35" s="274"/>
      <c r="E35" s="110"/>
      <c r="F35" s="111"/>
      <c r="G35" s="159" t="str">
        <f>IF(B34="","",ROWS(B34:B34)-1)</f>
        <v/>
      </c>
      <c r="H35" s="112">
        <f>SUM(H34:H34)</f>
        <v>0</v>
      </c>
      <c r="I35" s="112">
        <f>SUM(I34:I34)</f>
        <v>0</v>
      </c>
      <c r="J35" s="112">
        <f>SUM(J34:J34)</f>
        <v>0</v>
      </c>
      <c r="K35" s="112">
        <f>SUM(K34:K34)</f>
        <v>0</v>
      </c>
      <c r="L35" s="112">
        <f>SUM(L34:L34)</f>
        <v>0</v>
      </c>
      <c r="M35" s="142">
        <f>IF(G35="",0,N35/G35)</f>
        <v>0</v>
      </c>
      <c r="N35" s="112">
        <f t="shared" ref="N35:AC35" si="60">SUM(N34:N34)</f>
        <v>0</v>
      </c>
      <c r="O35" s="112">
        <f t="shared" si="60"/>
        <v>0</v>
      </c>
      <c r="P35" s="113">
        <f t="shared" si="60"/>
        <v>0</v>
      </c>
      <c r="Q35" s="113">
        <f t="shared" si="60"/>
        <v>0</v>
      </c>
      <c r="R35" s="112">
        <f t="shared" si="60"/>
        <v>0</v>
      </c>
      <c r="S35" s="112">
        <f t="shared" si="60"/>
        <v>0</v>
      </c>
      <c r="T35" s="114">
        <f t="shared" si="60"/>
        <v>0</v>
      </c>
      <c r="U35" s="114">
        <f t="shared" si="60"/>
        <v>0</v>
      </c>
      <c r="V35" s="114">
        <f t="shared" si="60"/>
        <v>0</v>
      </c>
      <c r="W35" s="114">
        <f t="shared" si="60"/>
        <v>0</v>
      </c>
      <c r="X35" s="114">
        <f t="shared" si="60"/>
        <v>0</v>
      </c>
      <c r="Y35" s="114">
        <f t="shared" si="60"/>
        <v>0</v>
      </c>
      <c r="Z35" s="114">
        <f t="shared" si="60"/>
        <v>0</v>
      </c>
      <c r="AA35" s="114">
        <f t="shared" si="60"/>
        <v>0</v>
      </c>
      <c r="AB35" s="114">
        <f t="shared" si="60"/>
        <v>0</v>
      </c>
      <c r="AC35" s="114">
        <f t="shared" si="60"/>
        <v>0</v>
      </c>
      <c r="AD35" s="142">
        <f>IF(G35="",0,AE35/G35)</f>
        <v>0</v>
      </c>
      <c r="AE35" s="144">
        <f t="shared" ref="AE35:BJ35" si="61">SUM(AE34:AE34)</f>
        <v>1</v>
      </c>
      <c r="AF35" s="114">
        <f t="shared" si="61"/>
        <v>0</v>
      </c>
      <c r="AG35" s="114">
        <f t="shared" si="61"/>
        <v>0</v>
      </c>
      <c r="AH35" s="115">
        <f t="shared" si="61"/>
        <v>0</v>
      </c>
      <c r="AI35" s="115">
        <f t="shared" si="61"/>
        <v>0</v>
      </c>
      <c r="AJ35" s="115">
        <f t="shared" si="61"/>
        <v>0</v>
      </c>
      <c r="AK35" s="115">
        <f t="shared" si="61"/>
        <v>0</v>
      </c>
      <c r="AL35" s="114">
        <f t="shared" si="61"/>
        <v>0</v>
      </c>
      <c r="AM35" s="114">
        <f t="shared" si="61"/>
        <v>0</v>
      </c>
      <c r="AN35" s="115">
        <f t="shared" si="61"/>
        <v>0</v>
      </c>
      <c r="AO35" s="115">
        <f t="shared" si="61"/>
        <v>0</v>
      </c>
      <c r="AP35" s="114">
        <f t="shared" si="61"/>
        <v>0</v>
      </c>
      <c r="AQ35" s="114">
        <f t="shared" si="61"/>
        <v>0</v>
      </c>
      <c r="AR35" s="115">
        <f t="shared" si="61"/>
        <v>0</v>
      </c>
      <c r="AS35" s="115">
        <f t="shared" si="61"/>
        <v>0</v>
      </c>
      <c r="AT35" s="114">
        <f t="shared" si="61"/>
        <v>0</v>
      </c>
      <c r="AU35" s="114">
        <f t="shared" si="61"/>
        <v>0</v>
      </c>
      <c r="AV35" s="115">
        <f t="shared" si="61"/>
        <v>0</v>
      </c>
      <c r="AW35" s="115">
        <f t="shared" si="61"/>
        <v>0</v>
      </c>
      <c r="AX35" s="114">
        <f t="shared" si="61"/>
        <v>0</v>
      </c>
      <c r="AY35" s="114">
        <f t="shared" si="61"/>
        <v>0</v>
      </c>
      <c r="AZ35" s="115">
        <f t="shared" si="61"/>
        <v>0</v>
      </c>
      <c r="BA35" s="115">
        <f t="shared" si="61"/>
        <v>0</v>
      </c>
      <c r="BB35" s="114">
        <f t="shared" si="61"/>
        <v>0</v>
      </c>
      <c r="BC35" s="114">
        <f t="shared" si="61"/>
        <v>0</v>
      </c>
      <c r="BD35" s="115">
        <f t="shared" si="61"/>
        <v>0</v>
      </c>
      <c r="BE35" s="115">
        <f t="shared" si="61"/>
        <v>0</v>
      </c>
      <c r="BF35" s="114">
        <f t="shared" si="61"/>
        <v>0</v>
      </c>
      <c r="BG35" s="114">
        <f t="shared" si="61"/>
        <v>0</v>
      </c>
      <c r="BH35" s="115">
        <f t="shared" si="61"/>
        <v>0</v>
      </c>
      <c r="BI35" s="115">
        <f t="shared" si="61"/>
        <v>0</v>
      </c>
      <c r="BJ35" s="114">
        <f t="shared" si="61"/>
        <v>0</v>
      </c>
      <c r="BK35" s="114">
        <f t="shared" ref="BK35:CM35" si="62">SUM(BK34:BK34)</f>
        <v>0</v>
      </c>
      <c r="BL35" s="115">
        <f t="shared" si="62"/>
        <v>0</v>
      </c>
      <c r="BM35" s="115">
        <f t="shared" si="62"/>
        <v>0</v>
      </c>
      <c r="BN35" s="114">
        <f t="shared" si="62"/>
        <v>0</v>
      </c>
      <c r="BO35" s="114">
        <f t="shared" si="62"/>
        <v>0</v>
      </c>
      <c r="BP35" s="115">
        <f t="shared" si="62"/>
        <v>0</v>
      </c>
      <c r="BQ35" s="115">
        <f t="shared" si="62"/>
        <v>0</v>
      </c>
      <c r="BR35" s="114">
        <f t="shared" si="62"/>
        <v>0</v>
      </c>
      <c r="BS35" s="114">
        <f t="shared" si="62"/>
        <v>0</v>
      </c>
      <c r="BT35" s="115">
        <f t="shared" si="62"/>
        <v>0</v>
      </c>
      <c r="BU35" s="115">
        <f t="shared" si="62"/>
        <v>0</v>
      </c>
      <c r="BV35" s="114">
        <f t="shared" si="62"/>
        <v>0</v>
      </c>
      <c r="BW35" s="114">
        <f t="shared" si="62"/>
        <v>0</v>
      </c>
      <c r="BX35" s="115">
        <f t="shared" si="62"/>
        <v>0</v>
      </c>
      <c r="BY35" s="115">
        <f t="shared" si="62"/>
        <v>0</v>
      </c>
      <c r="BZ35" s="114">
        <f t="shared" si="62"/>
        <v>0</v>
      </c>
      <c r="CA35" s="114">
        <f t="shared" si="62"/>
        <v>0</v>
      </c>
      <c r="CB35" s="115">
        <f t="shared" si="62"/>
        <v>0</v>
      </c>
      <c r="CC35" s="115">
        <f t="shared" si="62"/>
        <v>0</v>
      </c>
      <c r="CD35" s="114">
        <f t="shared" si="62"/>
        <v>0</v>
      </c>
      <c r="CE35" s="114">
        <f t="shared" si="62"/>
        <v>0</v>
      </c>
      <c r="CF35" s="115">
        <f t="shared" si="62"/>
        <v>0</v>
      </c>
      <c r="CG35" s="115">
        <f t="shared" si="62"/>
        <v>0</v>
      </c>
      <c r="CH35" s="114">
        <f t="shared" si="62"/>
        <v>0</v>
      </c>
      <c r="CI35" s="114">
        <f t="shared" si="62"/>
        <v>0</v>
      </c>
      <c r="CJ35" s="115">
        <f t="shared" si="62"/>
        <v>0</v>
      </c>
      <c r="CK35" s="115">
        <f t="shared" si="62"/>
        <v>0</v>
      </c>
      <c r="CL35" s="114">
        <f t="shared" si="62"/>
        <v>0</v>
      </c>
      <c r="CM35" s="114">
        <f t="shared" si="62"/>
        <v>0</v>
      </c>
      <c r="CN35" s="116"/>
      <c r="CO35" s="116"/>
      <c r="CP35" s="116"/>
      <c r="CQ35" s="116"/>
      <c r="CR35" s="116"/>
      <c r="CS35" s="116"/>
      <c r="CT35" s="110"/>
      <c r="CU35" s="111"/>
      <c r="CV35" s="111"/>
      <c r="CW35" s="110"/>
      <c r="CX35" s="110"/>
      <c r="CY35" s="111"/>
      <c r="CZ35" s="111"/>
      <c r="DA35" s="111"/>
      <c r="DB35" s="114"/>
      <c r="DC35" s="116"/>
      <c r="DD35" s="11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</row>
    <row r="36" spans="1:1477" s="69" customFormat="1" ht="12.75" thickBot="1">
      <c r="B36" s="67"/>
      <c r="C36" s="67"/>
      <c r="D36" s="67"/>
      <c r="E36" s="68"/>
      <c r="F36" s="67"/>
      <c r="G36" s="158"/>
      <c r="H36" s="187"/>
      <c r="M36" s="186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86">
        <f>IF(V36=0,0,AC36/V36)</f>
        <v>0</v>
      </c>
      <c r="AE36" s="69">
        <f>IF(AD36 &lt;=1.1,1,0)</f>
        <v>1</v>
      </c>
      <c r="AF36" s="190"/>
      <c r="AG36" s="190"/>
      <c r="AL36" s="80"/>
      <c r="AM36" s="80"/>
      <c r="AP36" s="80"/>
      <c r="AQ36" s="80"/>
      <c r="AT36" s="80"/>
      <c r="AU36" s="80"/>
      <c r="AX36" s="80"/>
      <c r="AY36" s="80"/>
      <c r="BB36" s="80"/>
      <c r="BC36" s="80"/>
      <c r="BF36" s="80"/>
      <c r="BG36" s="80"/>
      <c r="BJ36" s="80"/>
      <c r="BK36" s="80"/>
      <c r="BN36" s="80"/>
      <c r="BO36" s="80"/>
      <c r="BR36" s="80"/>
      <c r="BS36" s="80"/>
      <c r="BV36" s="80"/>
      <c r="BW36" s="80"/>
      <c r="BZ36" s="80"/>
      <c r="CA36" s="80"/>
      <c r="CD36" s="80"/>
      <c r="CE36" s="80"/>
      <c r="CH36" s="80"/>
      <c r="CI36" s="80"/>
      <c r="CL36" s="80"/>
      <c r="CM36" s="80"/>
      <c r="CN36" s="67"/>
      <c r="CO36" s="67"/>
      <c r="CP36" s="67"/>
      <c r="CQ36" s="67"/>
      <c r="CR36" s="67"/>
      <c r="CS36" s="67"/>
      <c r="CT36" s="68"/>
      <c r="CU36" s="67"/>
      <c r="CV36" s="67"/>
      <c r="CW36" s="68"/>
      <c r="CX36" s="68"/>
      <c r="CY36" s="67"/>
      <c r="CZ36" s="67"/>
      <c r="DA36" s="67"/>
      <c r="DB36" s="81"/>
      <c r="DD36" s="67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</row>
    <row r="37" spans="1:1477" s="102" customFormat="1" ht="24" customHeight="1" thickTop="1" thickBot="1">
      <c r="A37" s="137"/>
      <c r="B37" s="275" t="s">
        <v>1102</v>
      </c>
      <c r="C37" s="276"/>
      <c r="D37" s="277"/>
      <c r="E37" s="7"/>
      <c r="F37" s="8"/>
      <c r="G37" s="159" t="str">
        <f>IF(B36="","",ROWS(B36:B36)-1)</f>
        <v/>
      </c>
      <c r="H37" s="9">
        <f>SUM(H36:H36)</f>
        <v>0</v>
      </c>
      <c r="I37" s="9">
        <f>SUM(I36:I36)</f>
        <v>0</v>
      </c>
      <c r="J37" s="9">
        <f>SUM(J36:J36)</f>
        <v>0</v>
      </c>
      <c r="K37" s="9">
        <f>SUM(K36:K36)</f>
        <v>0</v>
      </c>
      <c r="L37" s="9">
        <f>SUM(L36:L36)</f>
        <v>0</v>
      </c>
      <c r="M37" s="142">
        <f>IF(G37="",0,N37/G37)</f>
        <v>0</v>
      </c>
      <c r="N37" s="9">
        <f t="shared" ref="N37:AC37" si="63">SUM(N36:N36)</f>
        <v>0</v>
      </c>
      <c r="O37" s="9">
        <f t="shared" si="63"/>
        <v>0</v>
      </c>
      <c r="P37" s="10">
        <f t="shared" si="63"/>
        <v>0</v>
      </c>
      <c r="Q37" s="10">
        <f t="shared" si="63"/>
        <v>0</v>
      </c>
      <c r="R37" s="9">
        <f t="shared" si="63"/>
        <v>0</v>
      </c>
      <c r="S37" s="9">
        <f t="shared" si="63"/>
        <v>0</v>
      </c>
      <c r="T37" s="11">
        <f t="shared" si="63"/>
        <v>0</v>
      </c>
      <c r="U37" s="11">
        <f t="shared" si="63"/>
        <v>0</v>
      </c>
      <c r="V37" s="11">
        <f t="shared" si="63"/>
        <v>0</v>
      </c>
      <c r="W37" s="11">
        <f t="shared" si="63"/>
        <v>0</v>
      </c>
      <c r="X37" s="11">
        <f t="shared" si="63"/>
        <v>0</v>
      </c>
      <c r="Y37" s="11">
        <f t="shared" si="63"/>
        <v>0</v>
      </c>
      <c r="Z37" s="11">
        <f t="shared" si="63"/>
        <v>0</v>
      </c>
      <c r="AA37" s="11">
        <f t="shared" si="63"/>
        <v>0</v>
      </c>
      <c r="AB37" s="11">
        <f t="shared" si="63"/>
        <v>0</v>
      </c>
      <c r="AC37" s="11">
        <f t="shared" si="63"/>
        <v>0</v>
      </c>
      <c r="AD37" s="142">
        <f>IF(G37="",0,AE37/G37)</f>
        <v>0</v>
      </c>
      <c r="AE37" s="145">
        <f t="shared" ref="AE37:BJ37" si="64">SUM(AE36:AE36)</f>
        <v>1</v>
      </c>
      <c r="AF37" s="11">
        <f t="shared" si="64"/>
        <v>0</v>
      </c>
      <c r="AG37" s="11">
        <f t="shared" si="64"/>
        <v>0</v>
      </c>
      <c r="AH37" s="12">
        <f t="shared" si="64"/>
        <v>0</v>
      </c>
      <c r="AI37" s="12">
        <f t="shared" si="64"/>
        <v>0</v>
      </c>
      <c r="AJ37" s="12">
        <f t="shared" si="64"/>
        <v>0</v>
      </c>
      <c r="AK37" s="12">
        <f t="shared" si="64"/>
        <v>0</v>
      </c>
      <c r="AL37" s="11">
        <f t="shared" si="64"/>
        <v>0</v>
      </c>
      <c r="AM37" s="11">
        <f t="shared" si="64"/>
        <v>0</v>
      </c>
      <c r="AN37" s="12">
        <f t="shared" si="64"/>
        <v>0</v>
      </c>
      <c r="AO37" s="12">
        <f t="shared" si="64"/>
        <v>0</v>
      </c>
      <c r="AP37" s="11">
        <f t="shared" si="64"/>
        <v>0</v>
      </c>
      <c r="AQ37" s="11">
        <f t="shared" si="64"/>
        <v>0</v>
      </c>
      <c r="AR37" s="12">
        <f t="shared" si="64"/>
        <v>0</v>
      </c>
      <c r="AS37" s="12">
        <f t="shared" si="64"/>
        <v>0</v>
      </c>
      <c r="AT37" s="11">
        <f t="shared" si="64"/>
        <v>0</v>
      </c>
      <c r="AU37" s="11">
        <f t="shared" si="64"/>
        <v>0</v>
      </c>
      <c r="AV37" s="12">
        <f t="shared" si="64"/>
        <v>0</v>
      </c>
      <c r="AW37" s="12">
        <f t="shared" si="64"/>
        <v>0</v>
      </c>
      <c r="AX37" s="11">
        <f t="shared" si="64"/>
        <v>0</v>
      </c>
      <c r="AY37" s="11">
        <f t="shared" si="64"/>
        <v>0</v>
      </c>
      <c r="AZ37" s="12">
        <f t="shared" si="64"/>
        <v>0</v>
      </c>
      <c r="BA37" s="12">
        <f t="shared" si="64"/>
        <v>0</v>
      </c>
      <c r="BB37" s="11">
        <f t="shared" si="64"/>
        <v>0</v>
      </c>
      <c r="BC37" s="11">
        <f t="shared" si="64"/>
        <v>0</v>
      </c>
      <c r="BD37" s="12">
        <f t="shared" si="64"/>
        <v>0</v>
      </c>
      <c r="BE37" s="12">
        <f t="shared" si="64"/>
        <v>0</v>
      </c>
      <c r="BF37" s="11">
        <f t="shared" si="64"/>
        <v>0</v>
      </c>
      <c r="BG37" s="11">
        <f t="shared" si="64"/>
        <v>0</v>
      </c>
      <c r="BH37" s="12">
        <f t="shared" si="64"/>
        <v>0</v>
      </c>
      <c r="BI37" s="12">
        <f t="shared" si="64"/>
        <v>0</v>
      </c>
      <c r="BJ37" s="11">
        <f t="shared" si="64"/>
        <v>0</v>
      </c>
      <c r="BK37" s="11">
        <f t="shared" ref="BK37:CM37" si="65">SUM(BK36:BK36)</f>
        <v>0</v>
      </c>
      <c r="BL37" s="12">
        <f t="shared" si="65"/>
        <v>0</v>
      </c>
      <c r="BM37" s="12">
        <f t="shared" si="65"/>
        <v>0</v>
      </c>
      <c r="BN37" s="11">
        <f t="shared" si="65"/>
        <v>0</v>
      </c>
      <c r="BO37" s="11">
        <f t="shared" si="65"/>
        <v>0</v>
      </c>
      <c r="BP37" s="12">
        <f t="shared" si="65"/>
        <v>0</v>
      </c>
      <c r="BQ37" s="12">
        <f t="shared" si="65"/>
        <v>0</v>
      </c>
      <c r="BR37" s="11">
        <f t="shared" si="65"/>
        <v>0</v>
      </c>
      <c r="BS37" s="11">
        <f t="shared" si="65"/>
        <v>0</v>
      </c>
      <c r="BT37" s="12">
        <f t="shared" si="65"/>
        <v>0</v>
      </c>
      <c r="BU37" s="12">
        <f t="shared" si="65"/>
        <v>0</v>
      </c>
      <c r="BV37" s="11">
        <f t="shared" si="65"/>
        <v>0</v>
      </c>
      <c r="BW37" s="11">
        <f t="shared" si="65"/>
        <v>0</v>
      </c>
      <c r="BX37" s="12">
        <f t="shared" si="65"/>
        <v>0</v>
      </c>
      <c r="BY37" s="12">
        <f t="shared" si="65"/>
        <v>0</v>
      </c>
      <c r="BZ37" s="11">
        <f t="shared" si="65"/>
        <v>0</v>
      </c>
      <c r="CA37" s="11">
        <f t="shared" si="65"/>
        <v>0</v>
      </c>
      <c r="CB37" s="12">
        <f t="shared" si="65"/>
        <v>0</v>
      </c>
      <c r="CC37" s="12">
        <f t="shared" si="65"/>
        <v>0</v>
      </c>
      <c r="CD37" s="11">
        <f t="shared" si="65"/>
        <v>0</v>
      </c>
      <c r="CE37" s="11">
        <f t="shared" si="65"/>
        <v>0</v>
      </c>
      <c r="CF37" s="12">
        <f t="shared" si="65"/>
        <v>0</v>
      </c>
      <c r="CG37" s="12">
        <f t="shared" si="65"/>
        <v>0</v>
      </c>
      <c r="CH37" s="11">
        <f t="shared" si="65"/>
        <v>0</v>
      </c>
      <c r="CI37" s="11">
        <f t="shared" si="65"/>
        <v>0</v>
      </c>
      <c r="CJ37" s="12">
        <f t="shared" si="65"/>
        <v>0</v>
      </c>
      <c r="CK37" s="12">
        <f t="shared" si="65"/>
        <v>0</v>
      </c>
      <c r="CL37" s="11">
        <f t="shared" si="65"/>
        <v>0</v>
      </c>
      <c r="CM37" s="11">
        <f t="shared" si="65"/>
        <v>0</v>
      </c>
      <c r="CN37" s="13"/>
      <c r="CO37" s="13"/>
      <c r="CP37" s="13"/>
      <c r="CQ37" s="13"/>
      <c r="CR37" s="13"/>
      <c r="CS37" s="13"/>
      <c r="CT37" s="7"/>
      <c r="CU37" s="8"/>
      <c r="CV37" s="8"/>
      <c r="CW37" s="7"/>
      <c r="CX37" s="7"/>
      <c r="CY37" s="8"/>
      <c r="CZ37" s="8"/>
      <c r="DA37" s="8"/>
      <c r="DB37" s="11"/>
      <c r="DC37" s="13"/>
      <c r="DD37" s="15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</row>
    <row r="38" spans="1:1477" s="6" customFormat="1" ht="24" customHeight="1" thickTop="1">
      <c r="B38" s="278" t="s">
        <v>38</v>
      </c>
      <c r="C38" s="279"/>
      <c r="D38" s="280"/>
      <c r="E38" s="119"/>
      <c r="F38" s="118"/>
      <c r="G38" s="112">
        <f t="shared" ref="G38:L38" si="66">SUM(G35,G37)</f>
        <v>0</v>
      </c>
      <c r="H38" s="117">
        <f t="shared" si="66"/>
        <v>0</v>
      </c>
      <c r="I38" s="117">
        <f t="shared" si="66"/>
        <v>0</v>
      </c>
      <c r="J38" s="117">
        <f t="shared" si="66"/>
        <v>0</v>
      </c>
      <c r="K38" s="117">
        <f t="shared" si="66"/>
        <v>0</v>
      </c>
      <c r="L38" s="117">
        <f t="shared" si="66"/>
        <v>0</v>
      </c>
      <c r="M38" s="142">
        <f>IF(G38=0,0,N38/G38)</f>
        <v>0</v>
      </c>
      <c r="N38" s="117">
        <f t="shared" ref="N38:AC38" si="67">SUM(N35,N37)</f>
        <v>0</v>
      </c>
      <c r="O38" s="117">
        <f t="shared" si="67"/>
        <v>0</v>
      </c>
      <c r="P38" s="120">
        <f t="shared" si="67"/>
        <v>0</v>
      </c>
      <c r="Q38" s="120">
        <f t="shared" si="67"/>
        <v>0</v>
      </c>
      <c r="R38" s="117">
        <f t="shared" si="67"/>
        <v>0</v>
      </c>
      <c r="S38" s="117">
        <f t="shared" si="67"/>
        <v>0</v>
      </c>
      <c r="T38" s="121">
        <f t="shared" si="67"/>
        <v>0</v>
      </c>
      <c r="U38" s="121">
        <f t="shared" si="67"/>
        <v>0</v>
      </c>
      <c r="V38" s="121">
        <f t="shared" si="67"/>
        <v>0</v>
      </c>
      <c r="W38" s="121">
        <f t="shared" si="67"/>
        <v>0</v>
      </c>
      <c r="X38" s="121">
        <f t="shared" si="67"/>
        <v>0</v>
      </c>
      <c r="Y38" s="121">
        <f t="shared" si="67"/>
        <v>0</v>
      </c>
      <c r="Z38" s="121">
        <f t="shared" si="67"/>
        <v>0</v>
      </c>
      <c r="AA38" s="121">
        <f t="shared" si="67"/>
        <v>0</v>
      </c>
      <c r="AB38" s="121">
        <f t="shared" si="67"/>
        <v>0</v>
      </c>
      <c r="AC38" s="121">
        <f t="shared" si="67"/>
        <v>0</v>
      </c>
      <c r="AD38" s="142">
        <f>IF(G38=0,0,AE38/G38)</f>
        <v>0</v>
      </c>
      <c r="AE38" s="146">
        <f t="shared" ref="AE38:BJ38" si="68">SUM(AE35,AE37)</f>
        <v>2</v>
      </c>
      <c r="AF38" s="121">
        <f t="shared" si="68"/>
        <v>0</v>
      </c>
      <c r="AG38" s="121">
        <f t="shared" si="68"/>
        <v>0</v>
      </c>
      <c r="AH38" s="122">
        <f t="shared" si="68"/>
        <v>0</v>
      </c>
      <c r="AI38" s="122">
        <f t="shared" si="68"/>
        <v>0</v>
      </c>
      <c r="AJ38" s="122">
        <f t="shared" si="68"/>
        <v>0</v>
      </c>
      <c r="AK38" s="122">
        <f t="shared" si="68"/>
        <v>0</v>
      </c>
      <c r="AL38" s="121">
        <f t="shared" si="68"/>
        <v>0</v>
      </c>
      <c r="AM38" s="121">
        <f t="shared" si="68"/>
        <v>0</v>
      </c>
      <c r="AN38" s="122">
        <f t="shared" si="68"/>
        <v>0</v>
      </c>
      <c r="AO38" s="122">
        <f t="shared" si="68"/>
        <v>0</v>
      </c>
      <c r="AP38" s="121">
        <f t="shared" si="68"/>
        <v>0</v>
      </c>
      <c r="AQ38" s="121">
        <f t="shared" si="68"/>
        <v>0</v>
      </c>
      <c r="AR38" s="122">
        <f t="shared" si="68"/>
        <v>0</v>
      </c>
      <c r="AS38" s="122">
        <f t="shared" si="68"/>
        <v>0</v>
      </c>
      <c r="AT38" s="121">
        <f t="shared" si="68"/>
        <v>0</v>
      </c>
      <c r="AU38" s="121">
        <f t="shared" si="68"/>
        <v>0</v>
      </c>
      <c r="AV38" s="122">
        <f t="shared" si="68"/>
        <v>0</v>
      </c>
      <c r="AW38" s="122">
        <f t="shared" si="68"/>
        <v>0</v>
      </c>
      <c r="AX38" s="121">
        <f t="shared" si="68"/>
        <v>0</v>
      </c>
      <c r="AY38" s="121">
        <f t="shared" si="68"/>
        <v>0</v>
      </c>
      <c r="AZ38" s="122">
        <f t="shared" si="68"/>
        <v>0</v>
      </c>
      <c r="BA38" s="122">
        <f t="shared" si="68"/>
        <v>0</v>
      </c>
      <c r="BB38" s="121">
        <f t="shared" si="68"/>
        <v>0</v>
      </c>
      <c r="BC38" s="121">
        <f t="shared" si="68"/>
        <v>0</v>
      </c>
      <c r="BD38" s="122">
        <f t="shared" si="68"/>
        <v>0</v>
      </c>
      <c r="BE38" s="122">
        <f t="shared" si="68"/>
        <v>0</v>
      </c>
      <c r="BF38" s="121">
        <f t="shared" si="68"/>
        <v>0</v>
      </c>
      <c r="BG38" s="121">
        <f t="shared" si="68"/>
        <v>0</v>
      </c>
      <c r="BH38" s="122">
        <f t="shared" si="68"/>
        <v>0</v>
      </c>
      <c r="BI38" s="122">
        <f t="shared" si="68"/>
        <v>0</v>
      </c>
      <c r="BJ38" s="121">
        <f t="shared" si="68"/>
        <v>0</v>
      </c>
      <c r="BK38" s="121">
        <f t="shared" ref="BK38:CM38" si="69">SUM(BK35,BK37)</f>
        <v>0</v>
      </c>
      <c r="BL38" s="122">
        <f t="shared" si="69"/>
        <v>0</v>
      </c>
      <c r="BM38" s="122">
        <f t="shared" si="69"/>
        <v>0</v>
      </c>
      <c r="BN38" s="121">
        <f t="shared" si="69"/>
        <v>0</v>
      </c>
      <c r="BO38" s="121">
        <f t="shared" si="69"/>
        <v>0</v>
      </c>
      <c r="BP38" s="122">
        <f t="shared" si="69"/>
        <v>0</v>
      </c>
      <c r="BQ38" s="122">
        <f t="shared" si="69"/>
        <v>0</v>
      </c>
      <c r="BR38" s="121">
        <f t="shared" si="69"/>
        <v>0</v>
      </c>
      <c r="BS38" s="121">
        <f t="shared" si="69"/>
        <v>0</v>
      </c>
      <c r="BT38" s="122">
        <f t="shared" si="69"/>
        <v>0</v>
      </c>
      <c r="BU38" s="122">
        <f t="shared" si="69"/>
        <v>0</v>
      </c>
      <c r="BV38" s="121">
        <f t="shared" si="69"/>
        <v>0</v>
      </c>
      <c r="BW38" s="121">
        <f t="shared" si="69"/>
        <v>0</v>
      </c>
      <c r="BX38" s="122">
        <f t="shared" si="69"/>
        <v>0</v>
      </c>
      <c r="BY38" s="122">
        <f t="shared" si="69"/>
        <v>0</v>
      </c>
      <c r="BZ38" s="121">
        <f t="shared" si="69"/>
        <v>0</v>
      </c>
      <c r="CA38" s="121">
        <f t="shared" si="69"/>
        <v>0</v>
      </c>
      <c r="CB38" s="122">
        <f t="shared" si="69"/>
        <v>0</v>
      </c>
      <c r="CC38" s="122">
        <f t="shared" si="69"/>
        <v>0</v>
      </c>
      <c r="CD38" s="121">
        <f t="shared" si="69"/>
        <v>0</v>
      </c>
      <c r="CE38" s="121">
        <f t="shared" si="69"/>
        <v>0</v>
      </c>
      <c r="CF38" s="122">
        <f t="shared" si="69"/>
        <v>0</v>
      </c>
      <c r="CG38" s="122">
        <f t="shared" si="69"/>
        <v>0</v>
      </c>
      <c r="CH38" s="121">
        <f t="shared" si="69"/>
        <v>0</v>
      </c>
      <c r="CI38" s="121">
        <f t="shared" si="69"/>
        <v>0</v>
      </c>
      <c r="CJ38" s="122">
        <f t="shared" si="69"/>
        <v>0</v>
      </c>
      <c r="CK38" s="122">
        <f t="shared" si="69"/>
        <v>0</v>
      </c>
      <c r="CL38" s="121">
        <f t="shared" si="69"/>
        <v>0</v>
      </c>
      <c r="CM38" s="121">
        <f t="shared" si="69"/>
        <v>0</v>
      </c>
      <c r="CN38" s="123"/>
      <c r="CO38" s="123"/>
      <c r="CP38" s="123"/>
      <c r="CQ38" s="123"/>
      <c r="CR38" s="123"/>
      <c r="CS38" s="123"/>
      <c r="CT38" s="119"/>
      <c r="CU38" s="118"/>
      <c r="CV38" s="118"/>
      <c r="CW38" s="119"/>
      <c r="CX38" s="119"/>
      <c r="CY38" s="118"/>
      <c r="CZ38" s="118"/>
      <c r="DA38" s="118"/>
      <c r="DB38" s="121"/>
      <c r="DC38" s="123"/>
      <c r="DD38" s="116"/>
    </row>
    <row r="39" spans="1:1477" s="69" customFormat="1" ht="12.75" thickBot="1">
      <c r="B39" s="67"/>
      <c r="C39" s="67"/>
      <c r="D39" s="67"/>
      <c r="E39" s="68"/>
      <c r="F39" s="67"/>
      <c r="G39" s="67"/>
      <c r="H39" s="187"/>
      <c r="M39" s="186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86" t="str">
        <f>IF(C39="","",IF(V39=0,0,AC39/V39))</f>
        <v/>
      </c>
      <c r="AE39" s="69" t="str">
        <f>IF(C39="","",IF(AD39 &lt;=1.1,1,0))</f>
        <v/>
      </c>
      <c r="AF39" s="188"/>
      <c r="AG39" s="188"/>
      <c r="AL39" s="80"/>
      <c r="AM39" s="80"/>
      <c r="AP39" s="80"/>
      <c r="AQ39" s="80"/>
      <c r="AT39" s="80"/>
      <c r="AU39" s="80"/>
      <c r="AX39" s="80"/>
      <c r="AY39" s="80"/>
      <c r="BB39" s="80"/>
      <c r="BC39" s="80"/>
      <c r="BF39" s="80"/>
      <c r="BG39" s="80"/>
      <c r="BJ39" s="80"/>
      <c r="BK39" s="80"/>
      <c r="BN39" s="80"/>
      <c r="BO39" s="80"/>
      <c r="BR39" s="80"/>
      <c r="BS39" s="80"/>
      <c r="BV39" s="80"/>
      <c r="BW39" s="80"/>
      <c r="BZ39" s="80"/>
      <c r="CA39" s="80"/>
      <c r="CD39" s="80"/>
      <c r="CE39" s="80"/>
      <c r="CH39" s="80"/>
      <c r="CI39" s="80"/>
      <c r="CL39" s="80"/>
      <c r="CM39" s="80"/>
      <c r="CN39" s="67"/>
      <c r="CO39" s="67"/>
      <c r="CP39" s="67"/>
      <c r="CQ39" s="67"/>
      <c r="CR39" s="67"/>
      <c r="CS39" s="67"/>
      <c r="CT39" s="68"/>
      <c r="CU39" s="67"/>
      <c r="CV39" s="67"/>
      <c r="CW39" s="68"/>
      <c r="CX39" s="68"/>
      <c r="CY39" s="67"/>
      <c r="CZ39" s="67"/>
      <c r="DA39" s="67"/>
      <c r="DB39" s="81"/>
      <c r="DC39" s="67"/>
      <c r="DD39" s="67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</row>
    <row r="40" spans="1:1477" s="6" customFormat="1" ht="24" customHeight="1" thickTop="1">
      <c r="A40" s="196"/>
      <c r="B40" s="281" t="s">
        <v>1108</v>
      </c>
      <c r="C40" s="282"/>
      <c r="D40" s="283"/>
      <c r="E40" s="199"/>
      <c r="F40" s="201"/>
      <c r="G40" s="159" t="str">
        <f>IF(C39="","",ROWS(B39:B39)-1)</f>
        <v/>
      </c>
      <c r="H40" s="202">
        <f>SUM(H39:H39)</f>
        <v>0</v>
      </c>
      <c r="I40" s="202">
        <f>SUM(I39:I39)</f>
        <v>0</v>
      </c>
      <c r="J40" s="203">
        <f>SUM(J39:J39)</f>
        <v>0</v>
      </c>
      <c r="K40" s="202">
        <f>SUM(K39:K39)</f>
        <v>0</v>
      </c>
      <c r="L40" s="202">
        <f>SUM(L39:L39)</f>
        <v>0</v>
      </c>
      <c r="M40" s="204">
        <f>IF(C39="",0,N39/G39)</f>
        <v>0</v>
      </c>
      <c r="N40" s="202">
        <f t="shared" ref="N40:AC40" si="70">SUM(N39:N39)</f>
        <v>0</v>
      </c>
      <c r="O40" s="202">
        <f t="shared" si="70"/>
        <v>0</v>
      </c>
      <c r="P40" s="205">
        <f t="shared" si="70"/>
        <v>0</v>
      </c>
      <c r="Q40" s="205">
        <f t="shared" si="70"/>
        <v>0</v>
      </c>
      <c r="R40" s="202">
        <f t="shared" si="70"/>
        <v>0</v>
      </c>
      <c r="S40" s="202">
        <f t="shared" si="70"/>
        <v>0</v>
      </c>
      <c r="T40" s="206">
        <f t="shared" si="70"/>
        <v>0</v>
      </c>
      <c r="U40" s="206">
        <f t="shared" si="70"/>
        <v>0</v>
      </c>
      <c r="V40" s="206">
        <f t="shared" si="70"/>
        <v>0</v>
      </c>
      <c r="W40" s="206">
        <f t="shared" si="70"/>
        <v>0</v>
      </c>
      <c r="X40" s="206">
        <f t="shared" si="70"/>
        <v>0</v>
      </c>
      <c r="Y40" s="206">
        <f t="shared" si="70"/>
        <v>0</v>
      </c>
      <c r="Z40" s="206">
        <f t="shared" si="70"/>
        <v>0</v>
      </c>
      <c r="AA40" s="206">
        <f t="shared" si="70"/>
        <v>0</v>
      </c>
      <c r="AB40" s="206">
        <f t="shared" si="70"/>
        <v>0</v>
      </c>
      <c r="AC40" s="206">
        <f t="shared" si="70"/>
        <v>0</v>
      </c>
      <c r="AD40" s="204">
        <v>0</v>
      </c>
      <c r="AE40" s="207">
        <f t="shared" ref="AE40:BJ40" si="71">SUM(AE39:AE39)</f>
        <v>0</v>
      </c>
      <c r="AF40" s="206">
        <f t="shared" si="71"/>
        <v>0</v>
      </c>
      <c r="AG40" s="206">
        <f t="shared" si="71"/>
        <v>0</v>
      </c>
      <c r="AH40" s="207">
        <f t="shared" si="71"/>
        <v>0</v>
      </c>
      <c r="AI40" s="207">
        <f t="shared" si="71"/>
        <v>0</v>
      </c>
      <c r="AJ40" s="207">
        <f t="shared" si="71"/>
        <v>0</v>
      </c>
      <c r="AK40" s="207">
        <f t="shared" si="71"/>
        <v>0</v>
      </c>
      <c r="AL40" s="206">
        <f t="shared" si="71"/>
        <v>0</v>
      </c>
      <c r="AM40" s="206">
        <f t="shared" si="71"/>
        <v>0</v>
      </c>
      <c r="AN40" s="207">
        <f t="shared" si="71"/>
        <v>0</v>
      </c>
      <c r="AO40" s="207">
        <f t="shared" si="71"/>
        <v>0</v>
      </c>
      <c r="AP40" s="206">
        <f t="shared" si="71"/>
        <v>0</v>
      </c>
      <c r="AQ40" s="206">
        <f t="shared" si="71"/>
        <v>0</v>
      </c>
      <c r="AR40" s="208">
        <f t="shared" si="71"/>
        <v>0</v>
      </c>
      <c r="AS40" s="208">
        <f t="shared" si="71"/>
        <v>0</v>
      </c>
      <c r="AT40" s="206">
        <f t="shared" si="71"/>
        <v>0</v>
      </c>
      <c r="AU40" s="206">
        <f t="shared" si="71"/>
        <v>0</v>
      </c>
      <c r="AV40" s="208">
        <f t="shared" si="71"/>
        <v>0</v>
      </c>
      <c r="AW40" s="208">
        <f t="shared" si="71"/>
        <v>0</v>
      </c>
      <c r="AX40" s="206">
        <f t="shared" si="71"/>
        <v>0</v>
      </c>
      <c r="AY40" s="206">
        <f t="shared" si="71"/>
        <v>0</v>
      </c>
      <c r="AZ40" s="208">
        <f t="shared" si="71"/>
        <v>0</v>
      </c>
      <c r="BA40" s="208">
        <f t="shared" si="71"/>
        <v>0</v>
      </c>
      <c r="BB40" s="206">
        <f t="shared" si="71"/>
        <v>0</v>
      </c>
      <c r="BC40" s="206">
        <f t="shared" si="71"/>
        <v>0</v>
      </c>
      <c r="BD40" s="208">
        <f t="shared" si="71"/>
        <v>0</v>
      </c>
      <c r="BE40" s="208">
        <f t="shared" si="71"/>
        <v>0</v>
      </c>
      <c r="BF40" s="206">
        <f t="shared" si="71"/>
        <v>0</v>
      </c>
      <c r="BG40" s="206">
        <f t="shared" si="71"/>
        <v>0</v>
      </c>
      <c r="BH40" s="208">
        <f t="shared" si="71"/>
        <v>0</v>
      </c>
      <c r="BI40" s="208">
        <f t="shared" si="71"/>
        <v>0</v>
      </c>
      <c r="BJ40" s="206">
        <f t="shared" si="71"/>
        <v>0</v>
      </c>
      <c r="BK40" s="206">
        <f t="shared" ref="BK40:CM40" si="72">SUM(BK39:BK39)</f>
        <v>0</v>
      </c>
      <c r="BL40" s="208">
        <f t="shared" si="72"/>
        <v>0</v>
      </c>
      <c r="BM40" s="208">
        <f t="shared" si="72"/>
        <v>0</v>
      </c>
      <c r="BN40" s="206">
        <f t="shared" si="72"/>
        <v>0</v>
      </c>
      <c r="BO40" s="206">
        <f t="shared" si="72"/>
        <v>0</v>
      </c>
      <c r="BP40" s="208">
        <f t="shared" si="72"/>
        <v>0</v>
      </c>
      <c r="BQ40" s="208">
        <f t="shared" si="72"/>
        <v>0</v>
      </c>
      <c r="BR40" s="206">
        <f t="shared" si="72"/>
        <v>0</v>
      </c>
      <c r="BS40" s="206">
        <f t="shared" si="72"/>
        <v>0</v>
      </c>
      <c r="BT40" s="208">
        <f t="shared" si="72"/>
        <v>0</v>
      </c>
      <c r="BU40" s="208">
        <f t="shared" si="72"/>
        <v>0</v>
      </c>
      <c r="BV40" s="206">
        <f t="shared" si="72"/>
        <v>0</v>
      </c>
      <c r="BW40" s="206">
        <f t="shared" si="72"/>
        <v>0</v>
      </c>
      <c r="BX40" s="208">
        <f t="shared" si="72"/>
        <v>0</v>
      </c>
      <c r="BY40" s="208">
        <f t="shared" si="72"/>
        <v>0</v>
      </c>
      <c r="BZ40" s="206">
        <f t="shared" si="72"/>
        <v>0</v>
      </c>
      <c r="CA40" s="206">
        <f t="shared" si="72"/>
        <v>0</v>
      </c>
      <c r="CB40" s="208">
        <f t="shared" si="72"/>
        <v>0</v>
      </c>
      <c r="CC40" s="208">
        <f t="shared" si="72"/>
        <v>0</v>
      </c>
      <c r="CD40" s="206">
        <f t="shared" si="72"/>
        <v>0</v>
      </c>
      <c r="CE40" s="206">
        <f t="shared" si="72"/>
        <v>0</v>
      </c>
      <c r="CF40" s="208">
        <f t="shared" si="72"/>
        <v>0</v>
      </c>
      <c r="CG40" s="208">
        <f t="shared" si="72"/>
        <v>0</v>
      </c>
      <c r="CH40" s="206">
        <f t="shared" si="72"/>
        <v>0</v>
      </c>
      <c r="CI40" s="206">
        <f t="shared" si="72"/>
        <v>0</v>
      </c>
      <c r="CJ40" s="208">
        <f t="shared" si="72"/>
        <v>0</v>
      </c>
      <c r="CK40" s="208">
        <f t="shared" si="72"/>
        <v>0</v>
      </c>
      <c r="CL40" s="206">
        <f t="shared" si="72"/>
        <v>0</v>
      </c>
      <c r="CM40" s="206">
        <f t="shared" si="72"/>
        <v>0</v>
      </c>
      <c r="CN40" s="209"/>
      <c r="CO40" s="209"/>
      <c r="CP40" s="209"/>
      <c r="CQ40" s="209"/>
      <c r="CR40" s="209"/>
      <c r="CS40" s="209"/>
      <c r="CT40" s="199"/>
      <c r="CU40" s="201"/>
      <c r="CV40" s="201"/>
      <c r="CW40" s="199"/>
      <c r="CX40" s="199"/>
      <c r="CY40" s="201"/>
      <c r="CZ40" s="201"/>
      <c r="DA40" s="201"/>
      <c r="DB40" s="206"/>
      <c r="DC40" s="209"/>
      <c r="DD40" s="210"/>
    </row>
    <row r="41" spans="1:1477" s="69" customFormat="1" ht="12.75" thickBot="1">
      <c r="B41" s="158"/>
      <c r="C41" s="158"/>
      <c r="D41" s="158"/>
      <c r="E41" s="194"/>
      <c r="F41" s="158"/>
      <c r="G41" s="158"/>
      <c r="H41" s="195"/>
      <c r="I41" s="132"/>
      <c r="J41" s="132"/>
      <c r="K41" s="132"/>
      <c r="L41" s="132"/>
      <c r="M41" s="192"/>
      <c r="O41" s="132"/>
      <c r="P41" s="132"/>
      <c r="Q41" s="132"/>
      <c r="R41" s="132"/>
      <c r="S41" s="132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2" t="str">
        <f>IF(C41="","",IF(V41=0,0,AC41/V41))</f>
        <v/>
      </c>
      <c r="AE41" s="132" t="str">
        <f>IF(C41="","",IF(AD41 &lt;=1.1,1,0))</f>
        <v/>
      </c>
      <c r="AF41" s="191"/>
      <c r="AG41" s="191"/>
      <c r="AH41" s="132"/>
      <c r="AI41" s="132"/>
      <c r="AJ41" s="132"/>
      <c r="AK41" s="132"/>
      <c r="AL41" s="80"/>
      <c r="AM41" s="80"/>
      <c r="AN41" s="132"/>
      <c r="AO41" s="132"/>
      <c r="AP41" s="80"/>
      <c r="AQ41" s="80"/>
      <c r="AR41" s="132"/>
      <c r="AS41" s="132"/>
      <c r="AT41" s="80"/>
      <c r="AU41" s="80"/>
      <c r="AV41" s="132"/>
      <c r="AW41" s="132"/>
      <c r="AX41" s="80"/>
      <c r="AY41" s="80"/>
      <c r="AZ41" s="132"/>
      <c r="BA41" s="132"/>
      <c r="BB41" s="80"/>
      <c r="BC41" s="80"/>
      <c r="BD41" s="132"/>
      <c r="BE41" s="132"/>
      <c r="BF41" s="80"/>
      <c r="BG41" s="80"/>
      <c r="BH41" s="132"/>
      <c r="BI41" s="132"/>
      <c r="BJ41" s="80"/>
      <c r="BK41" s="80"/>
      <c r="BL41" s="132"/>
      <c r="BM41" s="132"/>
      <c r="BN41" s="80"/>
      <c r="BO41" s="80"/>
      <c r="BP41" s="132"/>
      <c r="BQ41" s="132"/>
      <c r="BR41" s="80"/>
      <c r="BS41" s="80"/>
      <c r="BT41" s="132"/>
      <c r="BU41" s="132"/>
      <c r="BV41" s="80"/>
      <c r="BW41" s="80"/>
      <c r="BX41" s="132"/>
      <c r="BY41" s="132"/>
      <c r="BZ41" s="80"/>
      <c r="CA41" s="80"/>
      <c r="CB41" s="132"/>
      <c r="CC41" s="132"/>
      <c r="CD41" s="80"/>
      <c r="CE41" s="80"/>
      <c r="CF41" s="132"/>
      <c r="CG41" s="132"/>
      <c r="CH41" s="80"/>
      <c r="CI41" s="80"/>
      <c r="CJ41" s="132"/>
      <c r="CK41" s="132"/>
      <c r="CL41" s="80"/>
      <c r="CM41" s="80"/>
      <c r="CN41" s="158"/>
      <c r="CO41" s="158"/>
      <c r="CP41" s="158"/>
      <c r="CQ41" s="158"/>
      <c r="CR41" s="158"/>
      <c r="CS41" s="158"/>
      <c r="CT41" s="194"/>
      <c r="CU41" s="158"/>
      <c r="CV41" s="158"/>
      <c r="CW41" s="194"/>
      <c r="CX41" s="194"/>
      <c r="CY41" s="158"/>
      <c r="CZ41" s="158"/>
      <c r="DA41" s="158"/>
      <c r="DB41" s="200"/>
      <c r="DC41" s="158"/>
      <c r="DD41" s="67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1:1477" s="6" customFormat="1" ht="24" customHeight="1" thickTop="1" thickBot="1">
      <c r="B42" s="275" t="s">
        <v>1103</v>
      </c>
      <c r="C42" s="276"/>
      <c r="D42" s="277"/>
      <c r="E42" s="7"/>
      <c r="F42" s="8"/>
      <c r="G42" s="159" t="str">
        <f>IF(C41="","",ROWS(B41:B41)-1)</f>
        <v/>
      </c>
      <c r="H42" s="9">
        <f>SUM(H41:H41)</f>
        <v>0</v>
      </c>
      <c r="I42" s="9">
        <f>SUM(I41:I41)</f>
        <v>0</v>
      </c>
      <c r="J42" s="16">
        <f>SUM(J41:J41)</f>
        <v>0</v>
      </c>
      <c r="K42" s="9">
        <f>SUM(K41:K41)</f>
        <v>0</v>
      </c>
      <c r="L42" s="9">
        <f>SUM(L41:L41)</f>
        <v>0</v>
      </c>
      <c r="M42" s="204">
        <f>IF(C41="",0,N41/G41)</f>
        <v>0</v>
      </c>
      <c r="N42" s="9">
        <f t="shared" ref="N42:AC42" si="73">SUM(N41:N41)</f>
        <v>0</v>
      </c>
      <c r="O42" s="9">
        <f t="shared" si="73"/>
        <v>0</v>
      </c>
      <c r="P42" s="10">
        <f t="shared" si="73"/>
        <v>0</v>
      </c>
      <c r="Q42" s="10">
        <f t="shared" si="73"/>
        <v>0</v>
      </c>
      <c r="R42" s="9">
        <f t="shared" si="73"/>
        <v>0</v>
      </c>
      <c r="S42" s="9">
        <f t="shared" si="73"/>
        <v>0</v>
      </c>
      <c r="T42" s="11">
        <f t="shared" si="73"/>
        <v>0</v>
      </c>
      <c r="U42" s="11">
        <f t="shared" si="73"/>
        <v>0</v>
      </c>
      <c r="V42" s="11">
        <f t="shared" si="73"/>
        <v>0</v>
      </c>
      <c r="W42" s="11">
        <f t="shared" si="73"/>
        <v>0</v>
      </c>
      <c r="X42" s="11">
        <f t="shared" si="73"/>
        <v>0</v>
      </c>
      <c r="Y42" s="11">
        <f t="shared" si="73"/>
        <v>0</v>
      </c>
      <c r="Z42" s="11">
        <f t="shared" si="73"/>
        <v>0</v>
      </c>
      <c r="AA42" s="11">
        <f t="shared" si="73"/>
        <v>0</v>
      </c>
      <c r="AB42" s="11">
        <f t="shared" si="73"/>
        <v>0</v>
      </c>
      <c r="AC42" s="11">
        <f t="shared" si="73"/>
        <v>0</v>
      </c>
      <c r="AD42" s="142">
        <f>IF(G42="",0,AE42/G42)</f>
        <v>0</v>
      </c>
      <c r="AE42" s="145">
        <f t="shared" ref="AE42:BJ42" si="74">SUM(AE41:AE41)</f>
        <v>0</v>
      </c>
      <c r="AF42" s="11">
        <f t="shared" si="74"/>
        <v>0</v>
      </c>
      <c r="AG42" s="11">
        <f t="shared" si="74"/>
        <v>0</v>
      </c>
      <c r="AH42" s="10">
        <f t="shared" si="74"/>
        <v>0</v>
      </c>
      <c r="AI42" s="10">
        <f t="shared" si="74"/>
        <v>0</v>
      </c>
      <c r="AJ42" s="12">
        <f t="shared" si="74"/>
        <v>0</v>
      </c>
      <c r="AK42" s="12">
        <f t="shared" si="74"/>
        <v>0</v>
      </c>
      <c r="AL42" s="11">
        <f t="shared" si="74"/>
        <v>0</v>
      </c>
      <c r="AM42" s="11">
        <f t="shared" si="74"/>
        <v>0</v>
      </c>
      <c r="AN42" s="12">
        <f t="shared" si="74"/>
        <v>0</v>
      </c>
      <c r="AO42" s="12">
        <f t="shared" si="74"/>
        <v>0</v>
      </c>
      <c r="AP42" s="11">
        <f t="shared" si="74"/>
        <v>0</v>
      </c>
      <c r="AQ42" s="11">
        <f t="shared" si="74"/>
        <v>0</v>
      </c>
      <c r="AR42" s="12">
        <f t="shared" si="74"/>
        <v>0</v>
      </c>
      <c r="AS42" s="12">
        <f t="shared" si="74"/>
        <v>0</v>
      </c>
      <c r="AT42" s="11">
        <f t="shared" si="74"/>
        <v>0</v>
      </c>
      <c r="AU42" s="11">
        <f t="shared" si="74"/>
        <v>0</v>
      </c>
      <c r="AV42" s="12">
        <f t="shared" si="74"/>
        <v>0</v>
      </c>
      <c r="AW42" s="12">
        <f t="shared" si="74"/>
        <v>0</v>
      </c>
      <c r="AX42" s="11">
        <f t="shared" si="74"/>
        <v>0</v>
      </c>
      <c r="AY42" s="11">
        <f t="shared" si="74"/>
        <v>0</v>
      </c>
      <c r="AZ42" s="12">
        <f t="shared" si="74"/>
        <v>0</v>
      </c>
      <c r="BA42" s="12">
        <f t="shared" si="74"/>
        <v>0</v>
      </c>
      <c r="BB42" s="11">
        <f t="shared" si="74"/>
        <v>0</v>
      </c>
      <c r="BC42" s="11">
        <f t="shared" si="74"/>
        <v>0</v>
      </c>
      <c r="BD42" s="12">
        <f t="shared" si="74"/>
        <v>0</v>
      </c>
      <c r="BE42" s="12">
        <f t="shared" si="74"/>
        <v>0</v>
      </c>
      <c r="BF42" s="11">
        <f t="shared" si="74"/>
        <v>0</v>
      </c>
      <c r="BG42" s="11">
        <f t="shared" si="74"/>
        <v>0</v>
      </c>
      <c r="BH42" s="12">
        <f t="shared" si="74"/>
        <v>0</v>
      </c>
      <c r="BI42" s="12">
        <f t="shared" si="74"/>
        <v>0</v>
      </c>
      <c r="BJ42" s="11">
        <f t="shared" si="74"/>
        <v>0</v>
      </c>
      <c r="BK42" s="11">
        <f t="shared" ref="BK42:CM42" si="75">SUM(BK41:BK41)</f>
        <v>0</v>
      </c>
      <c r="BL42" s="12">
        <f t="shared" si="75"/>
        <v>0</v>
      </c>
      <c r="BM42" s="12">
        <f t="shared" si="75"/>
        <v>0</v>
      </c>
      <c r="BN42" s="11">
        <f t="shared" si="75"/>
        <v>0</v>
      </c>
      <c r="BO42" s="11">
        <f t="shared" si="75"/>
        <v>0</v>
      </c>
      <c r="BP42" s="12">
        <f t="shared" si="75"/>
        <v>0</v>
      </c>
      <c r="BQ42" s="12">
        <f t="shared" si="75"/>
        <v>0</v>
      </c>
      <c r="BR42" s="11">
        <f t="shared" si="75"/>
        <v>0</v>
      </c>
      <c r="BS42" s="11">
        <f t="shared" si="75"/>
        <v>0</v>
      </c>
      <c r="BT42" s="12">
        <f t="shared" si="75"/>
        <v>0</v>
      </c>
      <c r="BU42" s="12">
        <f t="shared" si="75"/>
        <v>0</v>
      </c>
      <c r="BV42" s="11">
        <f t="shared" si="75"/>
        <v>0</v>
      </c>
      <c r="BW42" s="11">
        <f t="shared" si="75"/>
        <v>0</v>
      </c>
      <c r="BX42" s="12">
        <f t="shared" si="75"/>
        <v>0</v>
      </c>
      <c r="BY42" s="12">
        <f t="shared" si="75"/>
        <v>0</v>
      </c>
      <c r="BZ42" s="11">
        <f t="shared" si="75"/>
        <v>0</v>
      </c>
      <c r="CA42" s="11">
        <f t="shared" si="75"/>
        <v>0</v>
      </c>
      <c r="CB42" s="12">
        <f t="shared" si="75"/>
        <v>0</v>
      </c>
      <c r="CC42" s="12">
        <f t="shared" si="75"/>
        <v>0</v>
      </c>
      <c r="CD42" s="11">
        <f t="shared" si="75"/>
        <v>0</v>
      </c>
      <c r="CE42" s="11">
        <f t="shared" si="75"/>
        <v>0</v>
      </c>
      <c r="CF42" s="12">
        <f t="shared" si="75"/>
        <v>0</v>
      </c>
      <c r="CG42" s="12">
        <f t="shared" si="75"/>
        <v>0</v>
      </c>
      <c r="CH42" s="11">
        <f t="shared" si="75"/>
        <v>0</v>
      </c>
      <c r="CI42" s="11">
        <f t="shared" si="75"/>
        <v>0</v>
      </c>
      <c r="CJ42" s="12">
        <f t="shared" si="75"/>
        <v>0</v>
      </c>
      <c r="CK42" s="12">
        <f t="shared" si="75"/>
        <v>0</v>
      </c>
      <c r="CL42" s="11">
        <f t="shared" si="75"/>
        <v>0</v>
      </c>
      <c r="CM42" s="11">
        <f t="shared" si="75"/>
        <v>0</v>
      </c>
      <c r="CN42" s="13"/>
      <c r="CO42" s="13"/>
      <c r="CP42" s="13"/>
      <c r="CQ42" s="13"/>
      <c r="CR42" s="13"/>
      <c r="CS42" s="13"/>
      <c r="CT42" s="14"/>
      <c r="CU42" s="8"/>
      <c r="CV42" s="8"/>
      <c r="CW42" s="9"/>
      <c r="CX42" s="14"/>
      <c r="CY42" s="8"/>
      <c r="CZ42" s="8"/>
      <c r="DA42" s="8"/>
      <c r="DB42" s="11"/>
      <c r="DC42" s="13"/>
      <c r="DD42" s="15"/>
    </row>
    <row r="43" spans="1:1477" s="6" customFormat="1" ht="24" customHeight="1" thickTop="1" thickBot="1">
      <c r="B43" s="275" t="s">
        <v>39</v>
      </c>
      <c r="C43" s="276"/>
      <c r="D43" s="277"/>
      <c r="E43" s="7"/>
      <c r="F43" s="8"/>
      <c r="G43" s="9">
        <f t="shared" ref="G43:L43" si="76">SUM(G40,G42)</f>
        <v>0</v>
      </c>
      <c r="H43" s="9">
        <f t="shared" si="76"/>
        <v>0</v>
      </c>
      <c r="I43" s="9">
        <f t="shared" si="76"/>
        <v>0</v>
      </c>
      <c r="J43" s="9">
        <f t="shared" si="76"/>
        <v>0</v>
      </c>
      <c r="K43" s="9">
        <f t="shared" si="76"/>
        <v>0</v>
      </c>
      <c r="L43" s="9">
        <f t="shared" si="76"/>
        <v>0</v>
      </c>
      <c r="M43" s="143">
        <f>IF(G43=0,0,N43/G43)</f>
        <v>0</v>
      </c>
      <c r="N43" s="9">
        <f t="shared" ref="N43:AC43" si="77">SUM(N40,N42)</f>
        <v>0</v>
      </c>
      <c r="O43" s="9">
        <f t="shared" si="77"/>
        <v>0</v>
      </c>
      <c r="P43" s="10">
        <f t="shared" si="77"/>
        <v>0</v>
      </c>
      <c r="Q43" s="10">
        <f t="shared" si="77"/>
        <v>0</v>
      </c>
      <c r="R43" s="9">
        <f t="shared" si="77"/>
        <v>0</v>
      </c>
      <c r="S43" s="9">
        <f t="shared" si="77"/>
        <v>0</v>
      </c>
      <c r="T43" s="11">
        <f t="shared" si="77"/>
        <v>0</v>
      </c>
      <c r="U43" s="11">
        <f t="shared" si="77"/>
        <v>0</v>
      </c>
      <c r="V43" s="11">
        <f t="shared" si="77"/>
        <v>0</v>
      </c>
      <c r="W43" s="11">
        <f t="shared" si="77"/>
        <v>0</v>
      </c>
      <c r="X43" s="11">
        <f t="shared" si="77"/>
        <v>0</v>
      </c>
      <c r="Y43" s="11">
        <f t="shared" si="77"/>
        <v>0</v>
      </c>
      <c r="Z43" s="11">
        <f t="shared" si="77"/>
        <v>0</v>
      </c>
      <c r="AA43" s="11">
        <f t="shared" si="77"/>
        <v>0</v>
      </c>
      <c r="AB43" s="11">
        <f t="shared" si="77"/>
        <v>0</v>
      </c>
      <c r="AC43" s="11">
        <f t="shared" si="77"/>
        <v>0</v>
      </c>
      <c r="AD43" s="142">
        <f>IF(G43=0,0,AE43/G43)</f>
        <v>0</v>
      </c>
      <c r="AE43" s="145">
        <f t="shared" ref="AE43:BJ43" si="78">SUM(AE40,AE42)</f>
        <v>0</v>
      </c>
      <c r="AF43" s="11">
        <f t="shared" si="78"/>
        <v>0</v>
      </c>
      <c r="AG43" s="11">
        <f t="shared" si="78"/>
        <v>0</v>
      </c>
      <c r="AH43" s="10">
        <f t="shared" si="78"/>
        <v>0</v>
      </c>
      <c r="AI43" s="10">
        <f t="shared" si="78"/>
        <v>0</v>
      </c>
      <c r="AJ43" s="12">
        <f t="shared" si="78"/>
        <v>0</v>
      </c>
      <c r="AK43" s="12">
        <f t="shared" si="78"/>
        <v>0</v>
      </c>
      <c r="AL43" s="11">
        <f t="shared" si="78"/>
        <v>0</v>
      </c>
      <c r="AM43" s="11">
        <f t="shared" si="78"/>
        <v>0</v>
      </c>
      <c r="AN43" s="12">
        <f t="shared" si="78"/>
        <v>0</v>
      </c>
      <c r="AO43" s="12">
        <f t="shared" si="78"/>
        <v>0</v>
      </c>
      <c r="AP43" s="11">
        <f t="shared" si="78"/>
        <v>0</v>
      </c>
      <c r="AQ43" s="11">
        <f t="shared" si="78"/>
        <v>0</v>
      </c>
      <c r="AR43" s="12">
        <f t="shared" si="78"/>
        <v>0</v>
      </c>
      <c r="AS43" s="12">
        <f t="shared" si="78"/>
        <v>0</v>
      </c>
      <c r="AT43" s="11">
        <f t="shared" si="78"/>
        <v>0</v>
      </c>
      <c r="AU43" s="11">
        <f t="shared" si="78"/>
        <v>0</v>
      </c>
      <c r="AV43" s="12">
        <f t="shared" si="78"/>
        <v>0</v>
      </c>
      <c r="AW43" s="12">
        <f t="shared" si="78"/>
        <v>0</v>
      </c>
      <c r="AX43" s="11">
        <f t="shared" si="78"/>
        <v>0</v>
      </c>
      <c r="AY43" s="11">
        <f t="shared" si="78"/>
        <v>0</v>
      </c>
      <c r="AZ43" s="12">
        <f t="shared" si="78"/>
        <v>0</v>
      </c>
      <c r="BA43" s="12">
        <f t="shared" si="78"/>
        <v>0</v>
      </c>
      <c r="BB43" s="11">
        <f t="shared" si="78"/>
        <v>0</v>
      </c>
      <c r="BC43" s="11">
        <f t="shared" si="78"/>
        <v>0</v>
      </c>
      <c r="BD43" s="12">
        <f t="shared" si="78"/>
        <v>0</v>
      </c>
      <c r="BE43" s="12">
        <f t="shared" si="78"/>
        <v>0</v>
      </c>
      <c r="BF43" s="11">
        <f t="shared" si="78"/>
        <v>0</v>
      </c>
      <c r="BG43" s="11">
        <f t="shared" si="78"/>
        <v>0</v>
      </c>
      <c r="BH43" s="12">
        <f t="shared" si="78"/>
        <v>0</v>
      </c>
      <c r="BI43" s="12">
        <f t="shared" si="78"/>
        <v>0</v>
      </c>
      <c r="BJ43" s="11">
        <f t="shared" si="78"/>
        <v>0</v>
      </c>
      <c r="BK43" s="11">
        <f t="shared" ref="BK43:CM43" si="79">SUM(BK40,BK42)</f>
        <v>0</v>
      </c>
      <c r="BL43" s="12">
        <f t="shared" si="79"/>
        <v>0</v>
      </c>
      <c r="BM43" s="12">
        <f t="shared" si="79"/>
        <v>0</v>
      </c>
      <c r="BN43" s="11">
        <f t="shared" si="79"/>
        <v>0</v>
      </c>
      <c r="BO43" s="11">
        <f t="shared" si="79"/>
        <v>0</v>
      </c>
      <c r="BP43" s="12">
        <f t="shared" si="79"/>
        <v>0</v>
      </c>
      <c r="BQ43" s="12">
        <f t="shared" si="79"/>
        <v>0</v>
      </c>
      <c r="BR43" s="11">
        <f t="shared" si="79"/>
        <v>0</v>
      </c>
      <c r="BS43" s="11">
        <f t="shared" si="79"/>
        <v>0</v>
      </c>
      <c r="BT43" s="12">
        <f t="shared" si="79"/>
        <v>0</v>
      </c>
      <c r="BU43" s="12">
        <f t="shared" si="79"/>
        <v>0</v>
      </c>
      <c r="BV43" s="11">
        <f t="shared" si="79"/>
        <v>0</v>
      </c>
      <c r="BW43" s="11">
        <f t="shared" si="79"/>
        <v>0</v>
      </c>
      <c r="BX43" s="12">
        <f t="shared" si="79"/>
        <v>0</v>
      </c>
      <c r="BY43" s="12">
        <f t="shared" si="79"/>
        <v>0</v>
      </c>
      <c r="BZ43" s="11">
        <f t="shared" si="79"/>
        <v>0</v>
      </c>
      <c r="CA43" s="11">
        <f t="shared" si="79"/>
        <v>0</v>
      </c>
      <c r="CB43" s="12">
        <f t="shared" si="79"/>
        <v>0</v>
      </c>
      <c r="CC43" s="12">
        <f t="shared" si="79"/>
        <v>0</v>
      </c>
      <c r="CD43" s="11">
        <f t="shared" si="79"/>
        <v>0</v>
      </c>
      <c r="CE43" s="11">
        <f t="shared" si="79"/>
        <v>0</v>
      </c>
      <c r="CF43" s="12">
        <f t="shared" si="79"/>
        <v>0</v>
      </c>
      <c r="CG43" s="12">
        <f t="shared" si="79"/>
        <v>0</v>
      </c>
      <c r="CH43" s="11">
        <f t="shared" si="79"/>
        <v>0</v>
      </c>
      <c r="CI43" s="11">
        <f t="shared" si="79"/>
        <v>0</v>
      </c>
      <c r="CJ43" s="12">
        <f t="shared" si="79"/>
        <v>0</v>
      </c>
      <c r="CK43" s="12">
        <f t="shared" si="79"/>
        <v>0</v>
      </c>
      <c r="CL43" s="11">
        <f t="shared" si="79"/>
        <v>0</v>
      </c>
      <c r="CM43" s="11">
        <f t="shared" si="79"/>
        <v>0</v>
      </c>
      <c r="CN43" s="13"/>
      <c r="CO43" s="13"/>
      <c r="CP43" s="13"/>
      <c r="CQ43" s="13"/>
      <c r="CR43" s="13"/>
      <c r="CS43" s="13"/>
      <c r="CT43" s="14"/>
      <c r="CU43" s="8"/>
      <c r="CV43" s="8"/>
      <c r="CW43" s="9"/>
      <c r="CX43" s="14"/>
      <c r="CY43" s="8"/>
      <c r="CZ43" s="8"/>
      <c r="DA43" s="8"/>
      <c r="DB43" s="11"/>
      <c r="DC43" s="13"/>
      <c r="DD43" s="15"/>
    </row>
    <row r="44" spans="1:1477" s="6" customFormat="1" ht="6.75" customHeight="1" thickTop="1" thickBot="1">
      <c r="B44" s="17"/>
      <c r="C44" s="18"/>
      <c r="D44" s="19"/>
      <c r="E44" s="20"/>
      <c r="F44" s="21"/>
      <c r="G44" s="21"/>
      <c r="H44" s="22"/>
      <c r="I44" s="22"/>
      <c r="J44" s="22"/>
      <c r="K44" s="22"/>
      <c r="L44" s="22"/>
      <c r="M44" s="22"/>
      <c r="N44" s="22"/>
      <c r="O44" s="22"/>
      <c r="P44" s="23"/>
      <c r="Q44" s="23"/>
      <c r="R44" s="22"/>
      <c r="S44" s="22"/>
      <c r="T44" s="24"/>
      <c r="U44" s="24"/>
      <c r="V44" s="70"/>
      <c r="W44" s="24"/>
      <c r="X44" s="24"/>
      <c r="Y44" s="24"/>
      <c r="Z44" s="24"/>
      <c r="AA44" s="24"/>
      <c r="AB44" s="24"/>
      <c r="AC44" s="24"/>
      <c r="AD44" s="148"/>
      <c r="AE44" s="22"/>
      <c r="AF44" s="24"/>
      <c r="AG44" s="24"/>
      <c r="AH44" s="23"/>
      <c r="AI44" s="23"/>
      <c r="AJ44" s="25"/>
      <c r="AK44" s="25"/>
      <c r="AL44" s="24"/>
      <c r="AM44" s="24"/>
      <c r="AN44" s="25"/>
      <c r="AO44" s="25"/>
      <c r="AP44" s="24"/>
      <c r="AQ44" s="24"/>
      <c r="AR44" s="25"/>
      <c r="AS44" s="25"/>
      <c r="AT44" s="24"/>
      <c r="AU44" s="24"/>
      <c r="AV44" s="25"/>
      <c r="AW44" s="25"/>
      <c r="AX44" s="24"/>
      <c r="AY44" s="24"/>
      <c r="AZ44" s="25"/>
      <c r="BA44" s="25"/>
      <c r="BB44" s="24"/>
      <c r="BC44" s="24"/>
      <c r="BD44" s="25"/>
      <c r="BE44" s="25"/>
      <c r="BF44" s="24"/>
      <c r="BG44" s="24"/>
      <c r="BH44" s="25"/>
      <c r="BI44" s="25"/>
      <c r="BJ44" s="24"/>
      <c r="BK44" s="24"/>
      <c r="BL44" s="25"/>
      <c r="BM44" s="25"/>
      <c r="BN44" s="24"/>
      <c r="BO44" s="24"/>
      <c r="BP44" s="25"/>
      <c r="BQ44" s="25"/>
      <c r="BR44" s="24"/>
      <c r="BS44" s="24"/>
      <c r="BT44" s="25"/>
      <c r="BU44" s="25"/>
      <c r="BV44" s="24"/>
      <c r="BW44" s="24"/>
      <c r="BX44" s="25"/>
      <c r="BY44" s="25"/>
      <c r="BZ44" s="24"/>
      <c r="CA44" s="24"/>
      <c r="CB44" s="25"/>
      <c r="CC44" s="25"/>
      <c r="CD44" s="24"/>
      <c r="CE44" s="24"/>
      <c r="CF44" s="25"/>
      <c r="CG44" s="25"/>
      <c r="CH44" s="24"/>
      <c r="CI44" s="24"/>
      <c r="CJ44" s="25"/>
      <c r="CK44" s="25"/>
      <c r="CL44" s="24"/>
      <c r="CM44" s="24"/>
      <c r="CN44" s="26"/>
      <c r="CO44" s="26"/>
      <c r="CP44" s="26"/>
      <c r="CQ44" s="26"/>
      <c r="CR44" s="26"/>
      <c r="CS44" s="26"/>
      <c r="CT44" s="27"/>
      <c r="CU44" s="21"/>
      <c r="CV44" s="21"/>
      <c r="CW44" s="22"/>
      <c r="CX44" s="27"/>
      <c r="CY44" s="21"/>
      <c r="CZ44" s="21"/>
      <c r="DA44" s="21"/>
      <c r="DB44" s="24"/>
      <c r="DC44" s="26"/>
      <c r="DD44" s="13"/>
    </row>
    <row r="45" spans="1:1477" s="6" customFormat="1" ht="24" customHeight="1" thickTop="1" thickBot="1">
      <c r="B45" s="275" t="s">
        <v>40</v>
      </c>
      <c r="C45" s="276"/>
      <c r="D45" s="277"/>
      <c r="E45" s="7"/>
      <c r="F45" s="8"/>
      <c r="G45" s="9">
        <f t="shared" ref="G45:L45" si="80">SUM(G4,G9,G14,G20,G25,G30,G35,G40,)</f>
        <v>0</v>
      </c>
      <c r="H45" s="9">
        <f t="shared" si="80"/>
        <v>0</v>
      </c>
      <c r="I45" s="9">
        <f t="shared" si="80"/>
        <v>0</v>
      </c>
      <c r="J45" s="9">
        <f t="shared" si="80"/>
        <v>0</v>
      </c>
      <c r="K45" s="9">
        <f t="shared" si="80"/>
        <v>0</v>
      </c>
      <c r="L45" s="9">
        <f t="shared" si="80"/>
        <v>0</v>
      </c>
      <c r="M45" s="143">
        <f>IF(G45=0,0,N45/G45)</f>
        <v>0</v>
      </c>
      <c r="N45" s="9">
        <f t="shared" ref="N45:AC45" si="81">SUM(N4,N9,N14,N20,N25,N30,N35,N40,)</f>
        <v>0</v>
      </c>
      <c r="O45" s="9">
        <f t="shared" si="81"/>
        <v>0</v>
      </c>
      <c r="P45" s="10">
        <f t="shared" si="81"/>
        <v>0</v>
      </c>
      <c r="Q45" s="10">
        <f t="shared" si="81"/>
        <v>0</v>
      </c>
      <c r="R45" s="9">
        <f t="shared" si="81"/>
        <v>0</v>
      </c>
      <c r="S45" s="9">
        <f t="shared" si="81"/>
        <v>0</v>
      </c>
      <c r="T45" s="11">
        <f t="shared" si="81"/>
        <v>0</v>
      </c>
      <c r="U45" s="11">
        <f t="shared" si="81"/>
        <v>0</v>
      </c>
      <c r="V45" s="11">
        <f t="shared" si="81"/>
        <v>0</v>
      </c>
      <c r="W45" s="11">
        <f t="shared" si="81"/>
        <v>0</v>
      </c>
      <c r="X45" s="11">
        <f t="shared" si="81"/>
        <v>0</v>
      </c>
      <c r="Y45" s="11">
        <f t="shared" si="81"/>
        <v>0</v>
      </c>
      <c r="Z45" s="11">
        <f t="shared" si="81"/>
        <v>0</v>
      </c>
      <c r="AA45" s="11">
        <f t="shared" si="81"/>
        <v>0</v>
      </c>
      <c r="AB45" s="11">
        <f t="shared" si="81"/>
        <v>0</v>
      </c>
      <c r="AC45" s="11">
        <f t="shared" si="81"/>
        <v>0</v>
      </c>
      <c r="AD45" s="142">
        <f>IF(G45=0,0,AE45/G45)</f>
        <v>0</v>
      </c>
      <c r="AE45" s="145">
        <f t="shared" ref="AE45:BJ45" si="82">SUM(AE4,AE9,AE14,AE20,AE25,AE30,AE35,AE40,)</f>
        <v>7</v>
      </c>
      <c r="AF45" s="11">
        <f t="shared" si="82"/>
        <v>0</v>
      </c>
      <c r="AG45" s="11">
        <f t="shared" si="82"/>
        <v>0</v>
      </c>
      <c r="AH45" s="10">
        <f t="shared" si="82"/>
        <v>0</v>
      </c>
      <c r="AI45" s="10">
        <f t="shared" si="82"/>
        <v>0</v>
      </c>
      <c r="AJ45" s="12">
        <f t="shared" si="82"/>
        <v>0</v>
      </c>
      <c r="AK45" s="12">
        <f t="shared" si="82"/>
        <v>0</v>
      </c>
      <c r="AL45" s="11">
        <f t="shared" si="82"/>
        <v>0</v>
      </c>
      <c r="AM45" s="11">
        <f t="shared" si="82"/>
        <v>0</v>
      </c>
      <c r="AN45" s="12">
        <f t="shared" si="82"/>
        <v>0</v>
      </c>
      <c r="AO45" s="12">
        <f t="shared" si="82"/>
        <v>0</v>
      </c>
      <c r="AP45" s="11">
        <f t="shared" si="82"/>
        <v>0</v>
      </c>
      <c r="AQ45" s="11">
        <f t="shared" si="82"/>
        <v>0</v>
      </c>
      <c r="AR45" s="12">
        <f t="shared" si="82"/>
        <v>0</v>
      </c>
      <c r="AS45" s="12">
        <f t="shared" si="82"/>
        <v>0</v>
      </c>
      <c r="AT45" s="11">
        <f t="shared" si="82"/>
        <v>0</v>
      </c>
      <c r="AU45" s="11">
        <f t="shared" si="82"/>
        <v>0</v>
      </c>
      <c r="AV45" s="12">
        <f t="shared" si="82"/>
        <v>0</v>
      </c>
      <c r="AW45" s="12">
        <f t="shared" si="82"/>
        <v>0</v>
      </c>
      <c r="AX45" s="11">
        <f t="shared" si="82"/>
        <v>0</v>
      </c>
      <c r="AY45" s="11">
        <f t="shared" si="82"/>
        <v>0</v>
      </c>
      <c r="AZ45" s="12">
        <f t="shared" si="82"/>
        <v>0</v>
      </c>
      <c r="BA45" s="12">
        <f t="shared" si="82"/>
        <v>0</v>
      </c>
      <c r="BB45" s="11">
        <f t="shared" si="82"/>
        <v>0</v>
      </c>
      <c r="BC45" s="11">
        <f t="shared" si="82"/>
        <v>0</v>
      </c>
      <c r="BD45" s="12">
        <f t="shared" si="82"/>
        <v>0</v>
      </c>
      <c r="BE45" s="12">
        <f t="shared" si="82"/>
        <v>0</v>
      </c>
      <c r="BF45" s="11">
        <f t="shared" si="82"/>
        <v>0</v>
      </c>
      <c r="BG45" s="11">
        <f t="shared" si="82"/>
        <v>0</v>
      </c>
      <c r="BH45" s="12">
        <f t="shared" si="82"/>
        <v>0</v>
      </c>
      <c r="BI45" s="12">
        <f t="shared" si="82"/>
        <v>0</v>
      </c>
      <c r="BJ45" s="11">
        <f t="shared" si="82"/>
        <v>0</v>
      </c>
      <c r="BK45" s="11">
        <f t="shared" ref="BK45:CM45" si="83">SUM(BK4,BK9,BK14,BK20,BK25,BK30,BK35,BK40,)</f>
        <v>0</v>
      </c>
      <c r="BL45" s="12">
        <f t="shared" si="83"/>
        <v>0</v>
      </c>
      <c r="BM45" s="12">
        <f t="shared" si="83"/>
        <v>0</v>
      </c>
      <c r="BN45" s="11">
        <f t="shared" si="83"/>
        <v>0</v>
      </c>
      <c r="BO45" s="11">
        <f t="shared" si="83"/>
        <v>0</v>
      </c>
      <c r="BP45" s="12">
        <f t="shared" si="83"/>
        <v>0</v>
      </c>
      <c r="BQ45" s="12">
        <f t="shared" si="83"/>
        <v>0</v>
      </c>
      <c r="BR45" s="11">
        <f t="shared" si="83"/>
        <v>0</v>
      </c>
      <c r="BS45" s="11">
        <f t="shared" si="83"/>
        <v>0</v>
      </c>
      <c r="BT45" s="12">
        <f t="shared" si="83"/>
        <v>0</v>
      </c>
      <c r="BU45" s="12">
        <f t="shared" si="83"/>
        <v>0</v>
      </c>
      <c r="BV45" s="11">
        <f t="shared" si="83"/>
        <v>0</v>
      </c>
      <c r="BW45" s="11">
        <f t="shared" si="83"/>
        <v>0</v>
      </c>
      <c r="BX45" s="12">
        <f t="shared" si="83"/>
        <v>0</v>
      </c>
      <c r="BY45" s="12">
        <f t="shared" si="83"/>
        <v>0</v>
      </c>
      <c r="BZ45" s="11">
        <f t="shared" si="83"/>
        <v>0</v>
      </c>
      <c r="CA45" s="11">
        <f t="shared" si="83"/>
        <v>0</v>
      </c>
      <c r="CB45" s="12">
        <f t="shared" si="83"/>
        <v>0</v>
      </c>
      <c r="CC45" s="12">
        <f t="shared" si="83"/>
        <v>0</v>
      </c>
      <c r="CD45" s="11">
        <f t="shared" si="83"/>
        <v>0</v>
      </c>
      <c r="CE45" s="11">
        <f t="shared" si="83"/>
        <v>0</v>
      </c>
      <c r="CF45" s="12">
        <f t="shared" si="83"/>
        <v>0</v>
      </c>
      <c r="CG45" s="12">
        <f t="shared" si="83"/>
        <v>0</v>
      </c>
      <c r="CH45" s="11">
        <f t="shared" si="83"/>
        <v>0</v>
      </c>
      <c r="CI45" s="11">
        <f t="shared" si="83"/>
        <v>0</v>
      </c>
      <c r="CJ45" s="12">
        <f t="shared" si="83"/>
        <v>0</v>
      </c>
      <c r="CK45" s="12">
        <f t="shared" si="83"/>
        <v>0</v>
      </c>
      <c r="CL45" s="11">
        <f t="shared" si="83"/>
        <v>0</v>
      </c>
      <c r="CM45" s="11">
        <f t="shared" si="83"/>
        <v>0</v>
      </c>
      <c r="CN45" s="13"/>
      <c r="CO45" s="13"/>
      <c r="CP45" s="13"/>
      <c r="CQ45" s="13"/>
      <c r="CR45" s="13"/>
      <c r="CS45" s="13"/>
      <c r="CT45" s="14"/>
      <c r="CU45" s="8"/>
      <c r="CV45" s="8"/>
      <c r="CW45" s="9"/>
      <c r="CX45" s="14"/>
      <c r="CY45" s="8"/>
      <c r="CZ45" s="8"/>
      <c r="DA45" s="8"/>
      <c r="DB45" s="11"/>
      <c r="DC45" s="13"/>
      <c r="DD45" s="15"/>
    </row>
    <row r="46" spans="1:1477" s="6" customFormat="1" ht="6.75" customHeight="1" thickTop="1" thickBot="1">
      <c r="B46" s="17"/>
      <c r="C46" s="18"/>
      <c r="D46" s="19"/>
      <c r="E46" s="20"/>
      <c r="F46" s="21"/>
      <c r="G46" s="21"/>
      <c r="H46" s="22"/>
      <c r="I46" s="22"/>
      <c r="J46" s="22"/>
      <c r="K46" s="22"/>
      <c r="L46" s="22"/>
      <c r="M46" s="22"/>
      <c r="N46" s="22"/>
      <c r="O46" s="22"/>
      <c r="P46" s="23"/>
      <c r="Q46" s="23"/>
      <c r="R46" s="22"/>
      <c r="S46" s="22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148"/>
      <c r="AE46" s="22"/>
      <c r="AF46" s="24"/>
      <c r="AG46" s="24"/>
      <c r="AH46" s="23"/>
      <c r="AI46" s="23"/>
      <c r="AJ46" s="25"/>
      <c r="AK46" s="25"/>
      <c r="AL46" s="24"/>
      <c r="AM46" s="24"/>
      <c r="AN46" s="25"/>
      <c r="AO46" s="25"/>
      <c r="AP46" s="24"/>
      <c r="AQ46" s="24"/>
      <c r="AR46" s="25"/>
      <c r="AS46" s="25"/>
      <c r="AT46" s="24"/>
      <c r="AU46" s="24"/>
      <c r="AV46" s="25"/>
      <c r="AW46" s="25"/>
      <c r="AX46" s="24"/>
      <c r="AY46" s="24"/>
      <c r="AZ46" s="25"/>
      <c r="BA46" s="25"/>
      <c r="BB46" s="24"/>
      <c r="BC46" s="24"/>
      <c r="BD46" s="25"/>
      <c r="BE46" s="25"/>
      <c r="BF46" s="24"/>
      <c r="BG46" s="24"/>
      <c r="BH46" s="25"/>
      <c r="BI46" s="25"/>
      <c r="BJ46" s="24"/>
      <c r="BK46" s="24"/>
      <c r="BL46" s="25"/>
      <c r="BM46" s="25"/>
      <c r="BN46" s="24"/>
      <c r="BO46" s="24"/>
      <c r="BP46" s="25"/>
      <c r="BQ46" s="25"/>
      <c r="BR46" s="24"/>
      <c r="BS46" s="24"/>
      <c r="BT46" s="25"/>
      <c r="BU46" s="25"/>
      <c r="BV46" s="24"/>
      <c r="BW46" s="24"/>
      <c r="BX46" s="25"/>
      <c r="BY46" s="25"/>
      <c r="BZ46" s="24"/>
      <c r="CA46" s="24"/>
      <c r="CB46" s="25"/>
      <c r="CC46" s="25"/>
      <c r="CD46" s="24"/>
      <c r="CE46" s="24"/>
      <c r="CF46" s="25"/>
      <c r="CG46" s="25"/>
      <c r="CH46" s="24"/>
      <c r="CI46" s="24"/>
      <c r="CJ46" s="25"/>
      <c r="CK46" s="25"/>
      <c r="CL46" s="24"/>
      <c r="CM46" s="24"/>
      <c r="CN46" s="26"/>
      <c r="CO46" s="26"/>
      <c r="CP46" s="26"/>
      <c r="CQ46" s="26"/>
      <c r="CR46" s="26"/>
      <c r="CS46" s="26"/>
      <c r="CT46" s="27"/>
      <c r="CU46" s="21"/>
      <c r="CV46" s="21"/>
      <c r="CW46" s="22"/>
      <c r="CX46" s="27"/>
      <c r="CY46" s="21"/>
      <c r="CZ46" s="21"/>
      <c r="DA46" s="21"/>
      <c r="DB46" s="24"/>
      <c r="DC46" s="26"/>
      <c r="DD46" s="13"/>
    </row>
    <row r="47" spans="1:1477" s="6" customFormat="1" ht="24" customHeight="1" thickTop="1" thickBot="1">
      <c r="B47" s="275" t="s">
        <v>41</v>
      </c>
      <c r="C47" s="276"/>
      <c r="D47" s="277"/>
      <c r="E47" s="7"/>
      <c r="F47" s="8"/>
      <c r="G47" s="9">
        <f t="shared" ref="G47:L47" si="84">SUM(G42,G37,G32,G27,G22,G17,G11,G6)</f>
        <v>1</v>
      </c>
      <c r="H47" s="9">
        <f t="shared" si="84"/>
        <v>10</v>
      </c>
      <c r="I47" s="9">
        <f t="shared" si="84"/>
        <v>10</v>
      </c>
      <c r="J47" s="9">
        <f t="shared" si="84"/>
        <v>1565</v>
      </c>
      <c r="K47" s="9">
        <f t="shared" si="84"/>
        <v>1565</v>
      </c>
      <c r="L47" s="9">
        <f t="shared" si="84"/>
        <v>3290</v>
      </c>
      <c r="M47" s="143">
        <f>IF(G47=0,0,N47/G47)</f>
        <v>0</v>
      </c>
      <c r="N47" s="9">
        <f t="shared" ref="N47:AC47" si="85">SUM(N42,N37,N32,N27,N22,N17,N11,N6)</f>
        <v>0</v>
      </c>
      <c r="O47" s="9">
        <f t="shared" si="85"/>
        <v>-1725</v>
      </c>
      <c r="P47" s="10">
        <f t="shared" si="85"/>
        <v>1725</v>
      </c>
      <c r="Q47" s="10">
        <f t="shared" si="85"/>
        <v>0</v>
      </c>
      <c r="R47" s="9">
        <f t="shared" si="85"/>
        <v>0</v>
      </c>
      <c r="S47" s="9">
        <f t="shared" si="85"/>
        <v>-100</v>
      </c>
      <c r="T47" s="11">
        <f t="shared" si="85"/>
        <v>98502934</v>
      </c>
      <c r="U47" s="11">
        <f t="shared" si="85"/>
        <v>150000</v>
      </c>
      <c r="V47" s="11">
        <f t="shared" si="85"/>
        <v>98352934</v>
      </c>
      <c r="W47" s="11">
        <f t="shared" si="85"/>
        <v>101997749</v>
      </c>
      <c r="X47" s="11">
        <f t="shared" si="85"/>
        <v>101979312</v>
      </c>
      <c r="Y47" s="11">
        <f t="shared" si="85"/>
        <v>0</v>
      </c>
      <c r="Z47" s="11">
        <f t="shared" si="85"/>
        <v>7900000</v>
      </c>
      <c r="AA47" s="11">
        <f t="shared" si="85"/>
        <v>7900000</v>
      </c>
      <c r="AB47" s="11">
        <f t="shared" si="85"/>
        <v>109879312</v>
      </c>
      <c r="AC47" s="11">
        <f t="shared" si="85"/>
        <v>3307126</v>
      </c>
      <c r="AD47" s="142">
        <f>IF(G47=0,0,AE47/G47)</f>
        <v>8</v>
      </c>
      <c r="AE47" s="145">
        <f t="shared" ref="AE47:BJ47" si="86">SUM(AE42,AE37,AE32,AE27,AE22,AE17,AE11,AE6)</f>
        <v>8</v>
      </c>
      <c r="AF47" s="11">
        <f t="shared" si="86"/>
        <v>-106503708</v>
      </c>
      <c r="AG47" s="11">
        <f t="shared" si="86"/>
        <v>3494815</v>
      </c>
      <c r="AH47" s="10">
        <f t="shared" si="86"/>
        <v>0</v>
      </c>
      <c r="AI47" s="10">
        <f t="shared" si="86"/>
        <v>0</v>
      </c>
      <c r="AJ47" s="12">
        <f t="shared" si="86"/>
        <v>0</v>
      </c>
      <c r="AK47" s="12">
        <f t="shared" si="86"/>
        <v>0</v>
      </c>
      <c r="AL47" s="11">
        <f t="shared" si="86"/>
        <v>2529474</v>
      </c>
      <c r="AM47" s="11">
        <f t="shared" si="86"/>
        <v>732</v>
      </c>
      <c r="AN47" s="12">
        <f t="shared" si="86"/>
        <v>0</v>
      </c>
      <c r="AO47" s="12">
        <f t="shared" si="86"/>
        <v>0</v>
      </c>
      <c r="AP47" s="11">
        <f t="shared" si="86"/>
        <v>710246</v>
      </c>
      <c r="AQ47" s="11">
        <f t="shared" si="86"/>
        <v>1356</v>
      </c>
      <c r="AR47" s="12">
        <f t="shared" si="86"/>
        <v>0</v>
      </c>
      <c r="AS47" s="12">
        <f t="shared" si="86"/>
        <v>0</v>
      </c>
      <c r="AT47" s="11">
        <f t="shared" si="86"/>
        <v>0</v>
      </c>
      <c r="AU47" s="11">
        <f t="shared" si="86"/>
        <v>0</v>
      </c>
      <c r="AV47" s="12">
        <f t="shared" si="86"/>
        <v>0</v>
      </c>
      <c r="AW47" s="12">
        <f t="shared" si="86"/>
        <v>0</v>
      </c>
      <c r="AX47" s="11">
        <f t="shared" si="86"/>
        <v>0</v>
      </c>
      <c r="AY47" s="11">
        <f t="shared" si="86"/>
        <v>0</v>
      </c>
      <c r="AZ47" s="12">
        <f t="shared" si="86"/>
        <v>0</v>
      </c>
      <c r="BA47" s="12">
        <f t="shared" si="86"/>
        <v>0</v>
      </c>
      <c r="BB47" s="11">
        <f t="shared" si="86"/>
        <v>0</v>
      </c>
      <c r="BC47" s="11">
        <f t="shared" si="86"/>
        <v>0</v>
      </c>
      <c r="BD47" s="12">
        <f t="shared" si="86"/>
        <v>0</v>
      </c>
      <c r="BE47" s="12">
        <f t="shared" si="86"/>
        <v>0</v>
      </c>
      <c r="BF47" s="11">
        <f t="shared" si="86"/>
        <v>158121</v>
      </c>
      <c r="BG47" s="11">
        <f t="shared" si="86"/>
        <v>0</v>
      </c>
      <c r="BH47" s="12">
        <f t="shared" si="86"/>
        <v>0</v>
      </c>
      <c r="BI47" s="12">
        <f t="shared" si="86"/>
        <v>0</v>
      </c>
      <c r="BJ47" s="11">
        <f t="shared" si="86"/>
        <v>1742</v>
      </c>
      <c r="BK47" s="11">
        <f t="shared" ref="BK47:CM47" si="87">SUM(BK42,BK37,BK32,BK27,BK22,BK17,BK11,BK6)</f>
        <v>0</v>
      </c>
      <c r="BL47" s="12">
        <f t="shared" si="87"/>
        <v>0</v>
      </c>
      <c r="BM47" s="12">
        <f t="shared" si="87"/>
        <v>0</v>
      </c>
      <c r="BN47" s="11">
        <f t="shared" si="87"/>
        <v>0</v>
      </c>
      <c r="BO47" s="11">
        <f t="shared" si="87"/>
        <v>0</v>
      </c>
      <c r="BP47" s="12">
        <f t="shared" si="87"/>
        <v>0</v>
      </c>
      <c r="BQ47" s="12">
        <f t="shared" si="87"/>
        <v>0</v>
      </c>
      <c r="BR47" s="11">
        <f t="shared" si="87"/>
        <v>38535</v>
      </c>
      <c r="BS47" s="11">
        <f t="shared" si="87"/>
        <v>0</v>
      </c>
      <c r="BT47" s="12">
        <f t="shared" si="87"/>
        <v>0</v>
      </c>
      <c r="BU47" s="12">
        <f t="shared" si="87"/>
        <v>-100</v>
      </c>
      <c r="BV47" s="11">
        <f t="shared" si="87"/>
        <v>0</v>
      </c>
      <c r="BW47" s="11">
        <f t="shared" si="87"/>
        <v>0</v>
      </c>
      <c r="BX47" s="12">
        <f t="shared" si="87"/>
        <v>0</v>
      </c>
      <c r="BY47" s="12">
        <f t="shared" si="87"/>
        <v>0</v>
      </c>
      <c r="BZ47" s="11">
        <f t="shared" si="87"/>
        <v>0</v>
      </c>
      <c r="CA47" s="11">
        <f t="shared" si="87"/>
        <v>0</v>
      </c>
      <c r="CB47" s="12">
        <f t="shared" si="87"/>
        <v>0</v>
      </c>
      <c r="CC47" s="12">
        <f t="shared" si="87"/>
        <v>0</v>
      </c>
      <c r="CD47" s="11">
        <f t="shared" si="87"/>
        <v>0</v>
      </c>
      <c r="CE47" s="11">
        <f t="shared" si="87"/>
        <v>0</v>
      </c>
      <c r="CF47" s="12">
        <f t="shared" si="87"/>
        <v>0</v>
      </c>
      <c r="CG47" s="12">
        <f t="shared" si="87"/>
        <v>0</v>
      </c>
      <c r="CH47" s="11">
        <f t="shared" si="87"/>
        <v>-35024</v>
      </c>
      <c r="CI47" s="11">
        <f t="shared" si="87"/>
        <v>0</v>
      </c>
      <c r="CJ47" s="12">
        <f t="shared" si="87"/>
        <v>0</v>
      </c>
      <c r="CK47" s="12">
        <f t="shared" si="87"/>
        <v>-100</v>
      </c>
      <c r="CL47" s="11">
        <f t="shared" si="87"/>
        <v>3403092</v>
      </c>
      <c r="CM47" s="11">
        <f t="shared" si="87"/>
        <v>2088</v>
      </c>
      <c r="CN47" s="13"/>
      <c r="CO47" s="13"/>
      <c r="CP47" s="13"/>
      <c r="CQ47" s="13"/>
      <c r="CR47" s="13"/>
      <c r="CS47" s="13"/>
      <c r="CT47" s="14"/>
      <c r="CU47" s="8"/>
      <c r="CV47" s="8"/>
      <c r="CW47" s="9"/>
      <c r="CX47" s="14"/>
      <c r="CY47" s="8"/>
      <c r="CZ47" s="8"/>
      <c r="DA47" s="8"/>
      <c r="DB47" s="11"/>
      <c r="DC47" s="13"/>
      <c r="DD47" s="15"/>
    </row>
    <row r="48" spans="1:1477" s="6" customFormat="1" ht="6.75" customHeight="1" thickTop="1" thickBot="1">
      <c r="B48" s="17"/>
      <c r="C48" s="18"/>
      <c r="D48" s="19"/>
      <c r="E48" s="20"/>
      <c r="F48" s="21"/>
      <c r="G48" s="21"/>
      <c r="H48" s="22"/>
      <c r="I48" s="22"/>
      <c r="J48" s="22"/>
      <c r="K48" s="22"/>
      <c r="L48" s="22"/>
      <c r="M48" s="22"/>
      <c r="N48" s="22"/>
      <c r="O48" s="22"/>
      <c r="P48" s="23"/>
      <c r="Q48" s="23"/>
      <c r="R48" s="22"/>
      <c r="S48" s="22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148"/>
      <c r="AE48" s="22"/>
      <c r="AF48" s="24"/>
      <c r="AG48" s="24"/>
      <c r="AH48" s="23"/>
      <c r="AI48" s="23"/>
      <c r="AJ48" s="25"/>
      <c r="AK48" s="25"/>
      <c r="AL48" s="24"/>
      <c r="AM48" s="24"/>
      <c r="AN48" s="25"/>
      <c r="AO48" s="25"/>
      <c r="AP48" s="24"/>
      <c r="AQ48" s="24"/>
      <c r="AR48" s="25"/>
      <c r="AS48" s="25"/>
      <c r="AT48" s="24"/>
      <c r="AU48" s="24"/>
      <c r="AV48" s="25"/>
      <c r="AW48" s="25"/>
      <c r="AX48" s="24"/>
      <c r="AY48" s="24"/>
      <c r="AZ48" s="25"/>
      <c r="BA48" s="25"/>
      <c r="BB48" s="24"/>
      <c r="BC48" s="24"/>
      <c r="BD48" s="25"/>
      <c r="BE48" s="25"/>
      <c r="BF48" s="24"/>
      <c r="BG48" s="24"/>
      <c r="BH48" s="25"/>
      <c r="BI48" s="25"/>
      <c r="BJ48" s="24"/>
      <c r="BK48" s="24"/>
      <c r="BL48" s="25"/>
      <c r="BM48" s="25"/>
      <c r="BN48" s="24"/>
      <c r="BO48" s="24"/>
      <c r="BP48" s="25"/>
      <c r="BQ48" s="25"/>
      <c r="BR48" s="24"/>
      <c r="BS48" s="24"/>
      <c r="BT48" s="25"/>
      <c r="BU48" s="25"/>
      <c r="BV48" s="24"/>
      <c r="BW48" s="24"/>
      <c r="BX48" s="25"/>
      <c r="BY48" s="25"/>
      <c r="BZ48" s="24"/>
      <c r="CA48" s="24"/>
      <c r="CB48" s="25"/>
      <c r="CC48" s="25"/>
      <c r="CD48" s="24"/>
      <c r="CE48" s="24"/>
      <c r="CF48" s="25"/>
      <c r="CG48" s="25"/>
      <c r="CH48" s="24"/>
      <c r="CI48" s="24"/>
      <c r="CJ48" s="25"/>
      <c r="CK48" s="25"/>
      <c r="CL48" s="24"/>
      <c r="CM48" s="24"/>
      <c r="CN48" s="26"/>
      <c r="CO48" s="26"/>
      <c r="CP48" s="26"/>
      <c r="CQ48" s="26"/>
      <c r="CR48" s="26"/>
      <c r="CS48" s="26"/>
      <c r="CT48" s="27"/>
      <c r="CU48" s="21"/>
      <c r="CV48" s="21"/>
      <c r="CW48" s="22"/>
      <c r="CX48" s="27"/>
      <c r="CY48" s="21"/>
      <c r="CZ48" s="21"/>
      <c r="DA48" s="21"/>
      <c r="DB48" s="24"/>
      <c r="DC48" s="26"/>
      <c r="DD48" s="13"/>
    </row>
    <row r="49" spans="2:108" s="6" customFormat="1" ht="24" customHeight="1" thickTop="1" thickBot="1">
      <c r="B49" s="275" t="s">
        <v>42</v>
      </c>
      <c r="C49" s="276"/>
      <c r="D49" s="277"/>
      <c r="E49" s="7"/>
      <c r="F49" s="8"/>
      <c r="G49" s="9">
        <f t="shared" ref="G49:BR49" si="88">SUM(G45,G47)</f>
        <v>1</v>
      </c>
      <c r="H49" s="9">
        <f t="shared" si="88"/>
        <v>10</v>
      </c>
      <c r="I49" s="9">
        <f t="shared" si="88"/>
        <v>10</v>
      </c>
      <c r="J49" s="9">
        <f t="shared" si="88"/>
        <v>1565</v>
      </c>
      <c r="K49" s="9">
        <f t="shared" si="88"/>
        <v>1565</v>
      </c>
      <c r="L49" s="9">
        <f>SUM(L45,L47)</f>
        <v>3290</v>
      </c>
      <c r="M49" s="143">
        <f>IF(G49=0,0,N49/G49)</f>
        <v>0</v>
      </c>
      <c r="N49" s="9">
        <f>SUM(N45,N47)</f>
        <v>0</v>
      </c>
      <c r="O49" s="9">
        <f t="shared" si="88"/>
        <v>-1725</v>
      </c>
      <c r="P49" s="10">
        <f t="shared" si="88"/>
        <v>1725</v>
      </c>
      <c r="Q49" s="10">
        <f t="shared" si="88"/>
        <v>0</v>
      </c>
      <c r="R49" s="9">
        <f t="shared" si="88"/>
        <v>0</v>
      </c>
      <c r="S49" s="9">
        <f t="shared" si="88"/>
        <v>-100</v>
      </c>
      <c r="T49" s="11">
        <f t="shared" si="88"/>
        <v>98502934</v>
      </c>
      <c r="U49" s="11">
        <f t="shared" si="88"/>
        <v>150000</v>
      </c>
      <c r="V49" s="11">
        <f t="shared" si="88"/>
        <v>98352934</v>
      </c>
      <c r="W49" s="11">
        <f t="shared" si="88"/>
        <v>101997749</v>
      </c>
      <c r="X49" s="11">
        <f t="shared" si="88"/>
        <v>101979312</v>
      </c>
      <c r="Y49" s="11">
        <f t="shared" si="88"/>
        <v>0</v>
      </c>
      <c r="Z49" s="11">
        <f t="shared" si="88"/>
        <v>7900000</v>
      </c>
      <c r="AA49" s="11">
        <f t="shared" si="88"/>
        <v>7900000</v>
      </c>
      <c r="AB49" s="11">
        <f t="shared" si="88"/>
        <v>109879312</v>
      </c>
      <c r="AC49" s="11">
        <f>SUM(AC45,AC47)</f>
        <v>3307126</v>
      </c>
      <c r="AD49" s="142">
        <f>IF(G49=0,0,AE49/G49)</f>
        <v>15</v>
      </c>
      <c r="AE49" s="145">
        <f>SUM(AE45,AE47)</f>
        <v>15</v>
      </c>
      <c r="AF49" s="11">
        <f t="shared" si="88"/>
        <v>-106503708</v>
      </c>
      <c r="AG49" s="11">
        <f t="shared" si="88"/>
        <v>3494815</v>
      </c>
      <c r="AH49" s="10">
        <f t="shared" si="88"/>
        <v>0</v>
      </c>
      <c r="AI49" s="10">
        <f t="shared" si="88"/>
        <v>0</v>
      </c>
      <c r="AJ49" s="12">
        <f t="shared" si="88"/>
        <v>0</v>
      </c>
      <c r="AK49" s="12">
        <f t="shared" si="88"/>
        <v>0</v>
      </c>
      <c r="AL49" s="11">
        <f t="shared" si="88"/>
        <v>2529474</v>
      </c>
      <c r="AM49" s="11">
        <f t="shared" si="88"/>
        <v>732</v>
      </c>
      <c r="AN49" s="12">
        <f t="shared" si="88"/>
        <v>0</v>
      </c>
      <c r="AO49" s="12">
        <f t="shared" si="88"/>
        <v>0</v>
      </c>
      <c r="AP49" s="11">
        <f t="shared" si="88"/>
        <v>710246</v>
      </c>
      <c r="AQ49" s="11">
        <f t="shared" si="88"/>
        <v>1356</v>
      </c>
      <c r="AR49" s="12">
        <f t="shared" si="88"/>
        <v>0</v>
      </c>
      <c r="AS49" s="12">
        <f t="shared" si="88"/>
        <v>0</v>
      </c>
      <c r="AT49" s="11">
        <f t="shared" si="88"/>
        <v>0</v>
      </c>
      <c r="AU49" s="11">
        <f t="shared" si="88"/>
        <v>0</v>
      </c>
      <c r="AV49" s="12">
        <f t="shared" si="88"/>
        <v>0</v>
      </c>
      <c r="AW49" s="12">
        <f t="shared" si="88"/>
        <v>0</v>
      </c>
      <c r="AX49" s="11">
        <f t="shared" si="88"/>
        <v>0</v>
      </c>
      <c r="AY49" s="11">
        <f t="shared" si="88"/>
        <v>0</v>
      </c>
      <c r="AZ49" s="12">
        <f t="shared" si="88"/>
        <v>0</v>
      </c>
      <c r="BA49" s="12">
        <f t="shared" si="88"/>
        <v>0</v>
      </c>
      <c r="BB49" s="11">
        <f t="shared" si="88"/>
        <v>0</v>
      </c>
      <c r="BC49" s="11">
        <f t="shared" si="88"/>
        <v>0</v>
      </c>
      <c r="BD49" s="12">
        <f t="shared" si="88"/>
        <v>0</v>
      </c>
      <c r="BE49" s="12">
        <f t="shared" si="88"/>
        <v>0</v>
      </c>
      <c r="BF49" s="11">
        <f t="shared" si="88"/>
        <v>158121</v>
      </c>
      <c r="BG49" s="11">
        <f t="shared" si="88"/>
        <v>0</v>
      </c>
      <c r="BH49" s="12">
        <f t="shared" si="88"/>
        <v>0</v>
      </c>
      <c r="BI49" s="12">
        <f t="shared" si="88"/>
        <v>0</v>
      </c>
      <c r="BJ49" s="11">
        <f t="shared" si="88"/>
        <v>1742</v>
      </c>
      <c r="BK49" s="11">
        <f t="shared" si="88"/>
        <v>0</v>
      </c>
      <c r="BL49" s="12">
        <f t="shared" si="88"/>
        <v>0</v>
      </c>
      <c r="BM49" s="12">
        <f t="shared" si="88"/>
        <v>0</v>
      </c>
      <c r="BN49" s="11">
        <f t="shared" si="88"/>
        <v>0</v>
      </c>
      <c r="BO49" s="11">
        <f t="shared" si="88"/>
        <v>0</v>
      </c>
      <c r="BP49" s="12">
        <f t="shared" si="88"/>
        <v>0</v>
      </c>
      <c r="BQ49" s="12">
        <f t="shared" si="88"/>
        <v>0</v>
      </c>
      <c r="BR49" s="11">
        <f t="shared" si="88"/>
        <v>38535</v>
      </c>
      <c r="BS49" s="11">
        <f t="shared" ref="BS49:CM49" si="89">SUM(BS45,BS47)</f>
        <v>0</v>
      </c>
      <c r="BT49" s="12">
        <f t="shared" si="89"/>
        <v>0</v>
      </c>
      <c r="BU49" s="12">
        <f t="shared" si="89"/>
        <v>-100</v>
      </c>
      <c r="BV49" s="11">
        <f t="shared" si="89"/>
        <v>0</v>
      </c>
      <c r="BW49" s="11">
        <f t="shared" si="89"/>
        <v>0</v>
      </c>
      <c r="BX49" s="12">
        <f t="shared" si="89"/>
        <v>0</v>
      </c>
      <c r="BY49" s="12">
        <f t="shared" si="89"/>
        <v>0</v>
      </c>
      <c r="BZ49" s="11">
        <f t="shared" si="89"/>
        <v>0</v>
      </c>
      <c r="CA49" s="11">
        <f t="shared" si="89"/>
        <v>0</v>
      </c>
      <c r="CB49" s="12">
        <f t="shared" si="89"/>
        <v>0</v>
      </c>
      <c r="CC49" s="12">
        <f t="shared" si="89"/>
        <v>0</v>
      </c>
      <c r="CD49" s="11">
        <f t="shared" si="89"/>
        <v>0</v>
      </c>
      <c r="CE49" s="11">
        <f t="shared" si="89"/>
        <v>0</v>
      </c>
      <c r="CF49" s="12">
        <f t="shared" si="89"/>
        <v>0</v>
      </c>
      <c r="CG49" s="12">
        <f t="shared" si="89"/>
        <v>0</v>
      </c>
      <c r="CH49" s="11">
        <f t="shared" si="89"/>
        <v>-35024</v>
      </c>
      <c r="CI49" s="11">
        <f t="shared" si="89"/>
        <v>0</v>
      </c>
      <c r="CJ49" s="12">
        <f t="shared" si="89"/>
        <v>0</v>
      </c>
      <c r="CK49" s="12">
        <f t="shared" si="89"/>
        <v>-100</v>
      </c>
      <c r="CL49" s="11">
        <f t="shared" si="89"/>
        <v>3403092</v>
      </c>
      <c r="CM49" s="11">
        <f t="shared" si="89"/>
        <v>2088</v>
      </c>
      <c r="CN49" s="13"/>
      <c r="CO49" s="13"/>
      <c r="CP49" s="13"/>
      <c r="CQ49" s="13"/>
      <c r="CR49" s="13"/>
      <c r="CS49" s="13"/>
      <c r="CT49" s="14"/>
      <c r="CU49" s="8"/>
      <c r="CV49" s="8"/>
      <c r="CW49" s="9"/>
      <c r="CX49" s="14"/>
      <c r="CY49" s="8"/>
      <c r="CZ49" s="8"/>
      <c r="DA49" s="8"/>
      <c r="DB49" s="11"/>
      <c r="DC49" s="13"/>
      <c r="DD49" s="15"/>
    </row>
    <row r="50" spans="2:108" s="6" customFormat="1" ht="6.75" customHeight="1" thickTop="1">
      <c r="B50" s="17"/>
      <c r="C50" s="18"/>
      <c r="D50" s="19"/>
      <c r="E50" s="20"/>
      <c r="F50" s="21"/>
      <c r="G50" s="21"/>
      <c r="H50" s="22"/>
      <c r="I50" s="22"/>
      <c r="J50" s="22"/>
      <c r="K50" s="22"/>
      <c r="L50" s="22"/>
      <c r="M50" s="22"/>
      <c r="N50" s="22"/>
      <c r="O50" s="22"/>
      <c r="P50" s="23"/>
      <c r="Q50" s="23"/>
      <c r="R50" s="22"/>
      <c r="S50" s="22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148"/>
      <c r="AE50" s="22"/>
      <c r="AF50" s="24"/>
      <c r="AG50" s="24"/>
      <c r="AH50" s="23"/>
      <c r="AI50" s="23"/>
      <c r="AJ50" s="25"/>
      <c r="AK50" s="25"/>
      <c r="AL50" s="24"/>
      <c r="AM50" s="24"/>
      <c r="AN50" s="25"/>
      <c r="AO50" s="25"/>
      <c r="AP50" s="24"/>
      <c r="AQ50" s="24"/>
      <c r="AR50" s="25"/>
      <c r="AS50" s="25"/>
      <c r="AT50" s="24"/>
      <c r="AU50" s="24"/>
      <c r="AV50" s="25"/>
      <c r="AW50" s="25"/>
      <c r="AX50" s="24"/>
      <c r="AY50" s="24"/>
      <c r="AZ50" s="25"/>
      <c r="BA50" s="25"/>
      <c r="BB50" s="24"/>
      <c r="BC50" s="24"/>
      <c r="BD50" s="25"/>
      <c r="BE50" s="25"/>
      <c r="BF50" s="24"/>
      <c r="BG50" s="24"/>
      <c r="BH50" s="25"/>
      <c r="BI50" s="25"/>
      <c r="BJ50" s="24"/>
      <c r="BK50" s="24"/>
      <c r="BL50" s="25"/>
      <c r="BM50" s="25"/>
      <c r="BN50" s="24"/>
      <c r="BO50" s="24"/>
      <c r="BP50" s="25"/>
      <c r="BQ50" s="25"/>
      <c r="BR50" s="24"/>
      <c r="BS50" s="24"/>
      <c r="BT50" s="25"/>
      <c r="BU50" s="25"/>
      <c r="BV50" s="24"/>
      <c r="BW50" s="24"/>
      <c r="BX50" s="25"/>
      <c r="BY50" s="25"/>
      <c r="BZ50" s="24"/>
      <c r="CA50" s="24"/>
      <c r="CB50" s="25"/>
      <c r="CC50" s="25"/>
      <c r="CD50" s="24"/>
      <c r="CE50" s="24"/>
      <c r="CF50" s="25"/>
      <c r="CG50" s="25"/>
      <c r="CH50" s="24"/>
      <c r="CI50" s="24"/>
      <c r="CJ50" s="25"/>
      <c r="CK50" s="25"/>
      <c r="CL50" s="24"/>
      <c r="CM50" s="24"/>
      <c r="CN50" s="26"/>
      <c r="CO50" s="26"/>
      <c r="CP50" s="26"/>
      <c r="CQ50" s="26"/>
      <c r="CR50" s="26"/>
      <c r="CS50" s="26"/>
      <c r="CT50" s="27"/>
      <c r="CU50" s="21"/>
      <c r="CV50" s="21"/>
      <c r="CW50" s="22"/>
      <c r="CX50" s="27"/>
      <c r="CY50" s="21"/>
      <c r="CZ50" s="21"/>
      <c r="DA50" s="21"/>
      <c r="DB50" s="24"/>
      <c r="DC50" s="26"/>
      <c r="DD50" s="209"/>
    </row>
    <row r="61" spans="2:108">
      <c r="AB61" s="176"/>
    </row>
  </sheetData>
  <mergeCells count="92">
    <mergeCell ref="B47:D47"/>
    <mergeCell ref="B49:D49"/>
    <mergeCell ref="B37:D37"/>
    <mergeCell ref="B38:D38"/>
    <mergeCell ref="B40:D40"/>
    <mergeCell ref="B42:D42"/>
    <mergeCell ref="B43:D43"/>
    <mergeCell ref="B45:D45"/>
    <mergeCell ref="B35:D35"/>
    <mergeCell ref="B17:D17"/>
    <mergeCell ref="B18:D18"/>
    <mergeCell ref="B20:D20"/>
    <mergeCell ref="B22:D22"/>
    <mergeCell ref="B23:D23"/>
    <mergeCell ref="B25:D25"/>
    <mergeCell ref="B27:D27"/>
    <mergeCell ref="B28:D28"/>
    <mergeCell ref="B30:D30"/>
    <mergeCell ref="B32:D32"/>
    <mergeCell ref="B33:D33"/>
    <mergeCell ref="B6:D6"/>
    <mergeCell ref="B7:D7"/>
    <mergeCell ref="B9:D9"/>
    <mergeCell ref="B11:D11"/>
    <mergeCell ref="B12:D12"/>
    <mergeCell ref="B14:D14"/>
    <mergeCell ref="CY1:CY2"/>
    <mergeCell ref="CZ1:CZ2"/>
    <mergeCell ref="DA1:DA2"/>
    <mergeCell ref="DB1:DB2"/>
    <mergeCell ref="BT1:BW1"/>
    <mergeCell ref="BX1:CA1"/>
    <mergeCell ref="CB1:CE1"/>
    <mergeCell ref="CF1:CI1"/>
    <mergeCell ref="AN1:AQ1"/>
    <mergeCell ref="AR1:AU1"/>
    <mergeCell ref="AV1:AY1"/>
    <mergeCell ref="AZ1:BC1"/>
    <mergeCell ref="BD1:BG1"/>
    <mergeCell ref="BH1:BK1"/>
    <mergeCell ref="AE1:AE2"/>
    <mergeCell ref="DC1:DD1"/>
    <mergeCell ref="B4:D4"/>
    <mergeCell ref="CS1:CS2"/>
    <mergeCell ref="CT1:CT2"/>
    <mergeCell ref="CU1:CU2"/>
    <mergeCell ref="CV1:CV2"/>
    <mergeCell ref="CW1:CW2"/>
    <mergeCell ref="CX1:CX2"/>
    <mergeCell ref="CJ1:CM1"/>
    <mergeCell ref="CN1:CN2"/>
    <mergeCell ref="CO1:CO2"/>
    <mergeCell ref="CP1:CP2"/>
    <mergeCell ref="CQ1:CQ2"/>
    <mergeCell ref="CR1:CR2"/>
    <mergeCell ref="BL1:BO1"/>
    <mergeCell ref="BP1:BS1"/>
    <mergeCell ref="AF1:AF2"/>
    <mergeCell ref="AG1:AG2"/>
    <mergeCell ref="AH1:AH2"/>
    <mergeCell ref="AI1:AI2"/>
    <mergeCell ref="AJ1:AM1"/>
    <mergeCell ref="AD1:AD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F1:F2"/>
    <mergeCell ref="A1:A2"/>
    <mergeCell ref="B1:B2"/>
    <mergeCell ref="C1:C2"/>
    <mergeCell ref="D1:D2"/>
    <mergeCell ref="E1:E2"/>
  </mergeCells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288" sqref="CA288:CU309"/>
    </sheetView>
  </sheetViews>
  <sheetFormatPr defaultRowHeight="12"/>
  <cols>
    <col min="1" max="1" width="5.5703125" bestFit="1" customWidth="1"/>
    <col min="2" max="2" width="3" bestFit="1" customWidth="1"/>
    <col min="3" max="3" width="6.7109375" bestFit="1" customWidth="1"/>
    <col min="4" max="4" width="12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9" width="3" bestFit="1" customWidth="1"/>
    <col min="10" max="12" width="5" bestFit="1" customWidth="1"/>
    <col min="13" max="13" width="5.5703125" bestFit="1" customWidth="1"/>
    <col min="14" max="14" width="5" bestFit="1" customWidth="1"/>
    <col min="15" max="15" width="2" bestFit="1" customWidth="1"/>
    <col min="16" max="16" width="4" bestFit="1" customWidth="1"/>
    <col min="17" max="17" width="5.5703125" bestFit="1" customWidth="1"/>
    <col min="18" max="18" width="12.42578125" bestFit="1" customWidth="1"/>
    <col min="19" max="19" width="9" bestFit="1" customWidth="1"/>
    <col min="20" max="22" width="12.42578125" bestFit="1" customWidth="1"/>
    <col min="23" max="23" width="11" bestFit="1" customWidth="1"/>
    <col min="24" max="24" width="10.42578125" bestFit="1" customWidth="1"/>
    <col min="25" max="25" width="11" bestFit="1" customWidth="1"/>
    <col min="26" max="27" width="12.42578125" bestFit="1" customWidth="1"/>
    <col min="28" max="28" width="11" bestFit="1" customWidth="1"/>
    <col min="29" max="29" width="9" bestFit="1" customWidth="1"/>
    <col min="30" max="31" width="4" bestFit="1" customWidth="1"/>
    <col min="32" max="32" width="5.5703125" bestFit="1" customWidth="1"/>
    <col min="33" max="33" width="10.42578125" bestFit="1" customWidth="1"/>
    <col min="34" max="34" width="7" bestFit="1" customWidth="1"/>
    <col min="35" max="35" width="4" bestFit="1" customWidth="1"/>
    <col min="36" max="36" width="5.5703125" bestFit="1" customWidth="1"/>
    <col min="37" max="37" width="10.42578125" bestFit="1" customWidth="1"/>
    <col min="38" max="38" width="8" bestFit="1" customWidth="1"/>
    <col min="39" max="39" width="2" bestFit="1" customWidth="1"/>
    <col min="40" max="40" width="4.5703125" bestFit="1" customWidth="1"/>
    <col min="41" max="41" width="8" bestFit="1" customWidth="1"/>
    <col min="42" max="43" width="2" bestFit="1" customWidth="1"/>
    <col min="44" max="44" width="3.5703125" bestFit="1" customWidth="1"/>
    <col min="45" max="45" width="9.5703125" bestFit="1" customWidth="1"/>
    <col min="46" max="47" width="2" bestFit="1" customWidth="1"/>
    <col min="48" max="48" width="3.5703125" bestFit="1" customWidth="1"/>
    <col min="49" max="49" width="9" bestFit="1" customWidth="1"/>
    <col min="50" max="50" width="2" bestFit="1" customWidth="1"/>
    <col min="51" max="51" width="4" bestFit="1" customWidth="1"/>
    <col min="52" max="52" width="5.5703125" bestFit="1" customWidth="1"/>
    <col min="53" max="53" width="10.42578125" bestFit="1" customWidth="1"/>
    <col min="54" max="54" width="8" bestFit="1" customWidth="1"/>
    <col min="55" max="55" width="3" bestFit="1" customWidth="1"/>
    <col min="56" max="56" width="4.5703125" bestFit="1" customWidth="1"/>
    <col min="57" max="57" width="9" bestFit="1" customWidth="1"/>
    <col min="58" max="58" width="6" bestFit="1" customWidth="1"/>
    <col min="59" max="59" width="3" bestFit="1" customWidth="1"/>
    <col min="60" max="61" width="3.5703125" bestFit="1" customWidth="1"/>
    <col min="62" max="62" width="2" bestFit="1" customWidth="1"/>
    <col min="63" max="63" width="4" bestFit="1" customWidth="1"/>
    <col min="64" max="64" width="5.5703125" bestFit="1" customWidth="1"/>
    <col min="65" max="65" width="9" bestFit="1" customWidth="1"/>
    <col min="66" max="66" width="7" bestFit="1" customWidth="1"/>
    <col min="67" max="67" width="2" bestFit="1" customWidth="1"/>
    <col min="68" max="68" width="4.5703125" bestFit="1" customWidth="1"/>
    <col min="69" max="69" width="10.42578125" bestFit="1" customWidth="1"/>
    <col min="70" max="70" width="6" bestFit="1" customWidth="1"/>
    <col min="71" max="71" width="3" bestFit="1" customWidth="1"/>
    <col min="72" max="72" width="5.5703125" bestFit="1" customWidth="1"/>
    <col min="73" max="73" width="10.42578125" bestFit="1" customWidth="1"/>
    <col min="74" max="74" width="8" bestFit="1" customWidth="1"/>
    <col min="75" max="75" width="4" bestFit="1" customWidth="1"/>
    <col min="76" max="76" width="4.5703125" bestFit="1" customWidth="1"/>
    <col min="77" max="77" width="9" bestFit="1" customWidth="1"/>
    <col min="78" max="78" width="2" bestFit="1" customWidth="1"/>
    <col min="79" max="79" width="4" bestFit="1" customWidth="1"/>
    <col min="80" max="80" width="5.5703125" bestFit="1" customWidth="1"/>
    <col min="81" max="81" width="11.42578125" bestFit="1" customWidth="1"/>
    <col min="82" max="82" width="8" bestFit="1" customWidth="1"/>
    <col min="83" max="83" width="11.5703125" bestFit="1" customWidth="1"/>
    <col min="84" max="84" width="44.85546875" bestFit="1" customWidth="1"/>
    <col min="85" max="88" width="3.7109375" bestFit="1" customWidth="1"/>
    <col min="89" max="89" width="9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14.140625" bestFit="1" customWidth="1"/>
    <col min="99" max="99" width="143.42578125" bestFit="1" customWidth="1"/>
    <col min="100" max="101" width="4" bestFit="1" customWidth="1"/>
    <col min="102" max="102" width="3" bestFit="1" customWidth="1"/>
    <col min="103" max="103" width="3.5703125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3" bestFit="1" customWidth="1"/>
    <col min="113" max="113" width="5" bestFit="1" customWidth="1"/>
    <col min="114" max="115" width="3" bestFit="1" customWidth="1"/>
  </cols>
  <sheetData>
    <row r="1" spans="1:115">
      <c r="A1" t="str">
        <f t="shared" ref="A1:A64" si="0">CONCATENATE(B1,DG1)</f>
        <v>01CO</v>
      </c>
      <c r="B1" s="67" t="s">
        <v>129</v>
      </c>
      <c r="C1" s="67" t="s">
        <v>198</v>
      </c>
      <c r="D1" s="67" t="s">
        <v>199</v>
      </c>
      <c r="E1" s="68">
        <v>44356</v>
      </c>
      <c r="F1" s="185" t="s">
        <v>1001</v>
      </c>
      <c r="G1" s="67" t="s">
        <v>1002</v>
      </c>
      <c r="H1" s="69">
        <v>2</v>
      </c>
      <c r="I1" s="69">
        <v>6</v>
      </c>
      <c r="J1" s="69">
        <v>320</v>
      </c>
      <c r="K1" s="69">
        <v>579</v>
      </c>
      <c r="L1" s="69">
        <v>579</v>
      </c>
      <c r="M1" s="69">
        <v>0</v>
      </c>
      <c r="N1" s="69">
        <v>0</v>
      </c>
      <c r="O1" s="69">
        <v>0</v>
      </c>
      <c r="P1" s="69">
        <v>207</v>
      </c>
      <c r="Q1" s="80">
        <v>52</v>
      </c>
      <c r="R1" s="80">
        <v>6386200</v>
      </c>
      <c r="S1" s="80">
        <v>56445</v>
      </c>
      <c r="T1" s="80">
        <v>6329755</v>
      </c>
      <c r="U1" s="80">
        <v>6748926</v>
      </c>
      <c r="V1" s="80">
        <v>6664293</v>
      </c>
      <c r="W1" s="80">
        <v>0</v>
      </c>
      <c r="X1" s="80">
        <v>0</v>
      </c>
      <c r="Y1" s="80">
        <v>0</v>
      </c>
      <c r="Z1" s="80">
        <v>6664293</v>
      </c>
      <c r="AA1" s="80">
        <v>6748506</v>
      </c>
      <c r="AB1" s="80">
        <v>143879</v>
      </c>
      <c r="AC1" s="69">
        <v>362725</v>
      </c>
      <c r="AD1" s="69">
        <v>149</v>
      </c>
      <c r="AE1" s="69">
        <v>7</v>
      </c>
      <c r="AF1" s="80">
        <v>20</v>
      </c>
      <c r="AG1" s="80">
        <v>118601</v>
      </c>
      <c r="AH1" s="69">
        <v>0</v>
      </c>
      <c r="AI1" s="69">
        <v>0</v>
      </c>
      <c r="AJ1" s="80">
        <v>32</v>
      </c>
      <c r="AK1" s="80">
        <v>264904</v>
      </c>
      <c r="AL1" s="69">
        <v>0</v>
      </c>
      <c r="AM1" s="69">
        <v>0</v>
      </c>
      <c r="AN1" s="80">
        <v>0</v>
      </c>
      <c r="AO1" s="80">
        <v>0</v>
      </c>
      <c r="AP1" s="69">
        <v>0</v>
      </c>
      <c r="AQ1" s="69">
        <v>0</v>
      </c>
      <c r="AR1" s="80">
        <v>0</v>
      </c>
      <c r="AS1" s="80">
        <v>0</v>
      </c>
      <c r="AT1" s="69">
        <v>0</v>
      </c>
      <c r="AU1" s="69">
        <v>0</v>
      </c>
      <c r="AV1" s="80">
        <v>0</v>
      </c>
      <c r="AW1" s="80">
        <v>0</v>
      </c>
      <c r="AX1" s="69">
        <v>0</v>
      </c>
      <c r="AY1" s="69">
        <v>0</v>
      </c>
      <c r="AZ1" s="80">
        <v>0</v>
      </c>
      <c r="BA1" s="80">
        <v>0</v>
      </c>
      <c r="BB1" s="69">
        <v>0</v>
      </c>
      <c r="BC1" s="69">
        <v>0</v>
      </c>
      <c r="BD1" s="80">
        <v>0</v>
      </c>
      <c r="BE1" s="80">
        <v>0</v>
      </c>
      <c r="BF1" s="69">
        <v>0</v>
      </c>
      <c r="BG1" s="69">
        <v>0</v>
      </c>
      <c r="BH1" s="80">
        <v>0</v>
      </c>
      <c r="BI1" s="80">
        <v>0</v>
      </c>
      <c r="BJ1" s="69">
        <v>0</v>
      </c>
      <c r="BK1" s="69">
        <v>88</v>
      </c>
      <c r="BL1" s="80">
        <v>0</v>
      </c>
      <c r="BM1" s="80">
        <v>8221</v>
      </c>
      <c r="BN1" s="69">
        <v>0</v>
      </c>
      <c r="BO1" s="69">
        <v>0</v>
      </c>
      <c r="BP1" s="80">
        <v>0</v>
      </c>
      <c r="BQ1" s="80">
        <v>0</v>
      </c>
      <c r="BR1" s="69">
        <v>0</v>
      </c>
      <c r="BS1" s="69">
        <v>0</v>
      </c>
      <c r="BT1" s="80">
        <v>0</v>
      </c>
      <c r="BU1" s="80">
        <v>0</v>
      </c>
      <c r="BV1" s="69">
        <v>0</v>
      </c>
      <c r="BW1" s="69">
        <v>0</v>
      </c>
      <c r="BX1" s="80">
        <v>0</v>
      </c>
      <c r="BY1" s="80">
        <v>0</v>
      </c>
      <c r="BZ1" s="69">
        <v>0</v>
      </c>
      <c r="CA1" s="69">
        <v>120</v>
      </c>
      <c r="CB1" s="80">
        <v>52</v>
      </c>
      <c r="CC1" s="80">
        <v>391726</v>
      </c>
      <c r="CD1" s="69">
        <v>0</v>
      </c>
      <c r="CE1" s="69" t="s">
        <v>699</v>
      </c>
      <c r="CF1" s="69" t="s">
        <v>700</v>
      </c>
      <c r="CG1" s="69" t="s">
        <v>701</v>
      </c>
      <c r="CH1" s="69" t="s">
        <v>701</v>
      </c>
      <c r="CI1" s="69" t="s">
        <v>701</v>
      </c>
      <c r="CJ1" s="68" t="s">
        <v>701</v>
      </c>
      <c r="CK1" s="68">
        <v>45314</v>
      </c>
      <c r="CL1" s="185" t="s">
        <v>1003</v>
      </c>
      <c r="CM1" s="67" t="s">
        <v>1004</v>
      </c>
      <c r="CN1" s="67" t="s">
        <v>168</v>
      </c>
      <c r="CO1" s="68">
        <v>45142</v>
      </c>
      <c r="CP1" s="185" t="s">
        <v>1005</v>
      </c>
      <c r="CQ1" s="67" t="s">
        <v>1004</v>
      </c>
      <c r="CR1" s="67" t="s">
        <v>169</v>
      </c>
      <c r="CS1" s="69">
        <v>5529849.5700000003</v>
      </c>
      <c r="CT1" s="69"/>
      <c r="CU1" s="69"/>
      <c r="CV1" s="69">
        <v>5</v>
      </c>
      <c r="CW1" s="69">
        <v>26</v>
      </c>
      <c r="CX1" s="69">
        <v>25</v>
      </c>
      <c r="CY1" s="69">
        <v>0</v>
      </c>
      <c r="CZ1" s="69">
        <v>0</v>
      </c>
      <c r="DA1" s="69">
        <v>0</v>
      </c>
      <c r="DG1" t="str">
        <f t="shared" ref="DG1:DG64" si="1">IF(LEFT(C1,1)="E","DO","CO")</f>
        <v>CO</v>
      </c>
      <c r="DH1">
        <f>COUNTIF(A1:A309,"01CO")</f>
        <v>27</v>
      </c>
      <c r="DI1" t="s">
        <v>149</v>
      </c>
      <c r="DJ1">
        <v>1</v>
      </c>
      <c r="DK1">
        <f>DH1</f>
        <v>27</v>
      </c>
    </row>
    <row r="2" spans="1:115">
      <c r="A2" t="str">
        <f t="shared" si="0"/>
        <v>01CO</v>
      </c>
      <c r="B2" s="67" t="s">
        <v>129</v>
      </c>
      <c r="C2" s="67" t="s">
        <v>200</v>
      </c>
      <c r="D2" s="67" t="s">
        <v>201</v>
      </c>
      <c r="E2" s="68">
        <v>43264</v>
      </c>
      <c r="F2" s="185" t="s">
        <v>1001</v>
      </c>
      <c r="G2" s="67" t="s">
        <v>1006</v>
      </c>
      <c r="H2" s="69">
        <v>3</v>
      </c>
      <c r="I2" s="69">
        <v>32</v>
      </c>
      <c r="J2" s="69">
        <v>1200</v>
      </c>
      <c r="K2" s="69">
        <v>1846</v>
      </c>
      <c r="L2" s="69">
        <v>1845</v>
      </c>
      <c r="M2" s="69">
        <v>1</v>
      </c>
      <c r="N2" s="69">
        <v>0</v>
      </c>
      <c r="O2" s="69">
        <v>0</v>
      </c>
      <c r="P2" s="69">
        <v>357</v>
      </c>
      <c r="Q2" s="80">
        <v>289</v>
      </c>
      <c r="R2" s="80">
        <v>20052828</v>
      </c>
      <c r="S2" s="80">
        <v>150000</v>
      </c>
      <c r="T2" s="80">
        <v>19902828</v>
      </c>
      <c r="U2" s="80">
        <v>22892173</v>
      </c>
      <c r="V2" s="80">
        <v>22098737</v>
      </c>
      <c r="W2" s="80">
        <v>0</v>
      </c>
      <c r="X2" s="80">
        <v>0</v>
      </c>
      <c r="Y2" s="80">
        <v>0</v>
      </c>
      <c r="Z2" s="80">
        <v>22098737</v>
      </c>
      <c r="AA2" s="80">
        <v>22107645</v>
      </c>
      <c r="AB2" s="80">
        <v>112471</v>
      </c>
      <c r="AC2" s="69">
        <v>2839344</v>
      </c>
      <c r="AD2" s="69">
        <v>254</v>
      </c>
      <c r="AE2" s="69">
        <v>0</v>
      </c>
      <c r="AF2" s="80">
        <v>275</v>
      </c>
      <c r="AG2" s="80">
        <v>1504569</v>
      </c>
      <c r="AH2" s="69">
        <v>159745</v>
      </c>
      <c r="AI2" s="69">
        <v>0</v>
      </c>
      <c r="AJ2" s="80">
        <v>0</v>
      </c>
      <c r="AK2" s="80">
        <v>752980</v>
      </c>
      <c r="AL2" s="69">
        <v>13922</v>
      </c>
      <c r="AM2" s="69">
        <v>0</v>
      </c>
      <c r="AN2" s="80">
        <v>0</v>
      </c>
      <c r="AO2" s="80">
        <v>0</v>
      </c>
      <c r="AP2" s="69">
        <v>0</v>
      </c>
      <c r="AQ2" s="69">
        <v>0</v>
      </c>
      <c r="AR2" s="80">
        <v>0</v>
      </c>
      <c r="AS2" s="80">
        <v>0</v>
      </c>
      <c r="AT2" s="69">
        <v>0</v>
      </c>
      <c r="AU2" s="69">
        <v>0</v>
      </c>
      <c r="AV2" s="80">
        <v>0</v>
      </c>
      <c r="AW2" s="80">
        <v>8750</v>
      </c>
      <c r="AX2" s="69">
        <v>0</v>
      </c>
      <c r="AY2" s="69">
        <v>0</v>
      </c>
      <c r="AZ2" s="80">
        <v>0</v>
      </c>
      <c r="BA2" s="80">
        <v>0</v>
      </c>
      <c r="BB2" s="69">
        <v>0</v>
      </c>
      <c r="BC2" s="69">
        <v>0</v>
      </c>
      <c r="BD2" s="80">
        <v>0</v>
      </c>
      <c r="BE2" s="80">
        <v>470970</v>
      </c>
      <c r="BF2" s="69">
        <v>0</v>
      </c>
      <c r="BG2" s="69">
        <v>0</v>
      </c>
      <c r="BH2" s="80">
        <v>0</v>
      </c>
      <c r="BI2" s="80">
        <v>0</v>
      </c>
      <c r="BJ2" s="69">
        <v>0</v>
      </c>
      <c r="BK2" s="69">
        <v>0</v>
      </c>
      <c r="BL2" s="80">
        <v>14</v>
      </c>
      <c r="BM2" s="80">
        <v>103564</v>
      </c>
      <c r="BN2" s="69">
        <v>0</v>
      </c>
      <c r="BO2" s="69">
        <v>0</v>
      </c>
      <c r="BP2" s="80">
        <v>0</v>
      </c>
      <c r="BQ2" s="80">
        <v>0</v>
      </c>
      <c r="BR2" s="69">
        <v>0</v>
      </c>
      <c r="BS2" s="69">
        <v>0</v>
      </c>
      <c r="BT2" s="80">
        <v>0</v>
      </c>
      <c r="BU2" s="80">
        <v>0</v>
      </c>
      <c r="BV2" s="69">
        <v>0</v>
      </c>
      <c r="BW2" s="69">
        <v>0</v>
      </c>
      <c r="BX2" s="80">
        <v>0</v>
      </c>
      <c r="BY2" s="80">
        <v>0</v>
      </c>
      <c r="BZ2" s="69">
        <v>0</v>
      </c>
      <c r="CA2" s="69">
        <v>0</v>
      </c>
      <c r="CB2" s="80">
        <v>289</v>
      </c>
      <c r="CC2" s="80">
        <v>2840833</v>
      </c>
      <c r="CD2" s="69">
        <v>173668</v>
      </c>
      <c r="CE2" s="69" t="s">
        <v>704</v>
      </c>
      <c r="CF2" s="69" t="s">
        <v>705</v>
      </c>
      <c r="CG2" s="69" t="s">
        <v>701</v>
      </c>
      <c r="CH2" s="69" t="s">
        <v>701</v>
      </c>
      <c r="CI2" s="69" t="s">
        <v>701</v>
      </c>
      <c r="CJ2" s="68" t="s">
        <v>701</v>
      </c>
      <c r="CK2" s="68">
        <v>45422</v>
      </c>
      <c r="CL2" s="185" t="s">
        <v>1001</v>
      </c>
      <c r="CM2" s="67" t="s">
        <v>1004</v>
      </c>
      <c r="CN2" s="67" t="s">
        <v>168</v>
      </c>
      <c r="CO2" s="68">
        <v>45289</v>
      </c>
      <c r="CP2" s="185" t="s">
        <v>1007</v>
      </c>
      <c r="CQ2" s="67" t="s">
        <v>1004</v>
      </c>
      <c r="CR2" s="67" t="s">
        <v>261</v>
      </c>
      <c r="CS2" s="69">
        <v>16688857.48</v>
      </c>
      <c r="CT2" s="69"/>
      <c r="CU2" s="69"/>
      <c r="CV2" s="69">
        <v>24</v>
      </c>
      <c r="CW2" s="69">
        <v>117</v>
      </c>
      <c r="CX2" s="69">
        <v>0</v>
      </c>
      <c r="CY2" s="69">
        <v>0</v>
      </c>
      <c r="CZ2" s="69">
        <v>0</v>
      </c>
      <c r="DA2" s="69">
        <v>0</v>
      </c>
      <c r="DG2" t="str">
        <f t="shared" si="1"/>
        <v>CO</v>
      </c>
      <c r="DH2">
        <f>COUNTIF(A1:A309,"01DO")</f>
        <v>17</v>
      </c>
      <c r="DI2" t="s">
        <v>150</v>
      </c>
      <c r="DJ2">
        <f>DK1+1</f>
        <v>28</v>
      </c>
      <c r="DK2">
        <f>DJ2+DH2-1</f>
        <v>44</v>
      </c>
    </row>
    <row r="3" spans="1:115">
      <c r="A3" t="str">
        <f t="shared" si="0"/>
        <v>01CO</v>
      </c>
      <c r="B3" s="67" t="s">
        <v>129</v>
      </c>
      <c r="C3" s="67" t="s">
        <v>202</v>
      </c>
      <c r="D3" s="67" t="s">
        <v>203</v>
      </c>
      <c r="E3" s="68">
        <v>43950</v>
      </c>
      <c r="F3" s="185" t="s">
        <v>1001</v>
      </c>
      <c r="G3" s="67" t="s">
        <v>1008</v>
      </c>
      <c r="H3" s="69">
        <v>4</v>
      </c>
      <c r="I3" s="69">
        <v>15</v>
      </c>
      <c r="J3" s="69">
        <v>875</v>
      </c>
      <c r="K3" s="69">
        <v>1016</v>
      </c>
      <c r="L3" s="69">
        <v>963</v>
      </c>
      <c r="M3" s="69">
        <v>53</v>
      </c>
      <c r="N3" s="69">
        <v>0</v>
      </c>
      <c r="O3" s="69">
        <v>0</v>
      </c>
      <c r="P3" s="69">
        <v>127</v>
      </c>
      <c r="Q3" s="80">
        <v>14</v>
      </c>
      <c r="R3" s="80">
        <v>43563143</v>
      </c>
      <c r="S3" s="80">
        <v>150000</v>
      </c>
      <c r="T3" s="80">
        <v>43413143</v>
      </c>
      <c r="U3" s="80">
        <v>43826539</v>
      </c>
      <c r="V3" s="80">
        <v>44268970</v>
      </c>
      <c r="W3" s="80">
        <v>0</v>
      </c>
      <c r="X3" s="80">
        <v>0</v>
      </c>
      <c r="Y3" s="80">
        <v>0</v>
      </c>
      <c r="Z3" s="80">
        <v>44268970</v>
      </c>
      <c r="AA3" s="80">
        <v>45616616</v>
      </c>
      <c r="AB3" s="80">
        <v>1915546</v>
      </c>
      <c r="AC3" s="69">
        <v>263396</v>
      </c>
      <c r="AD3" s="69">
        <v>80</v>
      </c>
      <c r="AE3" s="69">
        <v>0</v>
      </c>
      <c r="AF3" s="80">
        <v>0</v>
      </c>
      <c r="AG3" s="80">
        <v>351912</v>
      </c>
      <c r="AH3" s="69">
        <v>3918</v>
      </c>
      <c r="AI3" s="69">
        <v>7</v>
      </c>
      <c r="AJ3" s="80">
        <v>0</v>
      </c>
      <c r="AK3" s="80">
        <v>219896</v>
      </c>
      <c r="AL3" s="69">
        <v>30715</v>
      </c>
      <c r="AM3" s="69">
        <v>0</v>
      </c>
      <c r="AN3" s="80">
        <v>0</v>
      </c>
      <c r="AO3" s="80">
        <v>0</v>
      </c>
      <c r="AP3" s="69">
        <v>0</v>
      </c>
      <c r="AQ3" s="69">
        <v>0</v>
      </c>
      <c r="AR3" s="80">
        <v>0</v>
      </c>
      <c r="AS3" s="80">
        <v>0</v>
      </c>
      <c r="AT3" s="69">
        <v>0</v>
      </c>
      <c r="AU3" s="69">
        <v>0</v>
      </c>
      <c r="AV3" s="80">
        <v>0</v>
      </c>
      <c r="AW3" s="80">
        <v>0</v>
      </c>
      <c r="AX3" s="69">
        <v>0</v>
      </c>
      <c r="AY3" s="69">
        <v>0</v>
      </c>
      <c r="AZ3" s="80">
        <v>0</v>
      </c>
      <c r="BA3" s="80">
        <v>0</v>
      </c>
      <c r="BB3" s="69">
        <v>0</v>
      </c>
      <c r="BC3" s="69">
        <v>0</v>
      </c>
      <c r="BD3" s="80">
        <v>0</v>
      </c>
      <c r="BE3" s="80">
        <v>17978</v>
      </c>
      <c r="BF3" s="69">
        <v>0</v>
      </c>
      <c r="BG3" s="69">
        <v>0</v>
      </c>
      <c r="BH3" s="80">
        <v>0</v>
      </c>
      <c r="BI3" s="80">
        <v>0</v>
      </c>
      <c r="BJ3" s="69">
        <v>0</v>
      </c>
      <c r="BK3" s="69">
        <v>0</v>
      </c>
      <c r="BL3" s="80">
        <v>14</v>
      </c>
      <c r="BM3" s="80">
        <v>22507</v>
      </c>
      <c r="BN3" s="69">
        <v>0</v>
      </c>
      <c r="BO3" s="69">
        <v>0</v>
      </c>
      <c r="BP3" s="80">
        <v>0</v>
      </c>
      <c r="BQ3" s="80">
        <v>0</v>
      </c>
      <c r="BR3" s="69">
        <v>0</v>
      </c>
      <c r="BS3" s="69">
        <v>0</v>
      </c>
      <c r="BT3" s="80">
        <v>0</v>
      </c>
      <c r="BU3" s="80">
        <v>18317</v>
      </c>
      <c r="BV3" s="69">
        <v>0</v>
      </c>
      <c r="BW3" s="69">
        <v>0</v>
      </c>
      <c r="BX3" s="80">
        <v>0</v>
      </c>
      <c r="BY3" s="80">
        <v>0</v>
      </c>
      <c r="BZ3" s="69">
        <v>0</v>
      </c>
      <c r="CA3" s="69">
        <v>7</v>
      </c>
      <c r="CB3" s="80">
        <v>14</v>
      </c>
      <c r="CC3" s="80">
        <v>343410</v>
      </c>
      <c r="CD3" s="69">
        <v>34633</v>
      </c>
      <c r="CE3" s="69" t="s">
        <v>742</v>
      </c>
      <c r="CF3" s="69" t="s">
        <v>743</v>
      </c>
      <c r="CG3" s="69" t="s">
        <v>701</v>
      </c>
      <c r="CH3" s="69" t="s">
        <v>701</v>
      </c>
      <c r="CI3" s="69" t="s">
        <v>701</v>
      </c>
      <c r="CJ3" s="68" t="s">
        <v>701</v>
      </c>
      <c r="CK3" s="68">
        <v>45180</v>
      </c>
      <c r="CL3" s="185" t="s">
        <v>1005</v>
      </c>
      <c r="CM3" s="67" t="s">
        <v>1004</v>
      </c>
      <c r="CN3" s="67" t="s">
        <v>168</v>
      </c>
      <c r="CO3" s="68">
        <v>45044</v>
      </c>
      <c r="CP3" s="185" t="s">
        <v>1001</v>
      </c>
      <c r="CQ3" s="67" t="s">
        <v>1009</v>
      </c>
      <c r="CR3" s="67" t="s">
        <v>242</v>
      </c>
      <c r="CS3" s="69">
        <v>44746155.07</v>
      </c>
      <c r="CT3" s="69"/>
      <c r="CU3" s="69"/>
      <c r="CV3" s="69">
        <v>0</v>
      </c>
      <c r="CW3" s="69">
        <v>54</v>
      </c>
      <c r="CX3" s="69">
        <v>0</v>
      </c>
      <c r="CY3" s="69">
        <v>0</v>
      </c>
      <c r="CZ3" s="69">
        <v>-287200</v>
      </c>
      <c r="DA3" s="69">
        <v>0</v>
      </c>
      <c r="DG3" t="str">
        <f t="shared" si="1"/>
        <v>CO</v>
      </c>
      <c r="DH3">
        <f>COUNTIF(A1:A309,"02CO")</f>
        <v>47</v>
      </c>
      <c r="DI3" t="s">
        <v>151</v>
      </c>
      <c r="DJ3">
        <f t="shared" ref="DJ3:DJ16" si="2">DK2+1</f>
        <v>45</v>
      </c>
      <c r="DK3">
        <f t="shared" ref="DK3:DK16" si="3">DJ3+DH3-1</f>
        <v>91</v>
      </c>
    </row>
    <row r="4" spans="1:115">
      <c r="A4" t="str">
        <f t="shared" si="0"/>
        <v>01CO</v>
      </c>
      <c r="B4" s="67" t="s">
        <v>129</v>
      </c>
      <c r="C4" s="67" t="s">
        <v>204</v>
      </c>
      <c r="D4" s="67" t="s">
        <v>205</v>
      </c>
      <c r="E4" s="68">
        <v>44356</v>
      </c>
      <c r="F4" s="185" t="s">
        <v>1001</v>
      </c>
      <c r="G4" s="67" t="s">
        <v>1002</v>
      </c>
      <c r="H4" s="69">
        <v>2</v>
      </c>
      <c r="I4" s="69">
        <v>18</v>
      </c>
      <c r="J4" s="69">
        <v>275</v>
      </c>
      <c r="K4" s="69">
        <v>545</v>
      </c>
      <c r="L4" s="69">
        <v>530</v>
      </c>
      <c r="M4" s="69">
        <v>15</v>
      </c>
      <c r="N4" s="69">
        <v>0</v>
      </c>
      <c r="O4" s="69">
        <v>0</v>
      </c>
      <c r="P4" s="69">
        <v>223</v>
      </c>
      <c r="Q4" s="80">
        <v>47</v>
      </c>
      <c r="R4" s="80">
        <v>4097408</v>
      </c>
      <c r="S4" s="80">
        <v>50000</v>
      </c>
      <c r="T4" s="80">
        <v>4047408</v>
      </c>
      <c r="U4" s="80">
        <v>4902150</v>
      </c>
      <c r="V4" s="80">
        <v>4899132</v>
      </c>
      <c r="W4" s="80">
        <v>0</v>
      </c>
      <c r="X4" s="80">
        <v>0</v>
      </c>
      <c r="Y4" s="80">
        <v>0</v>
      </c>
      <c r="Z4" s="80">
        <v>4899132</v>
      </c>
      <c r="AA4" s="80">
        <v>4822749</v>
      </c>
      <c r="AB4" s="80">
        <v>34379</v>
      </c>
      <c r="AC4" s="69">
        <v>804742</v>
      </c>
      <c r="AD4" s="69">
        <v>131</v>
      </c>
      <c r="AE4" s="69">
        <v>0</v>
      </c>
      <c r="AF4" s="80">
        <v>42</v>
      </c>
      <c r="AG4" s="80">
        <v>118523</v>
      </c>
      <c r="AH4" s="69">
        <v>55203</v>
      </c>
      <c r="AI4" s="69">
        <v>51</v>
      </c>
      <c r="AJ4" s="80">
        <v>5</v>
      </c>
      <c r="AK4" s="80">
        <v>478225</v>
      </c>
      <c r="AL4" s="69">
        <v>97145</v>
      </c>
      <c r="AM4" s="69">
        <v>0</v>
      </c>
      <c r="AN4" s="80">
        <v>0</v>
      </c>
      <c r="AO4" s="80">
        <v>0</v>
      </c>
      <c r="AP4" s="69">
        <v>0</v>
      </c>
      <c r="AQ4" s="69">
        <v>0</v>
      </c>
      <c r="AR4" s="80">
        <v>0</v>
      </c>
      <c r="AS4" s="80">
        <v>0</v>
      </c>
      <c r="AT4" s="69">
        <v>0</v>
      </c>
      <c r="AU4" s="69">
        <v>0</v>
      </c>
      <c r="AV4" s="80">
        <v>0</v>
      </c>
      <c r="AW4" s="80">
        <v>0</v>
      </c>
      <c r="AX4" s="69">
        <v>0</v>
      </c>
      <c r="AY4" s="69">
        <v>0</v>
      </c>
      <c r="AZ4" s="80">
        <v>0</v>
      </c>
      <c r="BA4" s="80">
        <v>80171</v>
      </c>
      <c r="BB4" s="69">
        <v>0</v>
      </c>
      <c r="BC4" s="69">
        <v>0</v>
      </c>
      <c r="BD4" s="80">
        <v>0</v>
      </c>
      <c r="BE4" s="80">
        <v>0</v>
      </c>
      <c r="BF4" s="69">
        <v>0</v>
      </c>
      <c r="BG4" s="69">
        <v>0</v>
      </c>
      <c r="BH4" s="80">
        <v>0</v>
      </c>
      <c r="BI4" s="80">
        <v>0</v>
      </c>
      <c r="BJ4" s="69">
        <v>0</v>
      </c>
      <c r="BK4" s="69">
        <v>0</v>
      </c>
      <c r="BL4" s="80">
        <v>0</v>
      </c>
      <c r="BM4" s="80">
        <v>110761</v>
      </c>
      <c r="BN4" s="69">
        <v>0</v>
      </c>
      <c r="BO4" s="69">
        <v>0</v>
      </c>
      <c r="BP4" s="80">
        <v>0</v>
      </c>
      <c r="BQ4" s="80">
        <v>0</v>
      </c>
      <c r="BR4" s="69">
        <v>0</v>
      </c>
      <c r="BS4" s="69">
        <v>0</v>
      </c>
      <c r="BT4" s="80">
        <v>0</v>
      </c>
      <c r="BU4" s="80">
        <v>42992</v>
      </c>
      <c r="BV4" s="69">
        <v>42992</v>
      </c>
      <c r="BW4" s="69">
        <v>0</v>
      </c>
      <c r="BX4" s="80">
        <v>0</v>
      </c>
      <c r="BY4" s="80">
        <v>0</v>
      </c>
      <c r="BZ4" s="69">
        <v>0</v>
      </c>
      <c r="CA4" s="69">
        <v>51</v>
      </c>
      <c r="CB4" s="80">
        <v>47</v>
      </c>
      <c r="CC4" s="80">
        <v>830672</v>
      </c>
      <c r="CD4" s="69">
        <v>195339</v>
      </c>
      <c r="CE4" s="69" t="s">
        <v>744</v>
      </c>
      <c r="CF4" s="69" t="s">
        <v>745</v>
      </c>
      <c r="CG4" s="69" t="s">
        <v>701</v>
      </c>
      <c r="CH4" s="69" t="s">
        <v>701</v>
      </c>
      <c r="CI4" s="69" t="s">
        <v>701</v>
      </c>
      <c r="CJ4" s="68" t="s">
        <v>701</v>
      </c>
      <c r="CK4" s="68">
        <v>45160</v>
      </c>
      <c r="CL4" s="185" t="s">
        <v>1005</v>
      </c>
      <c r="CM4" s="67" t="s">
        <v>1004</v>
      </c>
      <c r="CN4" s="67" t="s">
        <v>168</v>
      </c>
      <c r="CO4" s="68">
        <v>44981</v>
      </c>
      <c r="CP4" s="185" t="s">
        <v>1003</v>
      </c>
      <c r="CQ4" s="67" t="s">
        <v>1009</v>
      </c>
      <c r="CR4" s="67" t="s">
        <v>261</v>
      </c>
      <c r="CS4" s="69">
        <v>4251830.2300000004</v>
      </c>
      <c r="CT4" s="69"/>
      <c r="CU4" s="69"/>
      <c r="CV4" s="69">
        <v>0</v>
      </c>
      <c r="CW4" s="69">
        <v>41</v>
      </c>
      <c r="CX4" s="69">
        <v>0</v>
      </c>
      <c r="CY4" s="69">
        <v>0</v>
      </c>
      <c r="CZ4" s="69">
        <v>0</v>
      </c>
      <c r="DA4" s="69">
        <v>0</v>
      </c>
      <c r="DG4" t="str">
        <f t="shared" si="1"/>
        <v>CO</v>
      </c>
      <c r="DH4">
        <f>COUNTIF(A1:A309,"02DO")</f>
        <v>9</v>
      </c>
      <c r="DI4" t="s">
        <v>152</v>
      </c>
      <c r="DJ4">
        <f t="shared" si="2"/>
        <v>92</v>
      </c>
      <c r="DK4">
        <f t="shared" si="3"/>
        <v>100</v>
      </c>
    </row>
    <row r="5" spans="1:115">
      <c r="A5" t="str">
        <f t="shared" si="0"/>
        <v>01CO</v>
      </c>
      <c r="B5" s="67" t="s">
        <v>129</v>
      </c>
      <c r="C5" s="67" t="s">
        <v>206</v>
      </c>
      <c r="D5" s="67" t="s">
        <v>207</v>
      </c>
      <c r="E5" s="68">
        <v>44104</v>
      </c>
      <c r="F5" s="185" t="s">
        <v>1005</v>
      </c>
      <c r="G5" s="67" t="s">
        <v>1002</v>
      </c>
      <c r="H5" s="69">
        <v>2</v>
      </c>
      <c r="I5" s="69">
        <v>2</v>
      </c>
      <c r="J5" s="69">
        <v>350</v>
      </c>
      <c r="K5" s="69">
        <v>634</v>
      </c>
      <c r="L5" s="69">
        <v>731</v>
      </c>
      <c r="M5" s="69">
        <v>-97</v>
      </c>
      <c r="N5" s="69">
        <v>97</v>
      </c>
      <c r="O5" s="69">
        <v>0</v>
      </c>
      <c r="P5" s="69">
        <v>263</v>
      </c>
      <c r="Q5" s="80">
        <v>21</v>
      </c>
      <c r="R5" s="80">
        <v>10278123</v>
      </c>
      <c r="S5" s="80">
        <v>111374</v>
      </c>
      <c r="T5" s="80">
        <v>10166749</v>
      </c>
      <c r="U5" s="80">
        <v>10447272</v>
      </c>
      <c r="V5" s="80">
        <v>10596778</v>
      </c>
      <c r="W5" s="80">
        <v>-421368</v>
      </c>
      <c r="X5" s="80">
        <v>0</v>
      </c>
      <c r="Y5" s="80">
        <v>-421368</v>
      </c>
      <c r="Z5" s="80">
        <v>10175410</v>
      </c>
      <c r="AA5" s="80">
        <v>10869033</v>
      </c>
      <c r="AB5" s="80">
        <v>858028</v>
      </c>
      <c r="AC5" s="69">
        <v>169149</v>
      </c>
      <c r="AD5" s="69">
        <v>239</v>
      </c>
      <c r="AE5" s="69">
        <v>0</v>
      </c>
      <c r="AF5" s="80">
        <v>0</v>
      </c>
      <c r="AG5" s="80">
        <v>0</v>
      </c>
      <c r="AH5" s="69">
        <v>0</v>
      </c>
      <c r="AI5" s="69">
        <v>0</v>
      </c>
      <c r="AJ5" s="80">
        <v>10</v>
      </c>
      <c r="AK5" s="80">
        <v>155202</v>
      </c>
      <c r="AL5" s="69">
        <v>0</v>
      </c>
      <c r="AM5" s="69">
        <v>0</v>
      </c>
      <c r="AN5" s="80">
        <v>0</v>
      </c>
      <c r="AO5" s="80">
        <v>0</v>
      </c>
      <c r="AP5" s="69">
        <v>0</v>
      </c>
      <c r="AQ5" s="69">
        <v>0</v>
      </c>
      <c r="AR5" s="80">
        <v>0</v>
      </c>
      <c r="AS5" s="80">
        <v>0</v>
      </c>
      <c r="AT5" s="69">
        <v>0</v>
      </c>
      <c r="AU5" s="69">
        <v>0</v>
      </c>
      <c r="AV5" s="80">
        <v>0</v>
      </c>
      <c r="AW5" s="80">
        <v>0</v>
      </c>
      <c r="AX5" s="69">
        <v>0</v>
      </c>
      <c r="AY5" s="69">
        <v>0</v>
      </c>
      <c r="AZ5" s="80">
        <v>0</v>
      </c>
      <c r="BA5" s="80">
        <v>0</v>
      </c>
      <c r="BB5" s="69">
        <v>0</v>
      </c>
      <c r="BC5" s="69">
        <v>0</v>
      </c>
      <c r="BD5" s="80">
        <v>0</v>
      </c>
      <c r="BE5" s="80">
        <v>24064</v>
      </c>
      <c r="BF5" s="69">
        <v>0</v>
      </c>
      <c r="BG5" s="69">
        <v>0</v>
      </c>
      <c r="BH5" s="80">
        <v>0</v>
      </c>
      <c r="BI5" s="80">
        <v>0</v>
      </c>
      <c r="BJ5" s="69">
        <v>0</v>
      </c>
      <c r="BK5" s="69">
        <v>189</v>
      </c>
      <c r="BL5" s="80">
        <v>11</v>
      </c>
      <c r="BM5" s="80">
        <v>28454</v>
      </c>
      <c r="BN5" s="69">
        <v>0</v>
      </c>
      <c r="BO5" s="69">
        <v>0</v>
      </c>
      <c r="BP5" s="80">
        <v>0</v>
      </c>
      <c r="BQ5" s="80">
        <v>0</v>
      </c>
      <c r="BR5" s="69">
        <v>0</v>
      </c>
      <c r="BS5" s="69">
        <v>0</v>
      </c>
      <c r="BT5" s="80">
        <v>0</v>
      </c>
      <c r="BU5" s="80">
        <v>0</v>
      </c>
      <c r="BV5" s="69">
        <v>0</v>
      </c>
      <c r="BW5" s="69">
        <v>0</v>
      </c>
      <c r="BX5" s="80">
        <v>0</v>
      </c>
      <c r="BY5" s="80">
        <v>0</v>
      </c>
      <c r="BZ5" s="69">
        <v>0</v>
      </c>
      <c r="CA5" s="69">
        <v>189</v>
      </c>
      <c r="CB5" s="80">
        <v>21</v>
      </c>
      <c r="CC5" s="80">
        <v>207720</v>
      </c>
      <c r="CD5" s="69">
        <v>0</v>
      </c>
      <c r="CE5" s="69" t="s">
        <v>733</v>
      </c>
      <c r="CF5" s="69" t="s">
        <v>734</v>
      </c>
      <c r="CG5" s="69" t="s">
        <v>701</v>
      </c>
      <c r="CH5" s="69" t="s">
        <v>701</v>
      </c>
      <c r="CI5" s="69" t="s">
        <v>701</v>
      </c>
      <c r="CJ5" s="68" t="s">
        <v>701</v>
      </c>
      <c r="CK5" s="68">
        <v>45447</v>
      </c>
      <c r="CL5" s="185" t="s">
        <v>1001</v>
      </c>
      <c r="CM5" s="67" t="s">
        <v>1004</v>
      </c>
      <c r="CN5" s="67" t="s">
        <v>168</v>
      </c>
      <c r="CO5" s="68">
        <v>44994</v>
      </c>
      <c r="CP5" s="185" t="s">
        <v>1003</v>
      </c>
      <c r="CQ5" s="67" t="s">
        <v>1009</v>
      </c>
      <c r="CR5" s="67" t="s">
        <v>187</v>
      </c>
      <c r="CS5" s="69">
        <v>10803856.75</v>
      </c>
      <c r="CT5" s="69"/>
      <c r="CU5" s="69"/>
      <c r="CV5" s="69">
        <v>0</v>
      </c>
      <c r="CW5" s="69">
        <v>35</v>
      </c>
      <c r="CX5" s="69">
        <v>0</v>
      </c>
      <c r="CY5" s="69">
        <v>0</v>
      </c>
      <c r="CZ5" s="69">
        <v>0</v>
      </c>
      <c r="DA5" s="69">
        <v>0</v>
      </c>
      <c r="DG5" t="str">
        <f t="shared" si="1"/>
        <v>CO</v>
      </c>
      <c r="DH5">
        <f>COUNTIF(A1:A309,"03CO")</f>
        <v>44</v>
      </c>
      <c r="DI5" t="s">
        <v>153</v>
      </c>
      <c r="DJ5">
        <f t="shared" si="2"/>
        <v>101</v>
      </c>
      <c r="DK5">
        <f t="shared" si="3"/>
        <v>144</v>
      </c>
    </row>
    <row r="6" spans="1:115">
      <c r="A6" t="str">
        <f t="shared" si="0"/>
        <v>01CO</v>
      </c>
      <c r="B6" s="67" t="s">
        <v>129</v>
      </c>
      <c r="C6" s="67" t="s">
        <v>208</v>
      </c>
      <c r="D6" s="67" t="s">
        <v>209</v>
      </c>
      <c r="E6" s="68">
        <v>44286</v>
      </c>
      <c r="F6" s="185" t="s">
        <v>1003</v>
      </c>
      <c r="G6" s="67" t="s">
        <v>1002</v>
      </c>
      <c r="H6" s="69">
        <v>1</v>
      </c>
      <c r="I6" s="69">
        <v>5</v>
      </c>
      <c r="J6" s="69">
        <v>400</v>
      </c>
      <c r="K6" s="69">
        <v>597</v>
      </c>
      <c r="L6" s="69">
        <v>734</v>
      </c>
      <c r="M6" s="69">
        <v>-137</v>
      </c>
      <c r="N6" s="69">
        <v>137</v>
      </c>
      <c r="O6" s="69">
        <v>0</v>
      </c>
      <c r="P6" s="69">
        <v>156</v>
      </c>
      <c r="Q6" s="80">
        <v>41</v>
      </c>
      <c r="R6" s="80">
        <v>2574061</v>
      </c>
      <c r="S6" s="80">
        <v>50000</v>
      </c>
      <c r="T6" s="80">
        <v>2524061</v>
      </c>
      <c r="U6" s="80">
        <v>2608561</v>
      </c>
      <c r="V6" s="80">
        <v>2446996</v>
      </c>
      <c r="W6" s="80">
        <v>-275991</v>
      </c>
      <c r="X6" s="80">
        <v>0</v>
      </c>
      <c r="Y6" s="80">
        <v>-275991</v>
      </c>
      <c r="Z6" s="80">
        <v>2171004</v>
      </c>
      <c r="AA6" s="80">
        <v>2221824</v>
      </c>
      <c r="AB6" s="80">
        <v>53387</v>
      </c>
      <c r="AC6" s="69">
        <v>34500</v>
      </c>
      <c r="AD6" s="69">
        <v>101</v>
      </c>
      <c r="AE6" s="69">
        <v>3</v>
      </c>
      <c r="AF6" s="80">
        <v>0</v>
      </c>
      <c r="AG6" s="80">
        <v>0</v>
      </c>
      <c r="AH6" s="69">
        <v>0</v>
      </c>
      <c r="AI6" s="69">
        <v>7</v>
      </c>
      <c r="AJ6" s="80">
        <v>5</v>
      </c>
      <c r="AK6" s="80">
        <v>18309</v>
      </c>
      <c r="AL6" s="69">
        <v>0</v>
      </c>
      <c r="AM6" s="69">
        <v>0</v>
      </c>
      <c r="AN6" s="80">
        <v>0</v>
      </c>
      <c r="AO6" s="80">
        <v>0</v>
      </c>
      <c r="AP6" s="69">
        <v>0</v>
      </c>
      <c r="AQ6" s="69">
        <v>0</v>
      </c>
      <c r="AR6" s="80">
        <v>0</v>
      </c>
      <c r="AS6" s="80">
        <v>0</v>
      </c>
      <c r="AT6" s="69">
        <v>0</v>
      </c>
      <c r="AU6" s="69">
        <v>0</v>
      </c>
      <c r="AV6" s="80">
        <v>0</v>
      </c>
      <c r="AW6" s="80">
        <v>27300</v>
      </c>
      <c r="AX6" s="69">
        <v>0</v>
      </c>
      <c r="AY6" s="69">
        <v>0</v>
      </c>
      <c r="AZ6" s="80">
        <v>0</v>
      </c>
      <c r="BA6" s="80">
        <v>-5115</v>
      </c>
      <c r="BB6" s="69">
        <v>0</v>
      </c>
      <c r="BC6" s="69">
        <v>0</v>
      </c>
      <c r="BD6" s="80">
        <v>0</v>
      </c>
      <c r="BE6" s="80">
        <v>0</v>
      </c>
      <c r="BF6" s="69">
        <v>0</v>
      </c>
      <c r="BG6" s="69">
        <v>0</v>
      </c>
      <c r="BH6" s="80">
        <v>0</v>
      </c>
      <c r="BI6" s="80">
        <v>0</v>
      </c>
      <c r="BJ6" s="69">
        <v>0</v>
      </c>
      <c r="BK6" s="69">
        <v>30</v>
      </c>
      <c r="BL6" s="80">
        <v>36</v>
      </c>
      <c r="BM6" s="80">
        <v>0</v>
      </c>
      <c r="BN6" s="69">
        <v>0</v>
      </c>
      <c r="BO6" s="69">
        <v>0</v>
      </c>
      <c r="BP6" s="80">
        <v>0</v>
      </c>
      <c r="BQ6" s="80">
        <v>0</v>
      </c>
      <c r="BR6" s="69">
        <v>0</v>
      </c>
      <c r="BS6" s="69">
        <v>0</v>
      </c>
      <c r="BT6" s="80">
        <v>0</v>
      </c>
      <c r="BU6" s="80">
        <v>2900</v>
      </c>
      <c r="BV6" s="69">
        <v>0</v>
      </c>
      <c r="BW6" s="69">
        <v>0</v>
      </c>
      <c r="BX6" s="80">
        <v>0</v>
      </c>
      <c r="BY6" s="80">
        <v>0</v>
      </c>
      <c r="BZ6" s="69">
        <v>0</v>
      </c>
      <c r="CA6" s="69">
        <v>40</v>
      </c>
      <c r="CB6" s="80">
        <v>41</v>
      </c>
      <c r="CC6" s="80">
        <v>43394</v>
      </c>
      <c r="CD6" s="69">
        <v>0</v>
      </c>
      <c r="CE6" s="69" t="s">
        <v>746</v>
      </c>
      <c r="CF6" s="69" t="s">
        <v>747</v>
      </c>
      <c r="CG6" s="69" t="s">
        <v>701</v>
      </c>
      <c r="CH6" s="69" t="s">
        <v>701</v>
      </c>
      <c r="CI6" s="69" t="s">
        <v>701</v>
      </c>
      <c r="CJ6" s="68" t="s">
        <v>701</v>
      </c>
      <c r="CK6" s="68">
        <v>45415</v>
      </c>
      <c r="CL6" s="185" t="s">
        <v>1001</v>
      </c>
      <c r="CM6" s="67" t="s">
        <v>1004</v>
      </c>
      <c r="CN6" s="67" t="s">
        <v>168</v>
      </c>
      <c r="CO6" s="68">
        <v>45122</v>
      </c>
      <c r="CP6" s="185" t="s">
        <v>1005</v>
      </c>
      <c r="CQ6" s="67" t="s">
        <v>1004</v>
      </c>
      <c r="CR6" s="67" t="s">
        <v>169</v>
      </c>
      <c r="CS6" s="69">
        <v>2478688.7200000002</v>
      </c>
      <c r="CT6" s="69"/>
      <c r="CU6" s="69"/>
      <c r="CV6" s="69">
        <v>1</v>
      </c>
      <c r="CW6" s="69">
        <v>45</v>
      </c>
      <c r="CX6" s="69">
        <v>0</v>
      </c>
      <c r="CY6" s="69">
        <v>0</v>
      </c>
      <c r="CZ6" s="69">
        <v>0</v>
      </c>
      <c r="DA6" s="69">
        <v>0</v>
      </c>
      <c r="DG6" t="str">
        <f t="shared" si="1"/>
        <v>CO</v>
      </c>
      <c r="DH6">
        <f>COUNTIF(A1:A309,"03DO")</f>
        <v>16</v>
      </c>
      <c r="DI6" t="s">
        <v>154</v>
      </c>
      <c r="DJ6">
        <f t="shared" si="2"/>
        <v>145</v>
      </c>
      <c r="DK6">
        <f t="shared" si="3"/>
        <v>160</v>
      </c>
    </row>
    <row r="7" spans="1:115">
      <c r="A7" t="str">
        <f t="shared" si="0"/>
        <v>01CO</v>
      </c>
      <c r="B7" s="67" t="s">
        <v>129</v>
      </c>
      <c r="C7" s="67" t="s">
        <v>210</v>
      </c>
      <c r="D7" s="67" t="s">
        <v>211</v>
      </c>
      <c r="E7" s="68">
        <v>44104</v>
      </c>
      <c r="F7" s="185" t="s">
        <v>1005</v>
      </c>
      <c r="G7" s="67" t="s">
        <v>1002</v>
      </c>
      <c r="H7" s="69">
        <v>3</v>
      </c>
      <c r="I7" s="69">
        <v>1</v>
      </c>
      <c r="J7" s="69">
        <v>150</v>
      </c>
      <c r="K7" s="69">
        <v>177</v>
      </c>
      <c r="L7" s="69">
        <v>607</v>
      </c>
      <c r="M7" s="69">
        <v>-430</v>
      </c>
      <c r="N7" s="69">
        <v>430</v>
      </c>
      <c r="O7" s="69">
        <v>0</v>
      </c>
      <c r="P7" s="69">
        <v>11</v>
      </c>
      <c r="Q7" s="80">
        <v>16</v>
      </c>
      <c r="R7" s="80">
        <v>668342</v>
      </c>
      <c r="S7" s="80">
        <v>41495</v>
      </c>
      <c r="T7" s="80">
        <v>626847</v>
      </c>
      <c r="U7" s="80">
        <v>668342</v>
      </c>
      <c r="V7" s="80">
        <v>605783</v>
      </c>
      <c r="W7" s="80">
        <v>0</v>
      </c>
      <c r="X7" s="80">
        <v>0</v>
      </c>
      <c r="Y7" s="80">
        <v>0</v>
      </c>
      <c r="Z7" s="80">
        <v>605783</v>
      </c>
      <c r="AA7" s="80">
        <v>595755</v>
      </c>
      <c r="AB7" s="80">
        <v>25365</v>
      </c>
      <c r="AC7" s="69">
        <v>0</v>
      </c>
      <c r="AD7" s="69">
        <v>18</v>
      </c>
      <c r="AE7" s="69">
        <v>0</v>
      </c>
      <c r="AF7" s="80">
        <v>0</v>
      </c>
      <c r="AG7" s="80">
        <v>0</v>
      </c>
      <c r="AH7" s="69">
        <v>0</v>
      </c>
      <c r="AI7" s="69">
        <v>0</v>
      </c>
      <c r="AJ7" s="80">
        <v>0</v>
      </c>
      <c r="AK7" s="80">
        <v>6341</v>
      </c>
      <c r="AL7" s="69">
        <v>0</v>
      </c>
      <c r="AM7" s="69">
        <v>0</v>
      </c>
      <c r="AN7" s="80">
        <v>0</v>
      </c>
      <c r="AO7" s="80">
        <v>0</v>
      </c>
      <c r="AP7" s="69">
        <v>0</v>
      </c>
      <c r="AQ7" s="69">
        <v>0</v>
      </c>
      <c r="AR7" s="80">
        <v>0</v>
      </c>
      <c r="AS7" s="80">
        <v>0</v>
      </c>
      <c r="AT7" s="69">
        <v>0</v>
      </c>
      <c r="AU7" s="69">
        <v>0</v>
      </c>
      <c r="AV7" s="80">
        <v>0</v>
      </c>
      <c r="AW7" s="80">
        <v>0</v>
      </c>
      <c r="AX7" s="69">
        <v>0</v>
      </c>
      <c r="AY7" s="69">
        <v>0</v>
      </c>
      <c r="AZ7" s="80">
        <v>0</v>
      </c>
      <c r="BA7" s="80">
        <v>0</v>
      </c>
      <c r="BB7" s="69">
        <v>0</v>
      </c>
      <c r="BC7" s="69">
        <v>0</v>
      </c>
      <c r="BD7" s="80">
        <v>0</v>
      </c>
      <c r="BE7" s="80">
        <v>0</v>
      </c>
      <c r="BF7" s="69">
        <v>0</v>
      </c>
      <c r="BG7" s="69">
        <v>0</v>
      </c>
      <c r="BH7" s="80">
        <v>0</v>
      </c>
      <c r="BI7" s="80">
        <v>0</v>
      </c>
      <c r="BJ7" s="69">
        <v>0</v>
      </c>
      <c r="BK7" s="69">
        <v>0</v>
      </c>
      <c r="BL7" s="80">
        <v>16</v>
      </c>
      <c r="BM7" s="80">
        <v>0</v>
      </c>
      <c r="BN7" s="69">
        <v>0</v>
      </c>
      <c r="BO7" s="69">
        <v>0</v>
      </c>
      <c r="BP7" s="80">
        <v>0</v>
      </c>
      <c r="BQ7" s="80">
        <v>0</v>
      </c>
      <c r="BR7" s="69">
        <v>0</v>
      </c>
      <c r="BS7" s="69">
        <v>0</v>
      </c>
      <c r="BT7" s="80">
        <v>0</v>
      </c>
      <c r="BU7" s="80">
        <v>0</v>
      </c>
      <c r="BV7" s="69">
        <v>0</v>
      </c>
      <c r="BW7" s="69">
        <v>0</v>
      </c>
      <c r="BX7" s="80">
        <v>0</v>
      </c>
      <c r="BY7" s="80">
        <v>0</v>
      </c>
      <c r="BZ7" s="69">
        <v>0</v>
      </c>
      <c r="CA7" s="69">
        <v>0</v>
      </c>
      <c r="CB7" s="80">
        <v>16</v>
      </c>
      <c r="CC7" s="80">
        <v>6341</v>
      </c>
      <c r="CD7" s="69">
        <v>0</v>
      </c>
      <c r="CE7" s="69" t="s">
        <v>748</v>
      </c>
      <c r="CF7" s="69" t="s">
        <v>749</v>
      </c>
      <c r="CG7" s="69" t="s">
        <v>701</v>
      </c>
      <c r="CH7" s="69" t="s">
        <v>701</v>
      </c>
      <c r="CI7" s="69" t="s">
        <v>701</v>
      </c>
      <c r="CJ7" s="68" t="s">
        <v>701</v>
      </c>
      <c r="CK7" s="68">
        <v>45126</v>
      </c>
      <c r="CL7" s="185" t="s">
        <v>1005</v>
      </c>
      <c r="CM7" s="67" t="s">
        <v>1004</v>
      </c>
      <c r="CN7" s="67" t="s">
        <v>168</v>
      </c>
      <c r="CO7" s="68">
        <v>44900</v>
      </c>
      <c r="CP7" s="185" t="s">
        <v>1007</v>
      </c>
      <c r="CQ7" s="67" t="s">
        <v>1009</v>
      </c>
      <c r="CR7" s="67" t="s">
        <v>242</v>
      </c>
      <c r="CS7" s="69">
        <v>802465.89</v>
      </c>
      <c r="CT7" s="69"/>
      <c r="CU7" s="69"/>
      <c r="CV7" s="69">
        <v>0</v>
      </c>
      <c r="CW7" s="69">
        <v>9</v>
      </c>
      <c r="CX7" s="69">
        <v>0</v>
      </c>
      <c r="CY7" s="69">
        <v>0</v>
      </c>
      <c r="CZ7" s="69">
        <v>0</v>
      </c>
      <c r="DA7" s="69">
        <v>0</v>
      </c>
      <c r="DG7" t="str">
        <f t="shared" si="1"/>
        <v>CO</v>
      </c>
      <c r="DH7">
        <f>COUNTIF(A1:A309,"04CO")</f>
        <v>21</v>
      </c>
      <c r="DI7" t="s">
        <v>155</v>
      </c>
      <c r="DJ7">
        <f t="shared" si="2"/>
        <v>161</v>
      </c>
      <c r="DK7">
        <f t="shared" si="3"/>
        <v>181</v>
      </c>
    </row>
    <row r="8" spans="1:115">
      <c r="A8" t="str">
        <f t="shared" si="0"/>
        <v>01CO</v>
      </c>
      <c r="B8" s="67" t="s">
        <v>129</v>
      </c>
      <c r="C8" s="67" t="s">
        <v>212</v>
      </c>
      <c r="D8" s="67" t="s">
        <v>213</v>
      </c>
      <c r="E8" s="68">
        <v>44104</v>
      </c>
      <c r="F8" s="185" t="s">
        <v>1005</v>
      </c>
      <c r="G8" s="67" t="s">
        <v>1002</v>
      </c>
      <c r="H8" s="69">
        <v>4</v>
      </c>
      <c r="I8" s="69">
        <v>3</v>
      </c>
      <c r="J8" s="69">
        <v>325</v>
      </c>
      <c r="K8" s="69">
        <v>607</v>
      </c>
      <c r="L8" s="69">
        <v>638</v>
      </c>
      <c r="M8" s="69">
        <v>-31</v>
      </c>
      <c r="N8" s="69">
        <v>31</v>
      </c>
      <c r="O8" s="69">
        <v>0</v>
      </c>
      <c r="P8" s="69">
        <v>216</v>
      </c>
      <c r="Q8" s="80">
        <v>66</v>
      </c>
      <c r="R8" s="80">
        <v>7973682</v>
      </c>
      <c r="S8" s="80">
        <v>92806</v>
      </c>
      <c r="T8" s="80">
        <v>7880876</v>
      </c>
      <c r="U8" s="80">
        <v>8225110</v>
      </c>
      <c r="V8" s="80">
        <v>8195027</v>
      </c>
      <c r="W8" s="80">
        <v>-106857</v>
      </c>
      <c r="X8" s="80">
        <v>0</v>
      </c>
      <c r="Y8" s="80">
        <v>-106857</v>
      </c>
      <c r="Z8" s="80">
        <v>8088170</v>
      </c>
      <c r="AA8" s="80">
        <v>8717413</v>
      </c>
      <c r="AB8" s="80">
        <v>921857</v>
      </c>
      <c r="AC8" s="69">
        <v>251428</v>
      </c>
      <c r="AD8" s="69">
        <v>207</v>
      </c>
      <c r="AE8" s="69">
        <v>0</v>
      </c>
      <c r="AF8" s="80">
        <v>0</v>
      </c>
      <c r="AG8" s="80">
        <v>126514</v>
      </c>
      <c r="AH8" s="69">
        <v>115529</v>
      </c>
      <c r="AI8" s="69">
        <v>0</v>
      </c>
      <c r="AJ8" s="80">
        <v>52</v>
      </c>
      <c r="AK8" s="80">
        <v>124433</v>
      </c>
      <c r="AL8" s="69">
        <v>124433</v>
      </c>
      <c r="AM8" s="69">
        <v>0</v>
      </c>
      <c r="AN8" s="80">
        <v>0</v>
      </c>
      <c r="AO8" s="80">
        <v>0</v>
      </c>
      <c r="AP8" s="69">
        <v>0</v>
      </c>
      <c r="AQ8" s="69">
        <v>0</v>
      </c>
      <c r="AR8" s="80">
        <v>0</v>
      </c>
      <c r="AS8" s="80">
        <v>0</v>
      </c>
      <c r="AT8" s="69">
        <v>0</v>
      </c>
      <c r="AU8" s="69">
        <v>0</v>
      </c>
      <c r="AV8" s="80">
        <v>0</v>
      </c>
      <c r="AW8" s="80">
        <v>0</v>
      </c>
      <c r="AX8" s="69">
        <v>0</v>
      </c>
      <c r="AY8" s="69">
        <v>0</v>
      </c>
      <c r="AZ8" s="80">
        <v>0</v>
      </c>
      <c r="BA8" s="80">
        <v>0</v>
      </c>
      <c r="BB8" s="69">
        <v>0</v>
      </c>
      <c r="BC8" s="69">
        <v>0</v>
      </c>
      <c r="BD8" s="80">
        <v>0</v>
      </c>
      <c r="BE8" s="80">
        <v>0</v>
      </c>
      <c r="BF8" s="69">
        <v>0</v>
      </c>
      <c r="BG8" s="69">
        <v>0</v>
      </c>
      <c r="BH8" s="80">
        <v>0</v>
      </c>
      <c r="BI8" s="80">
        <v>0</v>
      </c>
      <c r="BJ8" s="69">
        <v>0</v>
      </c>
      <c r="BK8" s="69">
        <v>171</v>
      </c>
      <c r="BL8" s="80">
        <v>14</v>
      </c>
      <c r="BM8" s="80">
        <v>11465</v>
      </c>
      <c r="BN8" s="69">
        <v>0</v>
      </c>
      <c r="BO8" s="69">
        <v>0</v>
      </c>
      <c r="BP8" s="80">
        <v>0</v>
      </c>
      <c r="BQ8" s="80">
        <v>0</v>
      </c>
      <c r="BR8" s="69">
        <v>0</v>
      </c>
      <c r="BS8" s="69">
        <v>0</v>
      </c>
      <c r="BT8" s="80">
        <v>0</v>
      </c>
      <c r="BU8" s="80">
        <v>0</v>
      </c>
      <c r="BV8" s="69">
        <v>0</v>
      </c>
      <c r="BW8" s="69">
        <v>0</v>
      </c>
      <c r="BX8" s="80">
        <v>0</v>
      </c>
      <c r="BY8" s="80">
        <v>0</v>
      </c>
      <c r="BZ8" s="69">
        <v>0</v>
      </c>
      <c r="CA8" s="69">
        <v>171</v>
      </c>
      <c r="CB8" s="80">
        <v>66</v>
      </c>
      <c r="CC8" s="80">
        <v>262412</v>
      </c>
      <c r="CD8" s="69">
        <v>239963</v>
      </c>
      <c r="CE8" s="69" t="s">
        <v>733</v>
      </c>
      <c r="CF8" s="69" t="s">
        <v>734</v>
      </c>
      <c r="CG8" s="69" t="s">
        <v>701</v>
      </c>
      <c r="CH8" s="69" t="s">
        <v>701</v>
      </c>
      <c r="CI8" s="69" t="s">
        <v>701</v>
      </c>
      <c r="CJ8" s="68" t="s">
        <v>701</v>
      </c>
      <c r="CK8" s="68">
        <v>45159</v>
      </c>
      <c r="CL8" s="185" t="s">
        <v>1005</v>
      </c>
      <c r="CM8" s="67" t="s">
        <v>1004</v>
      </c>
      <c r="CN8" s="67" t="s">
        <v>168</v>
      </c>
      <c r="CO8" s="68">
        <v>44852</v>
      </c>
      <c r="CP8" s="185" t="s">
        <v>1007</v>
      </c>
      <c r="CQ8" s="67" t="s">
        <v>1009</v>
      </c>
      <c r="CR8" s="67" t="s">
        <v>187</v>
      </c>
      <c r="CS8" s="69">
        <v>9500361.4900000002</v>
      </c>
      <c r="CT8" s="69"/>
      <c r="CU8" s="69"/>
      <c r="CV8" s="69">
        <v>0</v>
      </c>
      <c r="CW8" s="69">
        <v>23</v>
      </c>
      <c r="CX8" s="69">
        <v>0</v>
      </c>
      <c r="CY8" s="69">
        <v>0</v>
      </c>
      <c r="CZ8" s="69">
        <v>0</v>
      </c>
      <c r="DA8" s="69">
        <v>0</v>
      </c>
      <c r="DG8" t="str">
        <f t="shared" si="1"/>
        <v>CO</v>
      </c>
      <c r="DH8">
        <f>COUNTIF(A1:A309,"04DO")</f>
        <v>13</v>
      </c>
      <c r="DI8" t="s">
        <v>156</v>
      </c>
      <c r="DJ8">
        <f t="shared" si="2"/>
        <v>182</v>
      </c>
      <c r="DK8">
        <f t="shared" si="3"/>
        <v>194</v>
      </c>
    </row>
    <row r="9" spans="1:115">
      <c r="A9" t="str">
        <f t="shared" si="0"/>
        <v>01CO</v>
      </c>
      <c r="B9" s="67" t="s">
        <v>129</v>
      </c>
      <c r="C9" s="67" t="s">
        <v>214</v>
      </c>
      <c r="D9" s="67" t="s">
        <v>215</v>
      </c>
      <c r="E9" s="68">
        <v>44223</v>
      </c>
      <c r="F9" s="185" t="s">
        <v>1003</v>
      </c>
      <c r="G9" s="67" t="s">
        <v>1002</v>
      </c>
      <c r="H9" s="69">
        <v>2</v>
      </c>
      <c r="I9" s="69">
        <v>4</v>
      </c>
      <c r="J9" s="69">
        <v>285</v>
      </c>
      <c r="K9" s="69">
        <v>400</v>
      </c>
      <c r="L9" s="69">
        <v>400</v>
      </c>
      <c r="M9" s="69">
        <v>0</v>
      </c>
      <c r="N9" s="69">
        <v>0</v>
      </c>
      <c r="O9" s="69">
        <v>0</v>
      </c>
      <c r="P9" s="69">
        <v>41</v>
      </c>
      <c r="Q9" s="80">
        <v>74</v>
      </c>
      <c r="R9" s="80">
        <v>4960436</v>
      </c>
      <c r="S9" s="80">
        <v>59129</v>
      </c>
      <c r="T9" s="80">
        <v>4901307</v>
      </c>
      <c r="U9" s="80">
        <v>5450251</v>
      </c>
      <c r="V9" s="80">
        <v>5304714</v>
      </c>
      <c r="W9" s="80">
        <v>0</v>
      </c>
      <c r="X9" s="80">
        <v>0</v>
      </c>
      <c r="Y9" s="80">
        <v>0</v>
      </c>
      <c r="Z9" s="80">
        <v>5304714</v>
      </c>
      <c r="AA9" s="80">
        <v>5560151</v>
      </c>
      <c r="AB9" s="80">
        <v>265895</v>
      </c>
      <c r="AC9" s="69">
        <v>489815</v>
      </c>
      <c r="AD9" s="69">
        <v>14</v>
      </c>
      <c r="AE9" s="69">
        <v>0</v>
      </c>
      <c r="AF9" s="80">
        <v>74</v>
      </c>
      <c r="AG9" s="80">
        <v>470632</v>
      </c>
      <c r="AH9" s="69">
        <v>0</v>
      </c>
      <c r="AI9" s="69">
        <v>0</v>
      </c>
      <c r="AJ9" s="80">
        <v>0</v>
      </c>
      <c r="AK9" s="80">
        <v>17986</v>
      </c>
      <c r="AL9" s="69">
        <v>0</v>
      </c>
      <c r="AM9" s="69">
        <v>0</v>
      </c>
      <c r="AN9" s="80">
        <v>0</v>
      </c>
      <c r="AO9" s="80">
        <v>0</v>
      </c>
      <c r="AP9" s="69">
        <v>0</v>
      </c>
      <c r="AQ9" s="69">
        <v>0</v>
      </c>
      <c r="AR9" s="80">
        <v>0</v>
      </c>
      <c r="AS9" s="80">
        <v>0</v>
      </c>
      <c r="AT9" s="69">
        <v>0</v>
      </c>
      <c r="AU9" s="69">
        <v>0</v>
      </c>
      <c r="AV9" s="80">
        <v>0</v>
      </c>
      <c r="AW9" s="80">
        <v>0</v>
      </c>
      <c r="AX9" s="69">
        <v>0</v>
      </c>
      <c r="AY9" s="69">
        <v>0</v>
      </c>
      <c r="AZ9" s="80">
        <v>0</v>
      </c>
      <c r="BA9" s="80">
        <v>0</v>
      </c>
      <c r="BB9" s="69">
        <v>0</v>
      </c>
      <c r="BC9" s="69">
        <v>0</v>
      </c>
      <c r="BD9" s="80">
        <v>0</v>
      </c>
      <c r="BE9" s="80">
        <v>1196</v>
      </c>
      <c r="BF9" s="69">
        <v>0</v>
      </c>
      <c r="BG9" s="69">
        <v>0</v>
      </c>
      <c r="BH9" s="80">
        <v>0</v>
      </c>
      <c r="BI9" s="80">
        <v>0</v>
      </c>
      <c r="BJ9" s="69">
        <v>0</v>
      </c>
      <c r="BK9" s="69">
        <v>0</v>
      </c>
      <c r="BL9" s="80">
        <v>0</v>
      </c>
      <c r="BM9" s="80">
        <v>0</v>
      </c>
      <c r="BN9" s="69">
        <v>0</v>
      </c>
      <c r="BO9" s="69">
        <v>0</v>
      </c>
      <c r="BP9" s="80">
        <v>0</v>
      </c>
      <c r="BQ9" s="80">
        <v>0</v>
      </c>
      <c r="BR9" s="69">
        <v>0</v>
      </c>
      <c r="BS9" s="69">
        <v>0</v>
      </c>
      <c r="BT9" s="80">
        <v>0</v>
      </c>
      <c r="BU9" s="80">
        <v>0</v>
      </c>
      <c r="BV9" s="69">
        <v>0</v>
      </c>
      <c r="BW9" s="69">
        <v>0</v>
      </c>
      <c r="BX9" s="80">
        <v>0</v>
      </c>
      <c r="BY9" s="80">
        <v>0</v>
      </c>
      <c r="BZ9" s="69">
        <v>0</v>
      </c>
      <c r="CA9" s="69">
        <v>0</v>
      </c>
      <c r="CB9" s="80">
        <v>74</v>
      </c>
      <c r="CC9" s="80">
        <v>489815</v>
      </c>
      <c r="CD9" s="69">
        <v>0</v>
      </c>
      <c r="CE9" s="69" t="s">
        <v>719</v>
      </c>
      <c r="CF9" s="69" t="s">
        <v>720</v>
      </c>
      <c r="CG9" s="69" t="s">
        <v>701</v>
      </c>
      <c r="CH9" s="69" t="s">
        <v>701</v>
      </c>
      <c r="CI9" s="69" t="s">
        <v>701</v>
      </c>
      <c r="CJ9" s="68" t="s">
        <v>701</v>
      </c>
      <c r="CK9" s="68">
        <v>45160</v>
      </c>
      <c r="CL9" s="185" t="s">
        <v>1005</v>
      </c>
      <c r="CM9" s="67" t="s">
        <v>1004</v>
      </c>
      <c r="CN9" s="67" t="s">
        <v>168</v>
      </c>
      <c r="CO9" s="68">
        <v>44742</v>
      </c>
      <c r="CP9" s="185" t="s">
        <v>1001</v>
      </c>
      <c r="CQ9" s="67" t="s">
        <v>1010</v>
      </c>
      <c r="CR9" s="67" t="s">
        <v>187</v>
      </c>
      <c r="CS9" s="69">
        <v>5666706.3700000001</v>
      </c>
      <c r="CT9" s="69"/>
      <c r="CU9" s="69"/>
      <c r="CV9" s="69">
        <v>0</v>
      </c>
      <c r="CW9" s="69">
        <v>27</v>
      </c>
      <c r="CX9" s="69">
        <v>0</v>
      </c>
      <c r="CY9" s="69">
        <v>0</v>
      </c>
      <c r="CZ9" s="69">
        <v>0</v>
      </c>
      <c r="DA9" s="69">
        <v>0</v>
      </c>
      <c r="DG9" t="str">
        <f t="shared" si="1"/>
        <v>CO</v>
      </c>
      <c r="DH9">
        <f>COUNTIF(A1:A309,"05CO")</f>
        <v>19</v>
      </c>
      <c r="DI9" t="s">
        <v>157</v>
      </c>
      <c r="DJ9">
        <f t="shared" si="2"/>
        <v>195</v>
      </c>
      <c r="DK9">
        <f t="shared" si="3"/>
        <v>213</v>
      </c>
    </row>
    <row r="10" spans="1:115">
      <c r="A10" t="str">
        <f t="shared" si="0"/>
        <v>01CO</v>
      </c>
      <c r="B10" s="67" t="s">
        <v>129</v>
      </c>
      <c r="C10" s="67" t="s">
        <v>216</v>
      </c>
      <c r="D10" s="67" t="s">
        <v>217</v>
      </c>
      <c r="E10" s="68">
        <v>44069</v>
      </c>
      <c r="F10" s="185" t="s">
        <v>1005</v>
      </c>
      <c r="G10" s="67" t="s">
        <v>1002</v>
      </c>
      <c r="H10" s="69">
        <v>1</v>
      </c>
      <c r="I10" s="69">
        <v>1</v>
      </c>
      <c r="J10" s="69">
        <v>110</v>
      </c>
      <c r="K10" s="69">
        <v>145</v>
      </c>
      <c r="L10" s="69">
        <v>141</v>
      </c>
      <c r="M10" s="69">
        <v>4</v>
      </c>
      <c r="N10" s="69">
        <v>0</v>
      </c>
      <c r="O10" s="69">
        <v>0</v>
      </c>
      <c r="P10" s="69">
        <v>26</v>
      </c>
      <c r="Q10" s="80">
        <v>9</v>
      </c>
      <c r="R10" s="80">
        <v>697485</v>
      </c>
      <c r="S10" s="80">
        <v>0</v>
      </c>
      <c r="T10" s="80">
        <v>697485</v>
      </c>
      <c r="U10" s="80">
        <v>700625</v>
      </c>
      <c r="V10" s="80">
        <v>698869</v>
      </c>
      <c r="W10" s="80">
        <v>0</v>
      </c>
      <c r="X10" s="80">
        <v>0</v>
      </c>
      <c r="Y10" s="80">
        <v>0</v>
      </c>
      <c r="Z10" s="80">
        <v>698869</v>
      </c>
      <c r="AA10" s="80">
        <v>698869</v>
      </c>
      <c r="AB10" s="80">
        <v>0</v>
      </c>
      <c r="AC10" s="69">
        <v>3140</v>
      </c>
      <c r="AD10" s="69">
        <v>21</v>
      </c>
      <c r="AE10" s="69">
        <v>0</v>
      </c>
      <c r="AF10" s="80">
        <v>9</v>
      </c>
      <c r="AG10" s="80">
        <v>0</v>
      </c>
      <c r="AH10" s="69">
        <v>0</v>
      </c>
      <c r="AI10" s="69">
        <v>0</v>
      </c>
      <c r="AJ10" s="80">
        <v>0</v>
      </c>
      <c r="AK10" s="80">
        <v>0</v>
      </c>
      <c r="AL10" s="69">
        <v>0</v>
      </c>
      <c r="AM10" s="69">
        <v>0</v>
      </c>
      <c r="AN10" s="80">
        <v>0</v>
      </c>
      <c r="AO10" s="80">
        <v>0</v>
      </c>
      <c r="AP10" s="69">
        <v>0</v>
      </c>
      <c r="AQ10" s="69">
        <v>0</v>
      </c>
      <c r="AR10" s="80">
        <v>0</v>
      </c>
      <c r="AS10" s="80">
        <v>0</v>
      </c>
      <c r="AT10" s="69">
        <v>0</v>
      </c>
      <c r="AU10" s="69">
        <v>0</v>
      </c>
      <c r="AV10" s="80">
        <v>0</v>
      </c>
      <c r="AW10" s="80">
        <v>0</v>
      </c>
      <c r="AX10" s="69">
        <v>0</v>
      </c>
      <c r="AY10" s="69">
        <v>0</v>
      </c>
      <c r="AZ10" s="80">
        <v>0</v>
      </c>
      <c r="BA10" s="80">
        <v>3140</v>
      </c>
      <c r="BB10" s="69">
        <v>3140</v>
      </c>
      <c r="BC10" s="69">
        <v>0</v>
      </c>
      <c r="BD10" s="80">
        <v>0</v>
      </c>
      <c r="BE10" s="80">
        <v>0</v>
      </c>
      <c r="BF10" s="69">
        <v>0</v>
      </c>
      <c r="BG10" s="69">
        <v>0</v>
      </c>
      <c r="BH10" s="80">
        <v>0</v>
      </c>
      <c r="BI10" s="80">
        <v>0</v>
      </c>
      <c r="BJ10" s="69">
        <v>0</v>
      </c>
      <c r="BK10" s="69">
        <v>0</v>
      </c>
      <c r="BL10" s="80">
        <v>0</v>
      </c>
      <c r="BM10" s="80">
        <v>0</v>
      </c>
      <c r="BN10" s="69">
        <v>0</v>
      </c>
      <c r="BO10" s="69">
        <v>0</v>
      </c>
      <c r="BP10" s="80">
        <v>0</v>
      </c>
      <c r="BQ10" s="80">
        <v>0</v>
      </c>
      <c r="BR10" s="69">
        <v>0</v>
      </c>
      <c r="BS10" s="69">
        <v>0</v>
      </c>
      <c r="BT10" s="80">
        <v>0</v>
      </c>
      <c r="BU10" s="80">
        <v>0</v>
      </c>
      <c r="BV10" s="69">
        <v>0</v>
      </c>
      <c r="BW10" s="69">
        <v>0</v>
      </c>
      <c r="BX10" s="80">
        <v>0</v>
      </c>
      <c r="BY10" s="80">
        <v>0</v>
      </c>
      <c r="BZ10" s="69">
        <v>0</v>
      </c>
      <c r="CA10" s="69">
        <v>0</v>
      </c>
      <c r="CB10" s="80">
        <v>9</v>
      </c>
      <c r="CC10" s="80">
        <v>3140</v>
      </c>
      <c r="CD10" s="69">
        <v>3140</v>
      </c>
      <c r="CE10" s="69" t="s">
        <v>733</v>
      </c>
      <c r="CF10" s="69" t="s">
        <v>734</v>
      </c>
      <c r="CG10" s="69" t="s">
        <v>701</v>
      </c>
      <c r="CH10" s="69" t="s">
        <v>701</v>
      </c>
      <c r="CI10" s="69" t="s">
        <v>701</v>
      </c>
      <c r="CJ10" s="68" t="s">
        <v>701</v>
      </c>
      <c r="CK10" s="68">
        <v>45223</v>
      </c>
      <c r="CL10" s="185" t="s">
        <v>1007</v>
      </c>
      <c r="CM10" s="67" t="s">
        <v>1004</v>
      </c>
      <c r="CN10" s="67" t="s">
        <v>168</v>
      </c>
      <c r="CO10" s="68">
        <v>44386</v>
      </c>
      <c r="CP10" s="185" t="s">
        <v>1005</v>
      </c>
      <c r="CQ10" s="67" t="s">
        <v>1010</v>
      </c>
      <c r="CR10" s="67" t="s">
        <v>242</v>
      </c>
      <c r="CS10" s="69">
        <v>802615.61</v>
      </c>
      <c r="CT10" s="69" t="s">
        <v>712</v>
      </c>
      <c r="CU10" s="69" t="s">
        <v>713</v>
      </c>
      <c r="CV10" s="69">
        <v>9</v>
      </c>
      <c r="CW10" s="69">
        <v>5</v>
      </c>
      <c r="CX10" s="69">
        <v>0</v>
      </c>
      <c r="CY10" s="69">
        <v>0</v>
      </c>
      <c r="CZ10" s="69">
        <v>0</v>
      </c>
      <c r="DA10" s="69">
        <v>0</v>
      </c>
      <c r="DF10" t="s">
        <v>1107</v>
      </c>
      <c r="DG10" t="str">
        <f t="shared" si="1"/>
        <v>CO</v>
      </c>
      <c r="DH10">
        <f>COUNTIF(A1:A309,"05DO")</f>
        <v>18</v>
      </c>
      <c r="DI10" t="s">
        <v>158</v>
      </c>
      <c r="DJ10">
        <f t="shared" si="2"/>
        <v>214</v>
      </c>
      <c r="DK10">
        <f t="shared" si="3"/>
        <v>231</v>
      </c>
    </row>
    <row r="11" spans="1:115">
      <c r="A11" t="str">
        <f t="shared" si="0"/>
        <v>01CO</v>
      </c>
      <c r="B11" s="67" t="s">
        <v>129</v>
      </c>
      <c r="C11" s="67" t="s">
        <v>218</v>
      </c>
      <c r="D11" s="67" t="s">
        <v>219</v>
      </c>
      <c r="E11" s="68">
        <v>44314</v>
      </c>
      <c r="F11" s="185" t="s">
        <v>1001</v>
      </c>
      <c r="G11" s="67" t="s">
        <v>1002</v>
      </c>
      <c r="H11" s="69">
        <v>1</v>
      </c>
      <c r="I11" s="69">
        <v>3</v>
      </c>
      <c r="J11" s="69">
        <v>250</v>
      </c>
      <c r="K11" s="69">
        <v>536</v>
      </c>
      <c r="L11" s="69">
        <v>536</v>
      </c>
      <c r="M11" s="69">
        <v>0</v>
      </c>
      <c r="N11" s="69">
        <v>0</v>
      </c>
      <c r="O11" s="69">
        <v>0</v>
      </c>
      <c r="P11" s="69">
        <v>286</v>
      </c>
      <c r="Q11" s="80">
        <v>0</v>
      </c>
      <c r="R11" s="80">
        <v>1568347</v>
      </c>
      <c r="S11" s="80">
        <v>50000</v>
      </c>
      <c r="T11" s="80">
        <v>1518347</v>
      </c>
      <c r="U11" s="80">
        <v>1712719</v>
      </c>
      <c r="V11" s="80">
        <v>1597886</v>
      </c>
      <c r="W11" s="80">
        <v>0</v>
      </c>
      <c r="X11" s="80">
        <v>0</v>
      </c>
      <c r="Y11" s="80">
        <v>0</v>
      </c>
      <c r="Z11" s="80">
        <v>1597886</v>
      </c>
      <c r="AA11" s="80">
        <v>1566868</v>
      </c>
      <c r="AB11" s="80">
        <v>119180</v>
      </c>
      <c r="AC11" s="69">
        <v>144372</v>
      </c>
      <c r="AD11" s="69">
        <v>249</v>
      </c>
      <c r="AE11" s="69">
        <v>0</v>
      </c>
      <c r="AF11" s="80">
        <v>0</v>
      </c>
      <c r="AG11" s="80">
        <v>85263</v>
      </c>
      <c r="AH11" s="69">
        <v>0</v>
      </c>
      <c r="AI11" s="69">
        <v>0</v>
      </c>
      <c r="AJ11" s="80">
        <v>0</v>
      </c>
      <c r="AK11" s="80">
        <v>28090</v>
      </c>
      <c r="AL11" s="69">
        <v>0</v>
      </c>
      <c r="AM11" s="69">
        <v>0</v>
      </c>
      <c r="AN11" s="80">
        <v>0</v>
      </c>
      <c r="AO11" s="80">
        <v>0</v>
      </c>
      <c r="AP11" s="69">
        <v>0</v>
      </c>
      <c r="AQ11" s="69">
        <v>0</v>
      </c>
      <c r="AR11" s="80">
        <v>0</v>
      </c>
      <c r="AS11" s="80">
        <v>0</v>
      </c>
      <c r="AT11" s="69">
        <v>0</v>
      </c>
      <c r="AU11" s="69">
        <v>0</v>
      </c>
      <c r="AV11" s="80">
        <v>0</v>
      </c>
      <c r="AW11" s="80">
        <v>0</v>
      </c>
      <c r="AX11" s="69">
        <v>0</v>
      </c>
      <c r="AY11" s="69">
        <v>0</v>
      </c>
      <c r="AZ11" s="80">
        <v>0</v>
      </c>
      <c r="BA11" s="80">
        <v>0</v>
      </c>
      <c r="BB11" s="69">
        <v>0</v>
      </c>
      <c r="BC11" s="69">
        <v>0</v>
      </c>
      <c r="BD11" s="80">
        <v>0</v>
      </c>
      <c r="BE11" s="80">
        <v>0</v>
      </c>
      <c r="BF11" s="69">
        <v>0</v>
      </c>
      <c r="BG11" s="69">
        <v>0</v>
      </c>
      <c r="BH11" s="80">
        <v>0</v>
      </c>
      <c r="BI11" s="80">
        <v>0</v>
      </c>
      <c r="BJ11" s="69">
        <v>0</v>
      </c>
      <c r="BK11" s="69">
        <v>0</v>
      </c>
      <c r="BL11" s="80">
        <v>0</v>
      </c>
      <c r="BM11" s="80">
        <v>31018</v>
      </c>
      <c r="BN11" s="69">
        <v>0</v>
      </c>
      <c r="BO11" s="69">
        <v>0</v>
      </c>
      <c r="BP11" s="80">
        <v>0</v>
      </c>
      <c r="BQ11" s="80">
        <v>0</v>
      </c>
      <c r="BR11" s="69">
        <v>0</v>
      </c>
      <c r="BS11" s="69">
        <v>0</v>
      </c>
      <c r="BT11" s="80">
        <v>0</v>
      </c>
      <c r="BU11" s="80">
        <v>0</v>
      </c>
      <c r="BV11" s="69">
        <v>0</v>
      </c>
      <c r="BW11" s="69">
        <v>0</v>
      </c>
      <c r="BX11" s="80">
        <v>0</v>
      </c>
      <c r="BY11" s="80">
        <v>0</v>
      </c>
      <c r="BZ11" s="69">
        <v>0</v>
      </c>
      <c r="CA11" s="69">
        <v>0</v>
      </c>
      <c r="CB11" s="80">
        <v>0</v>
      </c>
      <c r="CC11" s="80">
        <v>144372</v>
      </c>
      <c r="CD11" s="69">
        <v>0</v>
      </c>
      <c r="CE11" s="69" t="s">
        <v>750</v>
      </c>
      <c r="CF11" s="69" t="s">
        <v>751</v>
      </c>
      <c r="CG11" s="69" t="s">
        <v>701</v>
      </c>
      <c r="CH11" s="69" t="s">
        <v>701</v>
      </c>
      <c r="CI11" s="69" t="s">
        <v>701</v>
      </c>
      <c r="CJ11" s="68" t="s">
        <v>701</v>
      </c>
      <c r="CK11" s="68">
        <v>45336</v>
      </c>
      <c r="CL11" s="185" t="s">
        <v>1003</v>
      </c>
      <c r="CM11" s="67" t="s">
        <v>1004</v>
      </c>
      <c r="CN11" s="67" t="s">
        <v>168</v>
      </c>
      <c r="CO11" s="68">
        <v>45268</v>
      </c>
      <c r="CP11" s="185" t="s">
        <v>1007</v>
      </c>
      <c r="CQ11" s="67" t="s">
        <v>1004</v>
      </c>
      <c r="CR11" s="67" t="s">
        <v>261</v>
      </c>
      <c r="CS11" s="69">
        <v>1575091.8</v>
      </c>
      <c r="CT11" s="69"/>
      <c r="CU11" s="69"/>
      <c r="CV11" s="69">
        <v>0</v>
      </c>
      <c r="CW11" s="69">
        <v>37</v>
      </c>
      <c r="CX11" s="69">
        <v>0</v>
      </c>
      <c r="CY11" s="69">
        <v>0</v>
      </c>
      <c r="CZ11" s="69">
        <v>0</v>
      </c>
      <c r="DA11" s="69">
        <v>0</v>
      </c>
      <c r="DG11" t="str">
        <f t="shared" si="1"/>
        <v>CO</v>
      </c>
      <c r="DH11">
        <f>COUNTIF(A1:A309,"06CO")</f>
        <v>15</v>
      </c>
      <c r="DI11" t="s">
        <v>159</v>
      </c>
      <c r="DJ11">
        <f t="shared" si="2"/>
        <v>232</v>
      </c>
      <c r="DK11">
        <f t="shared" si="3"/>
        <v>246</v>
      </c>
    </row>
    <row r="12" spans="1:115">
      <c r="A12" t="str">
        <f t="shared" si="0"/>
        <v>01CO</v>
      </c>
      <c r="B12" s="67" t="s">
        <v>129</v>
      </c>
      <c r="C12" s="67" t="s">
        <v>220</v>
      </c>
      <c r="D12" s="67" t="s">
        <v>221</v>
      </c>
      <c r="E12" s="68">
        <v>44405</v>
      </c>
      <c r="F12" s="185" t="s">
        <v>1005</v>
      </c>
      <c r="G12" s="67" t="s">
        <v>1010</v>
      </c>
      <c r="H12" s="69">
        <v>2</v>
      </c>
      <c r="I12" s="69">
        <v>4</v>
      </c>
      <c r="J12" s="69">
        <v>150</v>
      </c>
      <c r="K12" s="69">
        <v>427</v>
      </c>
      <c r="L12" s="69">
        <v>427</v>
      </c>
      <c r="M12" s="69">
        <v>0</v>
      </c>
      <c r="N12" s="69">
        <v>0</v>
      </c>
      <c r="O12" s="69">
        <v>0</v>
      </c>
      <c r="P12" s="69">
        <v>277</v>
      </c>
      <c r="Q12" s="80">
        <v>0</v>
      </c>
      <c r="R12" s="80">
        <v>1799984</v>
      </c>
      <c r="S12" s="80">
        <v>50000</v>
      </c>
      <c r="T12" s="80">
        <v>1749984</v>
      </c>
      <c r="U12" s="80">
        <v>1831736</v>
      </c>
      <c r="V12" s="80">
        <v>1823093</v>
      </c>
      <c r="W12" s="80">
        <v>0</v>
      </c>
      <c r="X12" s="80">
        <v>0</v>
      </c>
      <c r="Y12" s="80">
        <v>0</v>
      </c>
      <c r="Z12" s="80">
        <v>1823093</v>
      </c>
      <c r="AA12" s="80">
        <v>1813838</v>
      </c>
      <c r="AB12" s="80">
        <v>12989</v>
      </c>
      <c r="AC12" s="69">
        <v>31752</v>
      </c>
      <c r="AD12" s="69">
        <v>189</v>
      </c>
      <c r="AE12" s="69">
        <v>0</v>
      </c>
      <c r="AF12" s="80">
        <v>0</v>
      </c>
      <c r="AG12" s="80">
        <v>5503</v>
      </c>
      <c r="AH12" s="69">
        <v>0</v>
      </c>
      <c r="AI12" s="69">
        <v>0</v>
      </c>
      <c r="AJ12" s="80">
        <v>0</v>
      </c>
      <c r="AK12" s="80">
        <v>8913</v>
      </c>
      <c r="AL12" s="69">
        <v>0</v>
      </c>
      <c r="AM12" s="69">
        <v>0</v>
      </c>
      <c r="AN12" s="80">
        <v>0</v>
      </c>
      <c r="AO12" s="80">
        <v>0</v>
      </c>
      <c r="AP12" s="69">
        <v>0</v>
      </c>
      <c r="AQ12" s="69">
        <v>0</v>
      </c>
      <c r="AR12" s="80">
        <v>0</v>
      </c>
      <c r="AS12" s="80">
        <v>0</v>
      </c>
      <c r="AT12" s="69">
        <v>0</v>
      </c>
      <c r="AU12" s="69">
        <v>0</v>
      </c>
      <c r="AV12" s="80">
        <v>0</v>
      </c>
      <c r="AW12" s="80">
        <v>0</v>
      </c>
      <c r="AX12" s="69">
        <v>0</v>
      </c>
      <c r="AY12" s="69">
        <v>0</v>
      </c>
      <c r="AZ12" s="80">
        <v>0</v>
      </c>
      <c r="BA12" s="80">
        <v>5535</v>
      </c>
      <c r="BB12" s="69">
        <v>0</v>
      </c>
      <c r="BC12" s="69">
        <v>0</v>
      </c>
      <c r="BD12" s="80">
        <v>0</v>
      </c>
      <c r="BE12" s="80">
        <v>0</v>
      </c>
      <c r="BF12" s="69">
        <v>0</v>
      </c>
      <c r="BG12" s="69">
        <v>0</v>
      </c>
      <c r="BH12" s="80">
        <v>0</v>
      </c>
      <c r="BI12" s="80">
        <v>0</v>
      </c>
      <c r="BJ12" s="69">
        <v>0</v>
      </c>
      <c r="BK12" s="69">
        <v>235</v>
      </c>
      <c r="BL12" s="80">
        <v>0</v>
      </c>
      <c r="BM12" s="80">
        <v>22244</v>
      </c>
      <c r="BN12" s="69">
        <v>0</v>
      </c>
      <c r="BO12" s="69">
        <v>0</v>
      </c>
      <c r="BP12" s="80">
        <v>0</v>
      </c>
      <c r="BQ12" s="80">
        <v>0</v>
      </c>
      <c r="BR12" s="69">
        <v>0</v>
      </c>
      <c r="BS12" s="69">
        <v>0</v>
      </c>
      <c r="BT12" s="80">
        <v>0</v>
      </c>
      <c r="BU12" s="80">
        <v>0</v>
      </c>
      <c r="BV12" s="69">
        <v>0</v>
      </c>
      <c r="BW12" s="69">
        <v>0</v>
      </c>
      <c r="BX12" s="80">
        <v>0</v>
      </c>
      <c r="BY12" s="80">
        <v>0</v>
      </c>
      <c r="BZ12" s="69">
        <v>0</v>
      </c>
      <c r="CA12" s="69">
        <v>235</v>
      </c>
      <c r="CB12" s="80">
        <v>0</v>
      </c>
      <c r="CC12" s="80">
        <v>42196</v>
      </c>
      <c r="CD12" s="69">
        <v>0</v>
      </c>
      <c r="CE12" s="69" t="s">
        <v>752</v>
      </c>
      <c r="CF12" s="69" t="s">
        <v>753</v>
      </c>
      <c r="CG12" s="69" t="s">
        <v>701</v>
      </c>
      <c r="CH12" s="69" t="s">
        <v>701</v>
      </c>
      <c r="CI12" s="69" t="s">
        <v>701</v>
      </c>
      <c r="CJ12" s="68" t="s">
        <v>701</v>
      </c>
      <c r="CK12" s="68">
        <v>45366</v>
      </c>
      <c r="CL12" s="185" t="s">
        <v>1003</v>
      </c>
      <c r="CM12" s="67" t="s">
        <v>1004</v>
      </c>
      <c r="CN12" s="67" t="s">
        <v>168</v>
      </c>
      <c r="CO12" s="68">
        <v>45169</v>
      </c>
      <c r="CP12" s="185" t="s">
        <v>1005</v>
      </c>
      <c r="CQ12" s="67" t="s">
        <v>1004</v>
      </c>
      <c r="CR12" s="67" t="s">
        <v>187</v>
      </c>
      <c r="CS12" s="69">
        <v>1712726.18</v>
      </c>
      <c r="CT12" s="69"/>
      <c r="CU12" s="69"/>
      <c r="CV12" s="69">
        <v>0</v>
      </c>
      <c r="CW12" s="69">
        <v>25</v>
      </c>
      <c r="CX12" s="69">
        <v>0</v>
      </c>
      <c r="CY12" s="69">
        <v>0</v>
      </c>
      <c r="CZ12" s="69">
        <v>0</v>
      </c>
      <c r="DA12" s="69">
        <v>0</v>
      </c>
      <c r="DG12" t="str">
        <f t="shared" si="1"/>
        <v>CO</v>
      </c>
      <c r="DH12">
        <f>COUNTIF(A1:A309,"06DO")</f>
        <v>8</v>
      </c>
      <c r="DI12" t="s">
        <v>160</v>
      </c>
      <c r="DJ12">
        <f t="shared" si="2"/>
        <v>247</v>
      </c>
      <c r="DK12">
        <f t="shared" si="3"/>
        <v>254</v>
      </c>
    </row>
    <row r="13" spans="1:115">
      <c r="A13" t="str">
        <f t="shared" si="0"/>
        <v>01CO</v>
      </c>
      <c r="B13" s="67" t="s">
        <v>129</v>
      </c>
      <c r="C13" s="67" t="s">
        <v>754</v>
      </c>
      <c r="D13" s="67" t="s">
        <v>1011</v>
      </c>
      <c r="E13" s="68">
        <v>44615</v>
      </c>
      <c r="F13" s="185" t="s">
        <v>1003</v>
      </c>
      <c r="G13" s="67" t="s">
        <v>1010</v>
      </c>
      <c r="H13" s="69">
        <v>1</v>
      </c>
      <c r="I13" s="69">
        <v>3</v>
      </c>
      <c r="J13" s="69">
        <v>290</v>
      </c>
      <c r="K13" s="69">
        <v>335</v>
      </c>
      <c r="L13" s="69">
        <v>325</v>
      </c>
      <c r="M13" s="69">
        <v>10</v>
      </c>
      <c r="N13" s="69">
        <v>0</v>
      </c>
      <c r="O13" s="69">
        <v>0</v>
      </c>
      <c r="P13" s="69">
        <v>45</v>
      </c>
      <c r="Q13" s="80">
        <v>0</v>
      </c>
      <c r="R13" s="80">
        <v>3990760</v>
      </c>
      <c r="S13" s="80">
        <v>0</v>
      </c>
      <c r="T13" s="80">
        <v>3990760</v>
      </c>
      <c r="U13" s="80">
        <v>3990760</v>
      </c>
      <c r="V13" s="80">
        <v>3720606</v>
      </c>
      <c r="W13" s="80">
        <v>0</v>
      </c>
      <c r="X13" s="80">
        <v>0</v>
      </c>
      <c r="Y13" s="80">
        <v>0</v>
      </c>
      <c r="Z13" s="80">
        <v>3720606</v>
      </c>
      <c r="AA13" s="80">
        <v>3720606</v>
      </c>
      <c r="AB13" s="80">
        <v>0</v>
      </c>
      <c r="AC13" s="69">
        <v>0</v>
      </c>
      <c r="AD13" s="69">
        <v>19</v>
      </c>
      <c r="AE13" s="69">
        <v>0</v>
      </c>
      <c r="AF13" s="80">
        <v>0</v>
      </c>
      <c r="AG13" s="80">
        <v>0</v>
      </c>
      <c r="AH13" s="69">
        <v>0</v>
      </c>
      <c r="AI13" s="69">
        <v>0</v>
      </c>
      <c r="AJ13" s="80">
        <v>0</v>
      </c>
      <c r="AK13" s="80">
        <v>0</v>
      </c>
      <c r="AL13" s="69">
        <v>0</v>
      </c>
      <c r="AM13" s="69">
        <v>0</v>
      </c>
      <c r="AN13" s="80">
        <v>0</v>
      </c>
      <c r="AO13" s="80">
        <v>0</v>
      </c>
      <c r="AP13" s="69">
        <v>0</v>
      </c>
      <c r="AQ13" s="69">
        <v>0</v>
      </c>
      <c r="AR13" s="80">
        <v>0</v>
      </c>
      <c r="AS13" s="80">
        <v>0</v>
      </c>
      <c r="AT13" s="69">
        <v>0</v>
      </c>
      <c r="AU13" s="69">
        <v>0</v>
      </c>
      <c r="AV13" s="80">
        <v>0</v>
      </c>
      <c r="AW13" s="80">
        <v>0</v>
      </c>
      <c r="AX13" s="69">
        <v>0</v>
      </c>
      <c r="AY13" s="69">
        <v>0</v>
      </c>
      <c r="AZ13" s="80">
        <v>0</v>
      </c>
      <c r="BA13" s="80">
        <v>0</v>
      </c>
      <c r="BB13" s="69">
        <v>0</v>
      </c>
      <c r="BC13" s="69">
        <v>0</v>
      </c>
      <c r="BD13" s="80">
        <v>0</v>
      </c>
      <c r="BE13" s="80">
        <v>0</v>
      </c>
      <c r="BF13" s="69">
        <v>0</v>
      </c>
      <c r="BG13" s="69">
        <v>0</v>
      </c>
      <c r="BH13" s="80">
        <v>0</v>
      </c>
      <c r="BI13" s="80">
        <v>0</v>
      </c>
      <c r="BJ13" s="69">
        <v>0</v>
      </c>
      <c r="BK13" s="69">
        <v>0</v>
      </c>
      <c r="BL13" s="80">
        <v>0</v>
      </c>
      <c r="BM13" s="80">
        <v>0</v>
      </c>
      <c r="BN13" s="69">
        <v>0</v>
      </c>
      <c r="BO13" s="69">
        <v>0</v>
      </c>
      <c r="BP13" s="80">
        <v>0</v>
      </c>
      <c r="BQ13" s="80">
        <v>0</v>
      </c>
      <c r="BR13" s="69">
        <v>0</v>
      </c>
      <c r="BS13" s="69">
        <v>0</v>
      </c>
      <c r="BT13" s="80">
        <v>0</v>
      </c>
      <c r="BU13" s="80">
        <v>0</v>
      </c>
      <c r="BV13" s="69">
        <v>0</v>
      </c>
      <c r="BW13" s="69">
        <v>0</v>
      </c>
      <c r="BX13" s="80">
        <v>0</v>
      </c>
      <c r="BY13" s="80">
        <v>0</v>
      </c>
      <c r="BZ13" s="69">
        <v>0</v>
      </c>
      <c r="CA13" s="69">
        <v>0</v>
      </c>
      <c r="CB13" s="80">
        <v>0</v>
      </c>
      <c r="CC13" s="80">
        <v>0</v>
      </c>
      <c r="CD13" s="69">
        <v>0</v>
      </c>
      <c r="CE13" s="69" t="s">
        <v>755</v>
      </c>
      <c r="CF13" s="69" t="s">
        <v>756</v>
      </c>
      <c r="CG13" s="69" t="s">
        <v>701</v>
      </c>
      <c r="CH13" s="69" t="s">
        <v>701</v>
      </c>
      <c r="CI13" s="69" t="s">
        <v>701</v>
      </c>
      <c r="CJ13" s="68" t="s">
        <v>701</v>
      </c>
      <c r="CK13" s="68">
        <v>45448</v>
      </c>
      <c r="CL13" s="185" t="s">
        <v>1001</v>
      </c>
      <c r="CM13" s="67" t="s">
        <v>1004</v>
      </c>
      <c r="CN13" s="67" t="s">
        <v>168</v>
      </c>
      <c r="CO13" s="68">
        <v>45350</v>
      </c>
      <c r="CP13" s="185" t="s">
        <v>1003</v>
      </c>
      <c r="CQ13" s="67" t="s">
        <v>1004</v>
      </c>
      <c r="CR13" s="67" t="s">
        <v>261</v>
      </c>
      <c r="CS13" s="69">
        <v>4528912.63</v>
      </c>
      <c r="CT13" s="69"/>
      <c r="CU13" s="69"/>
      <c r="CV13" s="69">
        <v>0</v>
      </c>
      <c r="CW13" s="69">
        <v>26</v>
      </c>
      <c r="CX13" s="69">
        <v>0</v>
      </c>
      <c r="CY13" s="69">
        <v>0</v>
      </c>
      <c r="CZ13" s="69">
        <v>0</v>
      </c>
      <c r="DA13" s="69">
        <v>0</v>
      </c>
      <c r="DG13" t="str">
        <f t="shared" si="1"/>
        <v>CO</v>
      </c>
      <c r="DH13">
        <f>COUNTIF(A1:A309,"07CO")</f>
        <v>13</v>
      </c>
      <c r="DI13" t="s">
        <v>161</v>
      </c>
      <c r="DJ13">
        <f t="shared" si="2"/>
        <v>255</v>
      </c>
      <c r="DK13">
        <f t="shared" si="3"/>
        <v>267</v>
      </c>
    </row>
    <row r="14" spans="1:115">
      <c r="A14" t="str">
        <f t="shared" si="0"/>
        <v>01CO</v>
      </c>
      <c r="B14" s="67" t="s">
        <v>129</v>
      </c>
      <c r="C14" s="67" t="s">
        <v>222</v>
      </c>
      <c r="D14" s="67" t="s">
        <v>223</v>
      </c>
      <c r="E14" s="68">
        <v>44587</v>
      </c>
      <c r="F14" s="185" t="s">
        <v>1003</v>
      </c>
      <c r="G14" s="67" t="s">
        <v>1010</v>
      </c>
      <c r="H14" s="69">
        <v>2</v>
      </c>
      <c r="I14" s="69">
        <v>2</v>
      </c>
      <c r="J14" s="69">
        <v>250</v>
      </c>
      <c r="K14" s="69">
        <v>391</v>
      </c>
      <c r="L14" s="69">
        <v>391</v>
      </c>
      <c r="M14" s="69">
        <v>0</v>
      </c>
      <c r="N14" s="69">
        <v>0</v>
      </c>
      <c r="O14" s="69">
        <v>0</v>
      </c>
      <c r="P14" s="69">
        <v>134</v>
      </c>
      <c r="Q14" s="80">
        <v>7</v>
      </c>
      <c r="R14" s="80">
        <v>7108184</v>
      </c>
      <c r="S14" s="80">
        <v>63330</v>
      </c>
      <c r="T14" s="80">
        <v>7044854</v>
      </c>
      <c r="U14" s="80">
        <v>8445969</v>
      </c>
      <c r="V14" s="80">
        <v>8418621</v>
      </c>
      <c r="W14" s="80">
        <v>0</v>
      </c>
      <c r="X14" s="80">
        <v>0</v>
      </c>
      <c r="Y14" s="80">
        <v>0</v>
      </c>
      <c r="Z14" s="80">
        <v>8418621</v>
      </c>
      <c r="AA14" s="80">
        <v>7803372</v>
      </c>
      <c r="AB14" s="80">
        <v>265502</v>
      </c>
      <c r="AC14" s="69">
        <v>1337785</v>
      </c>
      <c r="AD14" s="69">
        <v>92</v>
      </c>
      <c r="AE14" s="69">
        <v>0</v>
      </c>
      <c r="AF14" s="80">
        <v>0</v>
      </c>
      <c r="AG14" s="80">
        <v>0</v>
      </c>
      <c r="AH14" s="69">
        <v>0</v>
      </c>
      <c r="AI14" s="69">
        <v>23</v>
      </c>
      <c r="AJ14" s="80">
        <v>7</v>
      </c>
      <c r="AK14" s="80">
        <v>473396</v>
      </c>
      <c r="AL14" s="69">
        <v>0</v>
      </c>
      <c r="AM14" s="69">
        <v>0</v>
      </c>
      <c r="AN14" s="80">
        <v>0</v>
      </c>
      <c r="AO14" s="80">
        <v>0</v>
      </c>
      <c r="AP14" s="69">
        <v>0</v>
      </c>
      <c r="AQ14" s="69">
        <v>0</v>
      </c>
      <c r="AR14" s="80">
        <v>0</v>
      </c>
      <c r="AS14" s="80">
        <v>0</v>
      </c>
      <c r="AT14" s="69">
        <v>0</v>
      </c>
      <c r="AU14" s="69">
        <v>0</v>
      </c>
      <c r="AV14" s="80">
        <v>0</v>
      </c>
      <c r="AW14" s="80">
        <v>0</v>
      </c>
      <c r="AX14" s="69">
        <v>0</v>
      </c>
      <c r="AY14" s="69">
        <v>0</v>
      </c>
      <c r="AZ14" s="80">
        <v>0</v>
      </c>
      <c r="BA14" s="80">
        <v>0</v>
      </c>
      <c r="BB14" s="69">
        <v>0</v>
      </c>
      <c r="BC14" s="69">
        <v>0</v>
      </c>
      <c r="BD14" s="80">
        <v>0</v>
      </c>
      <c r="BE14" s="80">
        <v>0</v>
      </c>
      <c r="BF14" s="69">
        <v>0</v>
      </c>
      <c r="BG14" s="69">
        <v>0</v>
      </c>
      <c r="BH14" s="80">
        <v>0</v>
      </c>
      <c r="BI14" s="80">
        <v>0</v>
      </c>
      <c r="BJ14" s="69">
        <v>0</v>
      </c>
      <c r="BK14" s="69">
        <v>0</v>
      </c>
      <c r="BL14" s="80">
        <v>32</v>
      </c>
      <c r="BM14" s="80">
        <v>880751</v>
      </c>
      <c r="BN14" s="69">
        <v>0</v>
      </c>
      <c r="BO14" s="69">
        <v>0</v>
      </c>
      <c r="BP14" s="80">
        <v>0</v>
      </c>
      <c r="BQ14" s="80">
        <v>0</v>
      </c>
      <c r="BR14" s="69">
        <v>0</v>
      </c>
      <c r="BS14" s="69">
        <v>0</v>
      </c>
      <c r="BT14" s="80">
        <v>0</v>
      </c>
      <c r="BU14" s="80">
        <v>0</v>
      </c>
      <c r="BV14" s="69">
        <v>0</v>
      </c>
      <c r="BW14" s="69">
        <v>0</v>
      </c>
      <c r="BX14" s="80">
        <v>0</v>
      </c>
      <c r="BY14" s="80">
        <v>0</v>
      </c>
      <c r="BZ14" s="69">
        <v>0</v>
      </c>
      <c r="CA14" s="69">
        <v>23</v>
      </c>
      <c r="CB14" s="80">
        <v>39</v>
      </c>
      <c r="CC14" s="80">
        <v>1354148</v>
      </c>
      <c r="CD14" s="69">
        <v>0</v>
      </c>
      <c r="CE14" s="69" t="s">
        <v>708</v>
      </c>
      <c r="CF14" s="69" t="s">
        <v>709</v>
      </c>
      <c r="CG14" s="69" t="s">
        <v>701</v>
      </c>
      <c r="CH14" s="69" t="s">
        <v>701</v>
      </c>
      <c r="CI14" s="69" t="s">
        <v>701</v>
      </c>
      <c r="CJ14" s="68" t="s">
        <v>701</v>
      </c>
      <c r="CK14" s="68">
        <v>45161</v>
      </c>
      <c r="CL14" s="185" t="s">
        <v>1005</v>
      </c>
      <c r="CM14" s="67" t="s">
        <v>1004</v>
      </c>
      <c r="CN14" s="67" t="s">
        <v>168</v>
      </c>
      <c r="CO14" s="68">
        <v>45047</v>
      </c>
      <c r="CP14" s="185" t="s">
        <v>1001</v>
      </c>
      <c r="CQ14" s="67" t="s">
        <v>1009</v>
      </c>
      <c r="CR14" s="67" t="s">
        <v>169</v>
      </c>
      <c r="CS14" s="69">
        <v>6181054.0199999996</v>
      </c>
      <c r="CT14" s="69"/>
      <c r="CU14" s="69"/>
      <c r="CV14" s="69">
        <v>0</v>
      </c>
      <c r="CW14" s="69">
        <v>19</v>
      </c>
      <c r="CX14" s="69">
        <v>0</v>
      </c>
      <c r="CY14" s="69">
        <v>0</v>
      </c>
      <c r="CZ14" s="69">
        <v>0</v>
      </c>
      <c r="DA14" s="69">
        <v>0</v>
      </c>
      <c r="DG14" t="str">
        <f t="shared" si="1"/>
        <v>CO</v>
      </c>
      <c r="DH14">
        <f>COUNTIF(A1:A309,"07DO")</f>
        <v>20</v>
      </c>
      <c r="DI14" t="s">
        <v>162</v>
      </c>
      <c r="DJ14">
        <f t="shared" si="2"/>
        <v>268</v>
      </c>
      <c r="DK14">
        <f t="shared" si="3"/>
        <v>287</v>
      </c>
    </row>
    <row r="15" spans="1:115">
      <c r="A15" t="str">
        <f t="shared" si="0"/>
        <v>01CO</v>
      </c>
      <c r="B15" s="67" t="s">
        <v>129</v>
      </c>
      <c r="C15" s="67" t="s">
        <v>224</v>
      </c>
      <c r="D15" s="67" t="s">
        <v>225</v>
      </c>
      <c r="E15" s="68">
        <v>44496</v>
      </c>
      <c r="F15" s="185" t="s">
        <v>1007</v>
      </c>
      <c r="G15" s="67" t="s">
        <v>1010</v>
      </c>
      <c r="H15" s="69">
        <v>1</v>
      </c>
      <c r="I15" s="69">
        <v>1</v>
      </c>
      <c r="J15" s="69">
        <v>140</v>
      </c>
      <c r="K15" s="69">
        <v>293</v>
      </c>
      <c r="L15" s="69">
        <v>293</v>
      </c>
      <c r="M15" s="69">
        <v>0</v>
      </c>
      <c r="N15" s="69">
        <v>0</v>
      </c>
      <c r="O15" s="69">
        <v>0</v>
      </c>
      <c r="P15" s="69">
        <v>153</v>
      </c>
      <c r="Q15" s="80">
        <v>0</v>
      </c>
      <c r="R15" s="80">
        <v>1139701</v>
      </c>
      <c r="S15" s="80">
        <v>50000</v>
      </c>
      <c r="T15" s="80">
        <v>1089701</v>
      </c>
      <c r="U15" s="80">
        <v>1148801</v>
      </c>
      <c r="V15" s="80">
        <v>1029185</v>
      </c>
      <c r="W15" s="80">
        <v>0</v>
      </c>
      <c r="X15" s="80">
        <v>0</v>
      </c>
      <c r="Y15" s="80">
        <v>0</v>
      </c>
      <c r="Z15" s="80">
        <v>1029185</v>
      </c>
      <c r="AA15" s="80">
        <v>1021881</v>
      </c>
      <c r="AB15" s="80">
        <v>1796</v>
      </c>
      <c r="AC15" s="69">
        <v>9100</v>
      </c>
      <c r="AD15" s="69">
        <v>105</v>
      </c>
      <c r="AE15" s="69">
        <v>0</v>
      </c>
      <c r="AF15" s="80">
        <v>0</v>
      </c>
      <c r="AG15" s="80">
        <v>0</v>
      </c>
      <c r="AH15" s="69">
        <v>0</v>
      </c>
      <c r="AI15" s="69">
        <v>0</v>
      </c>
      <c r="AJ15" s="80">
        <v>0</v>
      </c>
      <c r="AK15" s="80">
        <v>0</v>
      </c>
      <c r="AL15" s="69">
        <v>0</v>
      </c>
      <c r="AM15" s="69">
        <v>0</v>
      </c>
      <c r="AN15" s="80">
        <v>0</v>
      </c>
      <c r="AO15" s="80">
        <v>0</v>
      </c>
      <c r="AP15" s="69">
        <v>0</v>
      </c>
      <c r="AQ15" s="69">
        <v>0</v>
      </c>
      <c r="AR15" s="80">
        <v>0</v>
      </c>
      <c r="AS15" s="80">
        <v>0</v>
      </c>
      <c r="AT15" s="69">
        <v>0</v>
      </c>
      <c r="AU15" s="69">
        <v>0</v>
      </c>
      <c r="AV15" s="80">
        <v>0</v>
      </c>
      <c r="AW15" s="80">
        <v>0</v>
      </c>
      <c r="AX15" s="69">
        <v>0</v>
      </c>
      <c r="AY15" s="69">
        <v>0</v>
      </c>
      <c r="AZ15" s="80">
        <v>0</v>
      </c>
      <c r="BA15" s="80">
        <v>0</v>
      </c>
      <c r="BB15" s="69">
        <v>0</v>
      </c>
      <c r="BC15" s="69">
        <v>0</v>
      </c>
      <c r="BD15" s="80">
        <v>0</v>
      </c>
      <c r="BE15" s="80">
        <v>0</v>
      </c>
      <c r="BF15" s="69">
        <v>0</v>
      </c>
      <c r="BG15" s="69">
        <v>0</v>
      </c>
      <c r="BH15" s="80">
        <v>0</v>
      </c>
      <c r="BI15" s="80">
        <v>0</v>
      </c>
      <c r="BJ15" s="69">
        <v>0</v>
      </c>
      <c r="BK15" s="69">
        <v>92</v>
      </c>
      <c r="BL15" s="80">
        <v>0</v>
      </c>
      <c r="BM15" s="80">
        <v>9100</v>
      </c>
      <c r="BN15" s="69">
        <v>0</v>
      </c>
      <c r="BO15" s="69">
        <v>0</v>
      </c>
      <c r="BP15" s="80">
        <v>0</v>
      </c>
      <c r="BQ15" s="80">
        <v>0</v>
      </c>
      <c r="BR15" s="69">
        <v>0</v>
      </c>
      <c r="BS15" s="69">
        <v>0</v>
      </c>
      <c r="BT15" s="80">
        <v>0</v>
      </c>
      <c r="BU15" s="80">
        <v>0</v>
      </c>
      <c r="BV15" s="69">
        <v>0</v>
      </c>
      <c r="BW15" s="69">
        <v>0</v>
      </c>
      <c r="BX15" s="80">
        <v>0</v>
      </c>
      <c r="BY15" s="80">
        <v>0</v>
      </c>
      <c r="BZ15" s="69">
        <v>0</v>
      </c>
      <c r="CA15" s="69">
        <v>92</v>
      </c>
      <c r="CB15" s="80">
        <v>0</v>
      </c>
      <c r="CC15" s="80">
        <v>9100</v>
      </c>
      <c r="CD15" s="69">
        <v>0</v>
      </c>
      <c r="CE15" s="69" t="s">
        <v>752</v>
      </c>
      <c r="CF15" s="69" t="s">
        <v>753</v>
      </c>
      <c r="CG15" s="69" t="s">
        <v>701</v>
      </c>
      <c r="CH15" s="69" t="s">
        <v>701</v>
      </c>
      <c r="CI15" s="69" t="s">
        <v>701</v>
      </c>
      <c r="CJ15" s="68" t="s">
        <v>701</v>
      </c>
      <c r="CK15" s="68">
        <v>45140</v>
      </c>
      <c r="CL15" s="185" t="s">
        <v>1005</v>
      </c>
      <c r="CM15" s="67" t="s">
        <v>1004</v>
      </c>
      <c r="CN15" s="67" t="s">
        <v>168</v>
      </c>
      <c r="CO15" s="68">
        <v>45002</v>
      </c>
      <c r="CP15" s="185" t="s">
        <v>1003</v>
      </c>
      <c r="CQ15" s="67" t="s">
        <v>1009</v>
      </c>
      <c r="CR15" s="67" t="s">
        <v>242</v>
      </c>
      <c r="CS15" s="69">
        <v>1098275.5</v>
      </c>
      <c r="CT15" s="69"/>
      <c r="CU15" s="69"/>
      <c r="CV15" s="69">
        <v>0</v>
      </c>
      <c r="CW15" s="69">
        <v>22</v>
      </c>
      <c r="CX15" s="69">
        <v>0</v>
      </c>
      <c r="CY15" s="69">
        <v>0</v>
      </c>
      <c r="CZ15" s="69">
        <v>0</v>
      </c>
      <c r="DA15" s="69">
        <v>0</v>
      </c>
      <c r="DG15" t="str">
        <f t="shared" si="1"/>
        <v>CO</v>
      </c>
      <c r="DH15">
        <f>COUNTIF(A1:A309,"08CO")</f>
        <v>0</v>
      </c>
      <c r="DI15" t="s">
        <v>163</v>
      </c>
      <c r="DJ15">
        <f t="shared" si="2"/>
        <v>288</v>
      </c>
      <c r="DK15">
        <f t="shared" si="3"/>
        <v>287</v>
      </c>
    </row>
    <row r="16" spans="1:115">
      <c r="A16" t="str">
        <f t="shared" si="0"/>
        <v>01CO</v>
      </c>
      <c r="B16" s="67" t="s">
        <v>129</v>
      </c>
      <c r="C16" s="67" t="s">
        <v>226</v>
      </c>
      <c r="D16" s="67" t="s">
        <v>227</v>
      </c>
      <c r="E16" s="68">
        <v>44587</v>
      </c>
      <c r="F16" s="185" t="s">
        <v>1003</v>
      </c>
      <c r="G16" s="67" t="s">
        <v>1010</v>
      </c>
      <c r="H16" s="69">
        <v>1</v>
      </c>
      <c r="I16" s="69">
        <v>3</v>
      </c>
      <c r="J16" s="69">
        <v>200</v>
      </c>
      <c r="K16" s="69">
        <v>464</v>
      </c>
      <c r="L16" s="69">
        <v>464</v>
      </c>
      <c r="M16" s="69">
        <v>0</v>
      </c>
      <c r="N16" s="69">
        <v>0</v>
      </c>
      <c r="O16" s="69">
        <v>0</v>
      </c>
      <c r="P16" s="69">
        <v>84</v>
      </c>
      <c r="Q16" s="80">
        <v>180</v>
      </c>
      <c r="R16" s="80">
        <v>2754382</v>
      </c>
      <c r="S16" s="80">
        <v>50000</v>
      </c>
      <c r="T16" s="80">
        <v>2704382</v>
      </c>
      <c r="U16" s="80">
        <v>2849902</v>
      </c>
      <c r="V16" s="80">
        <v>2874882</v>
      </c>
      <c r="W16" s="80">
        <v>0</v>
      </c>
      <c r="X16" s="80">
        <v>0</v>
      </c>
      <c r="Y16" s="80">
        <v>0</v>
      </c>
      <c r="Z16" s="80">
        <v>2874882</v>
      </c>
      <c r="AA16" s="80">
        <v>2854767</v>
      </c>
      <c r="AB16" s="80">
        <v>2576</v>
      </c>
      <c r="AC16" s="69">
        <v>95519</v>
      </c>
      <c r="AD16" s="69">
        <v>236</v>
      </c>
      <c r="AE16" s="69">
        <v>0</v>
      </c>
      <c r="AF16" s="80">
        <v>0</v>
      </c>
      <c r="AG16" s="80">
        <v>0</v>
      </c>
      <c r="AH16" s="69">
        <v>0</v>
      </c>
      <c r="AI16" s="69">
        <v>0</v>
      </c>
      <c r="AJ16" s="80">
        <v>0</v>
      </c>
      <c r="AK16" s="80">
        <v>58096</v>
      </c>
      <c r="AL16" s="69">
        <v>0</v>
      </c>
      <c r="AM16" s="69">
        <v>0</v>
      </c>
      <c r="AN16" s="80">
        <v>0</v>
      </c>
      <c r="AO16" s="80">
        <v>0</v>
      </c>
      <c r="AP16" s="69">
        <v>0</v>
      </c>
      <c r="AQ16" s="69">
        <v>0</v>
      </c>
      <c r="AR16" s="80">
        <v>0</v>
      </c>
      <c r="AS16" s="80">
        <v>0</v>
      </c>
      <c r="AT16" s="69">
        <v>0</v>
      </c>
      <c r="AU16" s="69">
        <v>0</v>
      </c>
      <c r="AV16" s="80">
        <v>0</v>
      </c>
      <c r="AW16" s="80">
        <v>0</v>
      </c>
      <c r="AX16" s="69">
        <v>0</v>
      </c>
      <c r="AY16" s="69">
        <v>0</v>
      </c>
      <c r="AZ16" s="80">
        <v>0</v>
      </c>
      <c r="BA16" s="80">
        <v>0</v>
      </c>
      <c r="BB16" s="69">
        <v>0</v>
      </c>
      <c r="BC16" s="69">
        <v>0</v>
      </c>
      <c r="BD16" s="80">
        <v>0</v>
      </c>
      <c r="BE16" s="80">
        <v>0</v>
      </c>
      <c r="BF16" s="69">
        <v>0</v>
      </c>
      <c r="BG16" s="69">
        <v>0</v>
      </c>
      <c r="BH16" s="80">
        <v>0</v>
      </c>
      <c r="BI16" s="80">
        <v>0</v>
      </c>
      <c r="BJ16" s="69">
        <v>0</v>
      </c>
      <c r="BK16" s="69">
        <v>0</v>
      </c>
      <c r="BL16" s="80">
        <v>180</v>
      </c>
      <c r="BM16" s="80">
        <v>22690</v>
      </c>
      <c r="BN16" s="69">
        <v>0</v>
      </c>
      <c r="BO16" s="69">
        <v>0</v>
      </c>
      <c r="BP16" s="80">
        <v>0</v>
      </c>
      <c r="BQ16" s="80">
        <v>0</v>
      </c>
      <c r="BR16" s="69">
        <v>0</v>
      </c>
      <c r="BS16" s="69">
        <v>0</v>
      </c>
      <c r="BT16" s="80">
        <v>0</v>
      </c>
      <c r="BU16" s="80">
        <v>0</v>
      </c>
      <c r="BV16" s="69">
        <v>0</v>
      </c>
      <c r="BW16" s="69">
        <v>0</v>
      </c>
      <c r="BX16" s="80">
        <v>0</v>
      </c>
      <c r="BY16" s="80">
        <v>0</v>
      </c>
      <c r="BZ16" s="69">
        <v>0</v>
      </c>
      <c r="CA16" s="69">
        <v>0</v>
      </c>
      <c r="CB16" s="80">
        <v>180</v>
      </c>
      <c r="CC16" s="80">
        <v>80786</v>
      </c>
      <c r="CD16" s="69">
        <v>0</v>
      </c>
      <c r="CE16" s="69" t="s">
        <v>715</v>
      </c>
      <c r="CF16" s="69" t="s">
        <v>716</v>
      </c>
      <c r="CG16" s="69" t="s">
        <v>701</v>
      </c>
      <c r="CH16" s="69" t="s">
        <v>701</v>
      </c>
      <c r="CI16" s="69" t="s">
        <v>701</v>
      </c>
      <c r="CJ16" s="68" t="s">
        <v>701</v>
      </c>
      <c r="CK16" s="68">
        <v>45363</v>
      </c>
      <c r="CL16" s="185" t="s">
        <v>1003</v>
      </c>
      <c r="CM16" s="67" t="s">
        <v>1004</v>
      </c>
      <c r="CN16" s="67" t="s">
        <v>168</v>
      </c>
      <c r="CO16" s="68">
        <v>45223</v>
      </c>
      <c r="CP16" s="185" t="s">
        <v>1007</v>
      </c>
      <c r="CQ16" s="67" t="s">
        <v>1004</v>
      </c>
      <c r="CR16" s="67" t="s">
        <v>242</v>
      </c>
      <c r="CS16" s="69">
        <v>2214962.73</v>
      </c>
      <c r="CT16" s="69"/>
      <c r="CU16" s="69"/>
      <c r="CV16" s="69">
        <v>180</v>
      </c>
      <c r="CW16" s="69">
        <v>28</v>
      </c>
      <c r="CX16" s="69">
        <v>0</v>
      </c>
      <c r="CY16" s="69">
        <v>0</v>
      </c>
      <c r="CZ16" s="69">
        <v>0</v>
      </c>
      <c r="DA16" s="69">
        <v>0</v>
      </c>
      <c r="DG16" t="str">
        <f t="shared" si="1"/>
        <v>CO</v>
      </c>
      <c r="DH16">
        <f>COUNTIF(A1:A309,"08DO")</f>
        <v>22</v>
      </c>
      <c r="DI16" t="s">
        <v>164</v>
      </c>
      <c r="DJ16">
        <f t="shared" si="2"/>
        <v>288</v>
      </c>
      <c r="DK16">
        <f t="shared" si="3"/>
        <v>309</v>
      </c>
    </row>
    <row r="17" spans="1:113">
      <c r="A17" t="str">
        <f t="shared" si="0"/>
        <v>01CO</v>
      </c>
      <c r="B17" s="67" t="s">
        <v>129</v>
      </c>
      <c r="C17" s="67" t="s">
        <v>228</v>
      </c>
      <c r="D17" s="67" t="s">
        <v>229</v>
      </c>
      <c r="E17" s="68">
        <v>44496</v>
      </c>
      <c r="F17" s="185" t="s">
        <v>1007</v>
      </c>
      <c r="G17" s="67" t="s">
        <v>1010</v>
      </c>
      <c r="H17" s="69">
        <v>1</v>
      </c>
      <c r="I17" s="69">
        <v>1</v>
      </c>
      <c r="J17" s="69">
        <v>80</v>
      </c>
      <c r="K17" s="69">
        <v>165</v>
      </c>
      <c r="L17" s="69">
        <v>165</v>
      </c>
      <c r="M17" s="69">
        <v>0</v>
      </c>
      <c r="N17" s="69">
        <v>0</v>
      </c>
      <c r="O17" s="69">
        <v>0</v>
      </c>
      <c r="P17" s="69">
        <v>85</v>
      </c>
      <c r="Q17" s="80">
        <v>0</v>
      </c>
      <c r="R17" s="80">
        <v>650650</v>
      </c>
      <c r="S17" s="80">
        <v>18505</v>
      </c>
      <c r="T17" s="80">
        <v>632145</v>
      </c>
      <c r="U17" s="80">
        <v>655279</v>
      </c>
      <c r="V17" s="80">
        <v>608957</v>
      </c>
      <c r="W17" s="80">
        <v>0</v>
      </c>
      <c r="X17" s="80">
        <v>0</v>
      </c>
      <c r="Y17" s="80">
        <v>0</v>
      </c>
      <c r="Z17" s="80">
        <v>608957</v>
      </c>
      <c r="AA17" s="80">
        <v>609408</v>
      </c>
      <c r="AB17" s="80">
        <v>451</v>
      </c>
      <c r="AC17" s="69">
        <v>4629</v>
      </c>
      <c r="AD17" s="69">
        <v>47</v>
      </c>
      <c r="AE17" s="69">
        <v>0</v>
      </c>
      <c r="AF17" s="80">
        <v>0</v>
      </c>
      <c r="AG17" s="80">
        <v>0</v>
      </c>
      <c r="AH17" s="69">
        <v>0</v>
      </c>
      <c r="AI17" s="69">
        <v>0</v>
      </c>
      <c r="AJ17" s="80">
        <v>0</v>
      </c>
      <c r="AK17" s="80">
        <v>0</v>
      </c>
      <c r="AL17" s="69">
        <v>0</v>
      </c>
      <c r="AM17" s="69">
        <v>0</v>
      </c>
      <c r="AN17" s="80">
        <v>0</v>
      </c>
      <c r="AO17" s="80">
        <v>0</v>
      </c>
      <c r="AP17" s="69">
        <v>0</v>
      </c>
      <c r="AQ17" s="69">
        <v>0</v>
      </c>
      <c r="AR17" s="80">
        <v>0</v>
      </c>
      <c r="AS17" s="80">
        <v>0</v>
      </c>
      <c r="AT17" s="69">
        <v>0</v>
      </c>
      <c r="AU17" s="69">
        <v>0</v>
      </c>
      <c r="AV17" s="80">
        <v>0</v>
      </c>
      <c r="AW17" s="80">
        <v>0</v>
      </c>
      <c r="AX17" s="69">
        <v>0</v>
      </c>
      <c r="AY17" s="69">
        <v>0</v>
      </c>
      <c r="AZ17" s="80">
        <v>0</v>
      </c>
      <c r="BA17" s="80">
        <v>7835</v>
      </c>
      <c r="BB17" s="69">
        <v>0</v>
      </c>
      <c r="BC17" s="69">
        <v>0</v>
      </c>
      <c r="BD17" s="80">
        <v>0</v>
      </c>
      <c r="BE17" s="80">
        <v>0</v>
      </c>
      <c r="BF17" s="69">
        <v>0</v>
      </c>
      <c r="BG17" s="69">
        <v>0</v>
      </c>
      <c r="BH17" s="80">
        <v>0</v>
      </c>
      <c r="BI17" s="80">
        <v>0</v>
      </c>
      <c r="BJ17" s="69">
        <v>0</v>
      </c>
      <c r="BK17" s="69">
        <v>0</v>
      </c>
      <c r="BL17" s="80">
        <v>0</v>
      </c>
      <c r="BM17" s="80">
        <v>0</v>
      </c>
      <c r="BN17" s="69">
        <v>0</v>
      </c>
      <c r="BO17" s="69">
        <v>0</v>
      </c>
      <c r="BP17" s="80">
        <v>0</v>
      </c>
      <c r="BQ17" s="80">
        <v>0</v>
      </c>
      <c r="BR17" s="69">
        <v>0</v>
      </c>
      <c r="BS17" s="69">
        <v>27</v>
      </c>
      <c r="BT17" s="80">
        <v>0</v>
      </c>
      <c r="BU17" s="80">
        <v>8153</v>
      </c>
      <c r="BV17" s="69">
        <v>45738</v>
      </c>
      <c r="BW17" s="69">
        <v>0</v>
      </c>
      <c r="BX17" s="80">
        <v>0</v>
      </c>
      <c r="BY17" s="80">
        <v>0</v>
      </c>
      <c r="BZ17" s="69">
        <v>0</v>
      </c>
      <c r="CA17" s="69">
        <v>27</v>
      </c>
      <c r="CB17" s="80">
        <v>0</v>
      </c>
      <c r="CC17" s="80">
        <v>15989</v>
      </c>
      <c r="CD17" s="69">
        <v>45738</v>
      </c>
      <c r="CE17" s="69" t="s">
        <v>755</v>
      </c>
      <c r="CF17" s="69" t="s">
        <v>756</v>
      </c>
      <c r="CG17" s="69" t="s">
        <v>701</v>
      </c>
      <c r="CH17" s="69" t="s">
        <v>701</v>
      </c>
      <c r="CI17" s="69" t="s">
        <v>701</v>
      </c>
      <c r="CJ17" s="68" t="s">
        <v>701</v>
      </c>
      <c r="CK17" s="68">
        <v>45159</v>
      </c>
      <c r="CL17" s="185" t="s">
        <v>1005</v>
      </c>
      <c r="CM17" s="67" t="s">
        <v>1004</v>
      </c>
      <c r="CN17" s="67" t="s">
        <v>168</v>
      </c>
      <c r="CO17" s="68">
        <v>44908</v>
      </c>
      <c r="CP17" s="185" t="s">
        <v>1007</v>
      </c>
      <c r="CQ17" s="67" t="s">
        <v>1009</v>
      </c>
      <c r="CR17" s="67" t="s">
        <v>169</v>
      </c>
      <c r="CS17" s="69">
        <v>447609.94</v>
      </c>
      <c r="CT17" s="69"/>
      <c r="CU17" s="69"/>
      <c r="CV17" s="69">
        <v>0</v>
      </c>
      <c r="CW17" s="69">
        <v>11</v>
      </c>
      <c r="CX17" s="69">
        <v>0</v>
      </c>
      <c r="CY17" s="69">
        <v>0</v>
      </c>
      <c r="CZ17" s="69">
        <v>0</v>
      </c>
      <c r="DA17" s="69">
        <v>0</v>
      </c>
      <c r="DG17" t="str">
        <f t="shared" si="1"/>
        <v>CO</v>
      </c>
    </row>
    <row r="18" spans="1:113">
      <c r="A18" t="str">
        <f t="shared" si="0"/>
        <v>01CO</v>
      </c>
      <c r="B18" s="67" t="s">
        <v>129</v>
      </c>
      <c r="C18" s="67" t="s">
        <v>230</v>
      </c>
      <c r="D18" s="67" t="s">
        <v>231</v>
      </c>
      <c r="E18" s="68">
        <v>44433</v>
      </c>
      <c r="F18" s="185" t="s">
        <v>1005</v>
      </c>
      <c r="G18" s="67" t="s">
        <v>1010</v>
      </c>
      <c r="H18" s="69">
        <v>1</v>
      </c>
      <c r="I18" s="69">
        <v>3</v>
      </c>
      <c r="J18" s="69">
        <v>107</v>
      </c>
      <c r="K18" s="69">
        <v>259</v>
      </c>
      <c r="L18" s="69">
        <v>259</v>
      </c>
      <c r="M18" s="69">
        <v>0</v>
      </c>
      <c r="N18" s="69">
        <v>0</v>
      </c>
      <c r="O18" s="69">
        <v>0</v>
      </c>
      <c r="P18" s="69">
        <v>44</v>
      </c>
      <c r="Q18" s="80">
        <v>108</v>
      </c>
      <c r="R18" s="80">
        <v>1045874</v>
      </c>
      <c r="S18" s="80">
        <v>41345</v>
      </c>
      <c r="T18" s="80">
        <v>1004529</v>
      </c>
      <c r="U18" s="80">
        <v>1076047</v>
      </c>
      <c r="V18" s="80">
        <v>1015157</v>
      </c>
      <c r="W18" s="80">
        <v>0</v>
      </c>
      <c r="X18" s="80">
        <v>0</v>
      </c>
      <c r="Y18" s="80">
        <v>0</v>
      </c>
      <c r="Z18" s="80">
        <v>1015157</v>
      </c>
      <c r="AA18" s="80">
        <v>994639</v>
      </c>
      <c r="AB18" s="80">
        <v>0</v>
      </c>
      <c r="AC18" s="69">
        <v>30174</v>
      </c>
      <c r="AD18" s="69">
        <v>132</v>
      </c>
      <c r="AE18" s="69">
        <v>0</v>
      </c>
      <c r="AF18" s="80">
        <v>0</v>
      </c>
      <c r="AG18" s="80">
        <v>10825</v>
      </c>
      <c r="AH18" s="69">
        <v>0</v>
      </c>
      <c r="AI18" s="69">
        <v>0</v>
      </c>
      <c r="AJ18" s="80">
        <v>0</v>
      </c>
      <c r="AK18" s="80">
        <v>0</v>
      </c>
      <c r="AL18" s="69">
        <v>0</v>
      </c>
      <c r="AM18" s="69">
        <v>0</v>
      </c>
      <c r="AN18" s="80">
        <v>0</v>
      </c>
      <c r="AO18" s="80">
        <v>0</v>
      </c>
      <c r="AP18" s="69">
        <v>0</v>
      </c>
      <c r="AQ18" s="69">
        <v>0</v>
      </c>
      <c r="AR18" s="80">
        <v>0</v>
      </c>
      <c r="AS18" s="80">
        <v>0</v>
      </c>
      <c r="AT18" s="69">
        <v>0</v>
      </c>
      <c r="AU18" s="69">
        <v>0</v>
      </c>
      <c r="AV18" s="80">
        <v>0</v>
      </c>
      <c r="AW18" s="80">
        <v>0</v>
      </c>
      <c r="AX18" s="69">
        <v>0</v>
      </c>
      <c r="AY18" s="69">
        <v>0</v>
      </c>
      <c r="AZ18" s="80">
        <v>0</v>
      </c>
      <c r="BA18" s="80">
        <v>0</v>
      </c>
      <c r="BB18" s="69">
        <v>0</v>
      </c>
      <c r="BC18" s="69">
        <v>0</v>
      </c>
      <c r="BD18" s="80">
        <v>0</v>
      </c>
      <c r="BE18" s="80">
        <v>0</v>
      </c>
      <c r="BF18" s="69">
        <v>0</v>
      </c>
      <c r="BG18" s="69">
        <v>0</v>
      </c>
      <c r="BH18" s="80">
        <v>0</v>
      </c>
      <c r="BI18" s="80">
        <v>0</v>
      </c>
      <c r="BJ18" s="69">
        <v>0</v>
      </c>
      <c r="BK18" s="69">
        <v>0</v>
      </c>
      <c r="BL18" s="80">
        <v>108</v>
      </c>
      <c r="BM18" s="80">
        <v>20519</v>
      </c>
      <c r="BN18" s="69">
        <v>0</v>
      </c>
      <c r="BO18" s="69">
        <v>0</v>
      </c>
      <c r="BP18" s="80">
        <v>0</v>
      </c>
      <c r="BQ18" s="80">
        <v>0</v>
      </c>
      <c r="BR18" s="69">
        <v>0</v>
      </c>
      <c r="BS18" s="69">
        <v>0</v>
      </c>
      <c r="BT18" s="80">
        <v>0</v>
      </c>
      <c r="BU18" s="80">
        <v>0</v>
      </c>
      <c r="BV18" s="69">
        <v>0</v>
      </c>
      <c r="BW18" s="69">
        <v>0</v>
      </c>
      <c r="BX18" s="80">
        <v>0</v>
      </c>
      <c r="BY18" s="80">
        <v>0</v>
      </c>
      <c r="BZ18" s="69">
        <v>0</v>
      </c>
      <c r="CA18" s="69">
        <v>0</v>
      </c>
      <c r="CB18" s="80">
        <v>108</v>
      </c>
      <c r="CC18" s="80">
        <v>31344</v>
      </c>
      <c r="CD18" s="69">
        <v>0</v>
      </c>
      <c r="CE18" s="69" t="s">
        <v>757</v>
      </c>
      <c r="CF18" s="69" t="s">
        <v>758</v>
      </c>
      <c r="CG18" s="69" t="s">
        <v>701</v>
      </c>
      <c r="CH18" s="69" t="s">
        <v>701</v>
      </c>
      <c r="CI18" s="69" t="s">
        <v>701</v>
      </c>
      <c r="CJ18" s="68" t="s">
        <v>701</v>
      </c>
      <c r="CK18" s="68">
        <v>45138</v>
      </c>
      <c r="CL18" s="185" t="s">
        <v>1005</v>
      </c>
      <c r="CM18" s="67" t="s">
        <v>1004</v>
      </c>
      <c r="CN18" s="67" t="s">
        <v>168</v>
      </c>
      <c r="CO18" s="68">
        <v>45005</v>
      </c>
      <c r="CP18" s="185" t="s">
        <v>1003</v>
      </c>
      <c r="CQ18" s="67" t="s">
        <v>1009</v>
      </c>
      <c r="CR18" s="67" t="s">
        <v>187</v>
      </c>
      <c r="CS18" s="69">
        <v>898648.05</v>
      </c>
      <c r="CT18" s="69"/>
      <c r="CU18" s="69"/>
      <c r="CV18" s="69">
        <v>18</v>
      </c>
      <c r="CW18" s="69">
        <v>20</v>
      </c>
      <c r="CX18" s="69">
        <v>0</v>
      </c>
      <c r="CY18" s="69">
        <v>0</v>
      </c>
      <c r="CZ18" s="69">
        <v>0</v>
      </c>
      <c r="DA18" s="69">
        <v>0</v>
      </c>
      <c r="DG18" t="str">
        <f t="shared" si="1"/>
        <v>CO</v>
      </c>
    </row>
    <row r="19" spans="1:113">
      <c r="A19" t="str">
        <f t="shared" si="0"/>
        <v>01CO</v>
      </c>
      <c r="B19" s="67" t="s">
        <v>129</v>
      </c>
      <c r="C19" s="67" t="s">
        <v>232</v>
      </c>
      <c r="D19" s="67" t="s">
        <v>233</v>
      </c>
      <c r="E19" s="68">
        <v>44615</v>
      </c>
      <c r="F19" s="185" t="s">
        <v>1003</v>
      </c>
      <c r="G19" s="67" t="s">
        <v>1010</v>
      </c>
      <c r="H19" s="69">
        <v>1</v>
      </c>
      <c r="I19" s="69">
        <v>1</v>
      </c>
      <c r="J19" s="69">
        <v>97</v>
      </c>
      <c r="K19" s="69">
        <v>129</v>
      </c>
      <c r="L19" s="69">
        <v>129</v>
      </c>
      <c r="M19" s="69">
        <v>0</v>
      </c>
      <c r="N19" s="69">
        <v>0</v>
      </c>
      <c r="O19" s="69">
        <v>0</v>
      </c>
      <c r="P19" s="69">
        <v>32</v>
      </c>
      <c r="Q19" s="80">
        <v>0</v>
      </c>
      <c r="R19" s="80">
        <v>560933</v>
      </c>
      <c r="S19" s="80">
        <v>21933</v>
      </c>
      <c r="T19" s="80">
        <v>539000</v>
      </c>
      <c r="U19" s="80">
        <v>623460</v>
      </c>
      <c r="V19" s="80">
        <v>604533</v>
      </c>
      <c r="W19" s="80">
        <v>0</v>
      </c>
      <c r="X19" s="80">
        <v>0</v>
      </c>
      <c r="Y19" s="80">
        <v>0</v>
      </c>
      <c r="Z19" s="80">
        <v>604533</v>
      </c>
      <c r="AA19" s="80">
        <v>604533</v>
      </c>
      <c r="AB19" s="80">
        <v>0</v>
      </c>
      <c r="AC19" s="69">
        <v>62527</v>
      </c>
      <c r="AD19" s="69">
        <v>31</v>
      </c>
      <c r="AE19" s="69">
        <v>0</v>
      </c>
      <c r="AF19" s="80">
        <v>0</v>
      </c>
      <c r="AG19" s="80">
        <v>0</v>
      </c>
      <c r="AH19" s="69">
        <v>0</v>
      </c>
      <c r="AI19" s="69">
        <v>0</v>
      </c>
      <c r="AJ19" s="80">
        <v>0</v>
      </c>
      <c r="AK19" s="80">
        <v>62527</v>
      </c>
      <c r="AL19" s="69">
        <v>0</v>
      </c>
      <c r="AM19" s="69">
        <v>0</v>
      </c>
      <c r="AN19" s="80">
        <v>0</v>
      </c>
      <c r="AO19" s="80">
        <v>0</v>
      </c>
      <c r="AP19" s="69">
        <v>0</v>
      </c>
      <c r="AQ19" s="69">
        <v>0</v>
      </c>
      <c r="AR19" s="80">
        <v>0</v>
      </c>
      <c r="AS19" s="80">
        <v>0</v>
      </c>
      <c r="AT19" s="69">
        <v>0</v>
      </c>
      <c r="AU19" s="69">
        <v>0</v>
      </c>
      <c r="AV19" s="80">
        <v>0</v>
      </c>
      <c r="AW19" s="80">
        <v>0</v>
      </c>
      <c r="AX19" s="69">
        <v>0</v>
      </c>
      <c r="AY19" s="69">
        <v>0</v>
      </c>
      <c r="AZ19" s="80">
        <v>0</v>
      </c>
      <c r="BA19" s="80">
        <v>3006</v>
      </c>
      <c r="BB19" s="69">
        <v>0</v>
      </c>
      <c r="BC19" s="69">
        <v>0</v>
      </c>
      <c r="BD19" s="80">
        <v>0</v>
      </c>
      <c r="BE19" s="80">
        <v>0</v>
      </c>
      <c r="BF19" s="69">
        <v>0</v>
      </c>
      <c r="BG19" s="69">
        <v>0</v>
      </c>
      <c r="BH19" s="80">
        <v>0</v>
      </c>
      <c r="BI19" s="80">
        <v>0</v>
      </c>
      <c r="BJ19" s="69">
        <v>0</v>
      </c>
      <c r="BK19" s="69">
        <v>0</v>
      </c>
      <c r="BL19" s="80">
        <v>0</v>
      </c>
      <c r="BM19" s="80">
        <v>0</v>
      </c>
      <c r="BN19" s="69">
        <v>0</v>
      </c>
      <c r="BO19" s="69">
        <v>0</v>
      </c>
      <c r="BP19" s="80">
        <v>0</v>
      </c>
      <c r="BQ19" s="80">
        <v>0</v>
      </c>
      <c r="BR19" s="69">
        <v>0</v>
      </c>
      <c r="BS19" s="69">
        <v>0</v>
      </c>
      <c r="BT19" s="80">
        <v>0</v>
      </c>
      <c r="BU19" s="80">
        <v>0</v>
      </c>
      <c r="BV19" s="69">
        <v>0</v>
      </c>
      <c r="BW19" s="69">
        <v>0</v>
      </c>
      <c r="BX19" s="80">
        <v>0</v>
      </c>
      <c r="BY19" s="80">
        <v>0</v>
      </c>
      <c r="BZ19" s="69">
        <v>0</v>
      </c>
      <c r="CA19" s="69">
        <v>0</v>
      </c>
      <c r="CB19" s="80">
        <v>0</v>
      </c>
      <c r="CC19" s="80">
        <v>65533</v>
      </c>
      <c r="CD19" s="69">
        <v>0</v>
      </c>
      <c r="CE19" s="69" t="s">
        <v>759</v>
      </c>
      <c r="CF19" s="69" t="s">
        <v>760</v>
      </c>
      <c r="CG19" s="69" t="s">
        <v>701</v>
      </c>
      <c r="CH19" s="69" t="s">
        <v>701</v>
      </c>
      <c r="CI19" s="69" t="s">
        <v>701</v>
      </c>
      <c r="CJ19" s="68" t="s">
        <v>701</v>
      </c>
      <c r="CK19" s="68">
        <v>45194</v>
      </c>
      <c r="CL19" s="185" t="s">
        <v>1005</v>
      </c>
      <c r="CM19" s="67" t="s">
        <v>1004</v>
      </c>
      <c r="CN19" s="67" t="s">
        <v>168</v>
      </c>
      <c r="CO19" s="68">
        <v>45061</v>
      </c>
      <c r="CP19" s="185" t="s">
        <v>1001</v>
      </c>
      <c r="CQ19" s="67" t="s">
        <v>1009</v>
      </c>
      <c r="CR19" s="67" t="s">
        <v>261</v>
      </c>
      <c r="CS19" s="69">
        <v>517232.45</v>
      </c>
      <c r="CT19" s="69" t="s">
        <v>712</v>
      </c>
      <c r="CU19" s="69" t="s">
        <v>713</v>
      </c>
      <c r="CV19" s="69">
        <v>0</v>
      </c>
      <c r="CW19" s="69">
        <v>1</v>
      </c>
      <c r="CX19" s="69">
        <v>0</v>
      </c>
      <c r="CY19" s="69">
        <v>0</v>
      </c>
      <c r="CZ19" s="69">
        <v>0</v>
      </c>
      <c r="DA19" s="69">
        <v>0</v>
      </c>
      <c r="DG19" t="str">
        <f t="shared" si="1"/>
        <v>CO</v>
      </c>
      <c r="DI19">
        <v>0</v>
      </c>
    </row>
    <row r="20" spans="1:113">
      <c r="A20" t="str">
        <f t="shared" si="0"/>
        <v>01CO</v>
      </c>
      <c r="B20" s="67" t="s">
        <v>129</v>
      </c>
      <c r="C20" s="67" t="s">
        <v>234</v>
      </c>
      <c r="D20" s="67" t="s">
        <v>235</v>
      </c>
      <c r="E20" s="68">
        <v>44650</v>
      </c>
      <c r="F20" s="185" t="s">
        <v>1003</v>
      </c>
      <c r="G20" s="67" t="s">
        <v>1010</v>
      </c>
      <c r="H20" s="69">
        <v>1</v>
      </c>
      <c r="I20" s="69">
        <v>2</v>
      </c>
      <c r="J20" s="69">
        <v>250</v>
      </c>
      <c r="K20" s="69">
        <v>396</v>
      </c>
      <c r="L20" s="69">
        <v>396</v>
      </c>
      <c r="M20" s="69">
        <v>0</v>
      </c>
      <c r="N20" s="69">
        <v>0</v>
      </c>
      <c r="O20" s="69">
        <v>0</v>
      </c>
      <c r="P20" s="69">
        <v>72</v>
      </c>
      <c r="Q20" s="80">
        <v>74</v>
      </c>
      <c r="R20" s="80">
        <v>5872391</v>
      </c>
      <c r="S20" s="80">
        <v>66763</v>
      </c>
      <c r="T20" s="80">
        <v>5805628</v>
      </c>
      <c r="U20" s="80">
        <v>5912809</v>
      </c>
      <c r="V20" s="80">
        <v>6112682</v>
      </c>
      <c r="W20" s="80">
        <v>0</v>
      </c>
      <c r="X20" s="80">
        <v>0</v>
      </c>
      <c r="Y20" s="80">
        <v>0</v>
      </c>
      <c r="Z20" s="80">
        <v>6112682</v>
      </c>
      <c r="AA20" s="80">
        <v>6149957</v>
      </c>
      <c r="AB20" s="80">
        <v>50818</v>
      </c>
      <c r="AC20" s="69">
        <v>40418</v>
      </c>
      <c r="AD20" s="69">
        <v>122</v>
      </c>
      <c r="AE20" s="69">
        <v>0</v>
      </c>
      <c r="AF20" s="80">
        <v>0</v>
      </c>
      <c r="AG20" s="80">
        <v>0</v>
      </c>
      <c r="AH20" s="69">
        <v>0</v>
      </c>
      <c r="AI20" s="69">
        <v>0</v>
      </c>
      <c r="AJ20" s="80">
        <v>0</v>
      </c>
      <c r="AK20" s="80">
        <v>26875</v>
      </c>
      <c r="AL20" s="69">
        <v>0</v>
      </c>
      <c r="AM20" s="69">
        <v>0</v>
      </c>
      <c r="AN20" s="80">
        <v>0</v>
      </c>
      <c r="AO20" s="80">
        <v>0</v>
      </c>
      <c r="AP20" s="69">
        <v>0</v>
      </c>
      <c r="AQ20" s="69">
        <v>0</v>
      </c>
      <c r="AR20" s="80">
        <v>0</v>
      </c>
      <c r="AS20" s="80">
        <v>0</v>
      </c>
      <c r="AT20" s="69">
        <v>0</v>
      </c>
      <c r="AU20" s="69">
        <v>0</v>
      </c>
      <c r="AV20" s="80">
        <v>0</v>
      </c>
      <c r="AW20" s="80">
        <v>0</v>
      </c>
      <c r="AX20" s="69">
        <v>0</v>
      </c>
      <c r="AY20" s="69">
        <v>0</v>
      </c>
      <c r="AZ20" s="80">
        <v>0</v>
      </c>
      <c r="BA20" s="80">
        <v>0</v>
      </c>
      <c r="BB20" s="69">
        <v>0</v>
      </c>
      <c r="BC20" s="69">
        <v>0</v>
      </c>
      <c r="BD20" s="80">
        <v>0</v>
      </c>
      <c r="BE20" s="80">
        <v>0</v>
      </c>
      <c r="BF20" s="69">
        <v>0</v>
      </c>
      <c r="BG20" s="69">
        <v>0</v>
      </c>
      <c r="BH20" s="80">
        <v>0</v>
      </c>
      <c r="BI20" s="80">
        <v>0</v>
      </c>
      <c r="BJ20" s="69">
        <v>0</v>
      </c>
      <c r="BK20" s="69">
        <v>0</v>
      </c>
      <c r="BL20" s="80">
        <v>74</v>
      </c>
      <c r="BM20" s="80">
        <v>13543</v>
      </c>
      <c r="BN20" s="69">
        <v>0</v>
      </c>
      <c r="BO20" s="69">
        <v>0</v>
      </c>
      <c r="BP20" s="80">
        <v>0</v>
      </c>
      <c r="BQ20" s="80">
        <v>0</v>
      </c>
      <c r="BR20" s="69">
        <v>0</v>
      </c>
      <c r="BS20" s="69">
        <v>0</v>
      </c>
      <c r="BT20" s="80">
        <v>0</v>
      </c>
      <c r="BU20" s="80">
        <v>0</v>
      </c>
      <c r="BV20" s="69">
        <v>0</v>
      </c>
      <c r="BW20" s="69">
        <v>0</v>
      </c>
      <c r="BX20" s="80">
        <v>0</v>
      </c>
      <c r="BY20" s="80">
        <v>0</v>
      </c>
      <c r="BZ20" s="69">
        <v>0</v>
      </c>
      <c r="CA20" s="69">
        <v>0</v>
      </c>
      <c r="CB20" s="80">
        <v>74</v>
      </c>
      <c r="CC20" s="80">
        <v>40418</v>
      </c>
      <c r="CD20" s="69">
        <v>0</v>
      </c>
      <c r="CE20" s="69" t="s">
        <v>719</v>
      </c>
      <c r="CF20" s="69" t="s">
        <v>720</v>
      </c>
      <c r="CG20" s="69" t="s">
        <v>701</v>
      </c>
      <c r="CH20" s="69" t="s">
        <v>701</v>
      </c>
      <c r="CI20" s="69" t="s">
        <v>701</v>
      </c>
      <c r="CJ20" s="68" t="s">
        <v>701</v>
      </c>
      <c r="CK20" s="68">
        <v>45341</v>
      </c>
      <c r="CL20" s="185" t="s">
        <v>1003</v>
      </c>
      <c r="CM20" s="67" t="s">
        <v>1004</v>
      </c>
      <c r="CN20" s="67" t="s">
        <v>168</v>
      </c>
      <c r="CO20" s="68">
        <v>45216</v>
      </c>
      <c r="CP20" s="185" t="s">
        <v>1007</v>
      </c>
      <c r="CQ20" s="67" t="s">
        <v>1004</v>
      </c>
      <c r="CR20" s="67" t="s">
        <v>242</v>
      </c>
      <c r="CS20" s="69">
        <v>6322955.6699999999</v>
      </c>
      <c r="CT20" s="69"/>
      <c r="CU20" s="69"/>
      <c r="CV20" s="69">
        <v>74</v>
      </c>
      <c r="CW20" s="69">
        <v>24</v>
      </c>
      <c r="CX20" s="69">
        <v>0</v>
      </c>
      <c r="CY20" s="69">
        <v>0</v>
      </c>
      <c r="CZ20" s="69">
        <v>0</v>
      </c>
      <c r="DA20" s="69">
        <v>0</v>
      </c>
      <c r="DG20" t="str">
        <f t="shared" si="1"/>
        <v>CO</v>
      </c>
    </row>
    <row r="21" spans="1:113">
      <c r="A21" t="str">
        <f t="shared" si="0"/>
        <v>01CO</v>
      </c>
      <c r="B21" s="67" t="s">
        <v>129</v>
      </c>
      <c r="C21" s="67" t="s">
        <v>236</v>
      </c>
      <c r="D21" s="67" t="s">
        <v>237</v>
      </c>
      <c r="E21" s="68">
        <v>44650</v>
      </c>
      <c r="F21" s="185" t="s">
        <v>1003</v>
      </c>
      <c r="G21" s="67" t="s">
        <v>1010</v>
      </c>
      <c r="H21" s="69">
        <v>1</v>
      </c>
      <c r="I21" s="69">
        <v>3</v>
      </c>
      <c r="J21" s="69">
        <v>175</v>
      </c>
      <c r="K21" s="69">
        <v>281</v>
      </c>
      <c r="L21" s="69">
        <v>281</v>
      </c>
      <c r="M21" s="69">
        <v>0</v>
      </c>
      <c r="N21" s="69">
        <v>0</v>
      </c>
      <c r="O21" s="69">
        <v>0</v>
      </c>
      <c r="P21" s="69">
        <v>85</v>
      </c>
      <c r="Q21" s="80">
        <v>21</v>
      </c>
      <c r="R21" s="80">
        <v>1393708</v>
      </c>
      <c r="S21" s="80">
        <v>50000</v>
      </c>
      <c r="T21" s="80">
        <v>1343708</v>
      </c>
      <c r="U21" s="80">
        <v>1475766</v>
      </c>
      <c r="V21" s="80">
        <v>1415171</v>
      </c>
      <c r="W21" s="80">
        <v>0</v>
      </c>
      <c r="X21" s="80">
        <v>0</v>
      </c>
      <c r="Y21" s="80">
        <v>0</v>
      </c>
      <c r="Z21" s="80">
        <v>1415171</v>
      </c>
      <c r="AA21" s="80">
        <v>1415090</v>
      </c>
      <c r="AB21" s="80">
        <v>-81</v>
      </c>
      <c r="AC21" s="69">
        <v>82058</v>
      </c>
      <c r="AD21" s="69">
        <v>70</v>
      </c>
      <c r="AE21" s="69">
        <v>0</v>
      </c>
      <c r="AF21" s="80">
        <v>21</v>
      </c>
      <c r="AG21" s="80">
        <v>11441</v>
      </c>
      <c r="AH21" s="69">
        <v>0</v>
      </c>
      <c r="AI21" s="69">
        <v>0</v>
      </c>
      <c r="AJ21" s="80">
        <v>0</v>
      </c>
      <c r="AK21" s="80">
        <v>74605</v>
      </c>
      <c r="AL21" s="69">
        <v>0</v>
      </c>
      <c r="AM21" s="69">
        <v>0</v>
      </c>
      <c r="AN21" s="80">
        <v>0</v>
      </c>
      <c r="AO21" s="80">
        <v>0</v>
      </c>
      <c r="AP21" s="69">
        <v>0</v>
      </c>
      <c r="AQ21" s="69">
        <v>0</v>
      </c>
      <c r="AR21" s="80">
        <v>0</v>
      </c>
      <c r="AS21" s="80">
        <v>0</v>
      </c>
      <c r="AT21" s="69">
        <v>0</v>
      </c>
      <c r="AU21" s="69">
        <v>0</v>
      </c>
      <c r="AV21" s="80">
        <v>0</v>
      </c>
      <c r="AW21" s="80">
        <v>0</v>
      </c>
      <c r="AX21" s="69">
        <v>0</v>
      </c>
      <c r="AY21" s="69">
        <v>0</v>
      </c>
      <c r="AZ21" s="80">
        <v>0</v>
      </c>
      <c r="BA21" s="80">
        <v>0</v>
      </c>
      <c r="BB21" s="69">
        <v>0</v>
      </c>
      <c r="BC21" s="69">
        <v>0</v>
      </c>
      <c r="BD21" s="80">
        <v>0</v>
      </c>
      <c r="BE21" s="80">
        <v>0</v>
      </c>
      <c r="BF21" s="69">
        <v>0</v>
      </c>
      <c r="BG21" s="69">
        <v>0</v>
      </c>
      <c r="BH21" s="80">
        <v>0</v>
      </c>
      <c r="BI21" s="80">
        <v>0</v>
      </c>
      <c r="BJ21" s="69">
        <v>0</v>
      </c>
      <c r="BK21" s="69">
        <v>0</v>
      </c>
      <c r="BL21" s="80">
        <v>0</v>
      </c>
      <c r="BM21" s="80">
        <v>0</v>
      </c>
      <c r="BN21" s="69">
        <v>0</v>
      </c>
      <c r="BO21" s="69">
        <v>0</v>
      </c>
      <c r="BP21" s="80">
        <v>0</v>
      </c>
      <c r="BQ21" s="80">
        <v>0</v>
      </c>
      <c r="BR21" s="69">
        <v>0</v>
      </c>
      <c r="BS21" s="69">
        <v>0</v>
      </c>
      <c r="BT21" s="80">
        <v>0</v>
      </c>
      <c r="BU21" s="80">
        <v>0</v>
      </c>
      <c r="BV21" s="69">
        <v>0</v>
      </c>
      <c r="BW21" s="69">
        <v>0</v>
      </c>
      <c r="BX21" s="80">
        <v>0</v>
      </c>
      <c r="BY21" s="80">
        <v>0</v>
      </c>
      <c r="BZ21" s="69">
        <v>0</v>
      </c>
      <c r="CA21" s="69">
        <v>0</v>
      </c>
      <c r="CB21" s="80">
        <v>21</v>
      </c>
      <c r="CC21" s="80">
        <v>86046</v>
      </c>
      <c r="CD21" s="69">
        <v>0</v>
      </c>
      <c r="CE21" s="69" t="s">
        <v>761</v>
      </c>
      <c r="CF21" s="69" t="s">
        <v>762</v>
      </c>
      <c r="CG21" s="69" t="s">
        <v>701</v>
      </c>
      <c r="CH21" s="69" t="s">
        <v>701</v>
      </c>
      <c r="CI21" s="69" t="s">
        <v>701</v>
      </c>
      <c r="CJ21" s="68" t="s">
        <v>701</v>
      </c>
      <c r="CK21" s="68">
        <v>45302</v>
      </c>
      <c r="CL21" s="185" t="s">
        <v>1003</v>
      </c>
      <c r="CM21" s="67" t="s">
        <v>1004</v>
      </c>
      <c r="CN21" s="67" t="s">
        <v>168</v>
      </c>
      <c r="CO21" s="68">
        <v>45203</v>
      </c>
      <c r="CP21" s="185" t="s">
        <v>1007</v>
      </c>
      <c r="CQ21" s="67" t="s">
        <v>1004</v>
      </c>
      <c r="CR21" s="67" t="s">
        <v>187</v>
      </c>
      <c r="CS21" s="69">
        <v>1903169.56</v>
      </c>
      <c r="CT21" s="69"/>
      <c r="CU21" s="69"/>
      <c r="CV21" s="69">
        <v>0</v>
      </c>
      <c r="CW21" s="69">
        <v>15</v>
      </c>
      <c r="CX21" s="69">
        <v>0</v>
      </c>
      <c r="CY21" s="69">
        <v>0</v>
      </c>
      <c r="CZ21" s="69">
        <v>0</v>
      </c>
      <c r="DA21" s="69">
        <v>0</v>
      </c>
      <c r="DG21" t="str">
        <f t="shared" si="1"/>
        <v>CO</v>
      </c>
    </row>
    <row r="22" spans="1:113">
      <c r="A22" t="str">
        <f t="shared" si="0"/>
        <v>01CO</v>
      </c>
      <c r="B22" s="67" t="s">
        <v>129</v>
      </c>
      <c r="C22" s="67" t="s">
        <v>238</v>
      </c>
      <c r="D22" s="67" t="s">
        <v>239</v>
      </c>
      <c r="E22" s="68">
        <v>44650</v>
      </c>
      <c r="F22" s="185" t="s">
        <v>1003</v>
      </c>
      <c r="G22" s="67" t="s">
        <v>1010</v>
      </c>
      <c r="H22" s="69">
        <v>1</v>
      </c>
      <c r="I22" s="69">
        <v>1</v>
      </c>
      <c r="J22" s="69">
        <v>280</v>
      </c>
      <c r="K22" s="69">
        <v>310</v>
      </c>
      <c r="L22" s="69">
        <v>262</v>
      </c>
      <c r="M22" s="69">
        <v>48</v>
      </c>
      <c r="N22" s="69">
        <v>0</v>
      </c>
      <c r="O22" s="69">
        <v>0</v>
      </c>
      <c r="P22" s="69">
        <v>30</v>
      </c>
      <c r="Q22" s="80">
        <v>0</v>
      </c>
      <c r="R22" s="80">
        <v>1651156</v>
      </c>
      <c r="S22" s="80">
        <v>50000</v>
      </c>
      <c r="T22" s="80">
        <v>1601156</v>
      </c>
      <c r="U22" s="80">
        <v>1659184</v>
      </c>
      <c r="V22" s="80">
        <v>1593043</v>
      </c>
      <c r="W22" s="80">
        <v>0</v>
      </c>
      <c r="X22" s="80">
        <v>0</v>
      </c>
      <c r="Y22" s="80">
        <v>0</v>
      </c>
      <c r="Z22" s="80">
        <v>1593043</v>
      </c>
      <c r="AA22" s="80">
        <v>1593043</v>
      </c>
      <c r="AB22" s="80">
        <v>0</v>
      </c>
      <c r="AC22" s="69">
        <v>8028</v>
      </c>
      <c r="AD22" s="69">
        <v>10</v>
      </c>
      <c r="AE22" s="69">
        <v>0</v>
      </c>
      <c r="AF22" s="80">
        <v>0</v>
      </c>
      <c r="AG22" s="80">
        <v>0</v>
      </c>
      <c r="AH22" s="69">
        <v>0</v>
      </c>
      <c r="AI22" s="69">
        <v>0</v>
      </c>
      <c r="AJ22" s="80">
        <v>0</v>
      </c>
      <c r="AK22" s="80">
        <v>8028</v>
      </c>
      <c r="AL22" s="69">
        <v>4095</v>
      </c>
      <c r="AM22" s="69">
        <v>0</v>
      </c>
      <c r="AN22" s="80">
        <v>0</v>
      </c>
      <c r="AO22" s="80">
        <v>0</v>
      </c>
      <c r="AP22" s="69">
        <v>0</v>
      </c>
      <c r="AQ22" s="69">
        <v>0</v>
      </c>
      <c r="AR22" s="80">
        <v>0</v>
      </c>
      <c r="AS22" s="80">
        <v>0</v>
      </c>
      <c r="AT22" s="69">
        <v>0</v>
      </c>
      <c r="AU22" s="69">
        <v>0</v>
      </c>
      <c r="AV22" s="80">
        <v>0</v>
      </c>
      <c r="AW22" s="80">
        <v>0</v>
      </c>
      <c r="AX22" s="69">
        <v>0</v>
      </c>
      <c r="AY22" s="69">
        <v>0</v>
      </c>
      <c r="AZ22" s="80">
        <v>0</v>
      </c>
      <c r="BA22" s="80">
        <v>0</v>
      </c>
      <c r="BB22" s="69">
        <v>0</v>
      </c>
      <c r="BC22" s="69">
        <v>0</v>
      </c>
      <c r="BD22" s="80">
        <v>0</v>
      </c>
      <c r="BE22" s="80">
        <v>0</v>
      </c>
      <c r="BF22" s="69">
        <v>0</v>
      </c>
      <c r="BG22" s="69">
        <v>0</v>
      </c>
      <c r="BH22" s="80">
        <v>0</v>
      </c>
      <c r="BI22" s="80">
        <v>0</v>
      </c>
      <c r="BJ22" s="69">
        <v>0</v>
      </c>
      <c r="BK22" s="69">
        <v>0</v>
      </c>
      <c r="BL22" s="80">
        <v>0</v>
      </c>
      <c r="BM22" s="80">
        <v>0</v>
      </c>
      <c r="BN22" s="69">
        <v>0</v>
      </c>
      <c r="BO22" s="69">
        <v>0</v>
      </c>
      <c r="BP22" s="80">
        <v>0</v>
      </c>
      <c r="BQ22" s="80">
        <v>0</v>
      </c>
      <c r="BR22" s="69">
        <v>0</v>
      </c>
      <c r="BS22" s="69">
        <v>0</v>
      </c>
      <c r="BT22" s="80">
        <v>0</v>
      </c>
      <c r="BU22" s="80">
        <v>0</v>
      </c>
      <c r="BV22" s="69">
        <v>0</v>
      </c>
      <c r="BW22" s="69">
        <v>0</v>
      </c>
      <c r="BX22" s="80">
        <v>0</v>
      </c>
      <c r="BY22" s="80">
        <v>0</v>
      </c>
      <c r="BZ22" s="69">
        <v>0</v>
      </c>
      <c r="CA22" s="69">
        <v>0</v>
      </c>
      <c r="CB22" s="80">
        <v>0</v>
      </c>
      <c r="CC22" s="80">
        <v>8028</v>
      </c>
      <c r="CD22" s="69">
        <v>4095</v>
      </c>
      <c r="CE22" s="69" t="s">
        <v>755</v>
      </c>
      <c r="CF22" s="69" t="s">
        <v>756</v>
      </c>
      <c r="CG22" s="69" t="s">
        <v>701</v>
      </c>
      <c r="CH22" s="69" t="s">
        <v>701</v>
      </c>
      <c r="CI22" s="69" t="s">
        <v>701</v>
      </c>
      <c r="CJ22" s="68" t="s">
        <v>701</v>
      </c>
      <c r="CK22" s="68">
        <v>45372</v>
      </c>
      <c r="CL22" s="185" t="s">
        <v>1003</v>
      </c>
      <c r="CM22" s="67" t="s">
        <v>1004</v>
      </c>
      <c r="CN22" s="67" t="s">
        <v>168</v>
      </c>
      <c r="CO22" s="68">
        <v>45287</v>
      </c>
      <c r="CP22" s="185" t="s">
        <v>1007</v>
      </c>
      <c r="CQ22" s="67" t="s">
        <v>1004</v>
      </c>
      <c r="CR22" s="67" t="s">
        <v>261</v>
      </c>
      <c r="CS22" s="69">
        <v>2046036.83</v>
      </c>
      <c r="CT22" s="69"/>
      <c r="CU22" s="69"/>
      <c r="CV22" s="69">
        <v>0</v>
      </c>
      <c r="CW22" s="69">
        <v>20</v>
      </c>
      <c r="CX22" s="69">
        <v>0</v>
      </c>
      <c r="CY22" s="69">
        <v>0</v>
      </c>
      <c r="CZ22" s="69">
        <v>0</v>
      </c>
      <c r="DA22" s="69">
        <v>0</v>
      </c>
      <c r="DG22" t="str">
        <f t="shared" si="1"/>
        <v>CO</v>
      </c>
    </row>
    <row r="23" spans="1:113">
      <c r="A23" t="str">
        <f t="shared" si="0"/>
        <v>01CO</v>
      </c>
      <c r="B23" s="67" t="s">
        <v>129</v>
      </c>
      <c r="C23" s="67" t="s">
        <v>546</v>
      </c>
      <c r="D23" s="67" t="s">
        <v>547</v>
      </c>
      <c r="E23" s="68">
        <v>44706</v>
      </c>
      <c r="F23" s="185" t="s">
        <v>1001</v>
      </c>
      <c r="G23" s="67" t="s">
        <v>1010</v>
      </c>
      <c r="H23" s="69">
        <v>1</v>
      </c>
      <c r="I23" s="69">
        <v>2</v>
      </c>
      <c r="J23" s="69">
        <v>215</v>
      </c>
      <c r="K23" s="69">
        <v>280</v>
      </c>
      <c r="L23" s="69">
        <v>272</v>
      </c>
      <c r="M23" s="69">
        <v>8</v>
      </c>
      <c r="N23" s="69">
        <v>0</v>
      </c>
      <c r="O23" s="69">
        <v>0</v>
      </c>
      <c r="P23" s="69">
        <v>65</v>
      </c>
      <c r="Q23" s="80">
        <v>0</v>
      </c>
      <c r="R23" s="80">
        <v>4197476</v>
      </c>
      <c r="S23" s="80">
        <v>50000</v>
      </c>
      <c r="T23" s="80">
        <v>4147476</v>
      </c>
      <c r="U23" s="80">
        <v>4197476</v>
      </c>
      <c r="V23" s="80">
        <v>3945832</v>
      </c>
      <c r="W23" s="80">
        <v>0</v>
      </c>
      <c r="X23" s="80">
        <v>0</v>
      </c>
      <c r="Y23" s="80">
        <v>0</v>
      </c>
      <c r="Z23" s="80">
        <v>3945832</v>
      </c>
      <c r="AA23" s="80">
        <v>3902393</v>
      </c>
      <c r="AB23" s="80">
        <v>-43439</v>
      </c>
      <c r="AC23" s="69">
        <v>0</v>
      </c>
      <c r="AD23" s="69">
        <v>47</v>
      </c>
      <c r="AE23" s="69">
        <v>0</v>
      </c>
      <c r="AF23" s="80">
        <v>0</v>
      </c>
      <c r="AG23" s="80">
        <v>0</v>
      </c>
      <c r="AH23" s="69">
        <v>0</v>
      </c>
      <c r="AI23" s="69">
        <v>0</v>
      </c>
      <c r="AJ23" s="80">
        <v>0</v>
      </c>
      <c r="AK23" s="80">
        <v>12995</v>
      </c>
      <c r="AL23" s="69">
        <v>0</v>
      </c>
      <c r="AM23" s="69">
        <v>0</v>
      </c>
      <c r="AN23" s="80">
        <v>0</v>
      </c>
      <c r="AO23" s="80">
        <v>0</v>
      </c>
      <c r="AP23" s="69">
        <v>0</v>
      </c>
      <c r="AQ23" s="69">
        <v>0</v>
      </c>
      <c r="AR23" s="80">
        <v>0</v>
      </c>
      <c r="AS23" s="80">
        <v>0</v>
      </c>
      <c r="AT23" s="69">
        <v>0</v>
      </c>
      <c r="AU23" s="69">
        <v>0</v>
      </c>
      <c r="AV23" s="80">
        <v>0</v>
      </c>
      <c r="AW23" s="80">
        <v>0</v>
      </c>
      <c r="AX23" s="69">
        <v>0</v>
      </c>
      <c r="AY23" s="69">
        <v>0</v>
      </c>
      <c r="AZ23" s="80">
        <v>0</v>
      </c>
      <c r="BA23" s="80">
        <v>0</v>
      </c>
      <c r="BB23" s="69">
        <v>0</v>
      </c>
      <c r="BC23" s="69">
        <v>0</v>
      </c>
      <c r="BD23" s="80">
        <v>0</v>
      </c>
      <c r="BE23" s="80">
        <v>0</v>
      </c>
      <c r="BF23" s="69">
        <v>0</v>
      </c>
      <c r="BG23" s="69">
        <v>0</v>
      </c>
      <c r="BH23" s="80">
        <v>0</v>
      </c>
      <c r="BI23" s="80">
        <v>0</v>
      </c>
      <c r="BJ23" s="69">
        <v>0</v>
      </c>
      <c r="BK23" s="69">
        <v>0</v>
      </c>
      <c r="BL23" s="80">
        <v>0</v>
      </c>
      <c r="BM23" s="80">
        <v>0</v>
      </c>
      <c r="BN23" s="69">
        <v>0</v>
      </c>
      <c r="BO23" s="69">
        <v>0</v>
      </c>
      <c r="BP23" s="80">
        <v>0</v>
      </c>
      <c r="BQ23" s="80">
        <v>0</v>
      </c>
      <c r="BR23" s="69">
        <v>0</v>
      </c>
      <c r="BS23" s="69">
        <v>0</v>
      </c>
      <c r="BT23" s="80">
        <v>0</v>
      </c>
      <c r="BU23" s="80">
        <v>0</v>
      </c>
      <c r="BV23" s="69">
        <v>0</v>
      </c>
      <c r="BW23" s="69">
        <v>0</v>
      </c>
      <c r="BX23" s="80">
        <v>0</v>
      </c>
      <c r="BY23" s="80">
        <v>0</v>
      </c>
      <c r="BZ23" s="69">
        <v>0</v>
      </c>
      <c r="CA23" s="69">
        <v>0</v>
      </c>
      <c r="CB23" s="80">
        <v>0</v>
      </c>
      <c r="CC23" s="80">
        <v>12995</v>
      </c>
      <c r="CD23" s="69">
        <v>0</v>
      </c>
      <c r="CE23" s="69" t="s">
        <v>704</v>
      </c>
      <c r="CF23" s="69" t="s">
        <v>705</v>
      </c>
      <c r="CG23" s="69" t="s">
        <v>701</v>
      </c>
      <c r="CH23" s="69" t="s">
        <v>701</v>
      </c>
      <c r="CI23" s="69" t="s">
        <v>701</v>
      </c>
      <c r="CJ23" s="68" t="s">
        <v>701</v>
      </c>
      <c r="CK23" s="68">
        <v>45134</v>
      </c>
      <c r="CL23" s="185" t="s">
        <v>1005</v>
      </c>
      <c r="CM23" s="67" t="s">
        <v>1004</v>
      </c>
      <c r="CN23" s="67" t="s">
        <v>168</v>
      </c>
      <c r="CO23" s="68">
        <v>45099</v>
      </c>
      <c r="CP23" s="185" t="s">
        <v>1001</v>
      </c>
      <c r="CQ23" s="67" t="s">
        <v>1009</v>
      </c>
      <c r="CR23" s="67" t="s">
        <v>261</v>
      </c>
      <c r="CS23" s="69">
        <v>4322110.9400000004</v>
      </c>
      <c r="CT23" s="69"/>
      <c r="CU23" s="69"/>
      <c r="CV23" s="69">
        <v>0</v>
      </c>
      <c r="CW23" s="69">
        <v>18</v>
      </c>
      <c r="CX23" s="69">
        <v>0</v>
      </c>
      <c r="CY23" s="69">
        <v>0</v>
      </c>
      <c r="CZ23" s="69">
        <v>0</v>
      </c>
      <c r="DA23" s="69">
        <v>0</v>
      </c>
      <c r="DG23" t="str">
        <f t="shared" si="1"/>
        <v>CO</v>
      </c>
    </row>
    <row r="24" spans="1:113">
      <c r="A24" t="str">
        <f t="shared" si="0"/>
        <v>01CO</v>
      </c>
      <c r="B24" s="67" t="s">
        <v>129</v>
      </c>
      <c r="C24" s="67" t="s">
        <v>240</v>
      </c>
      <c r="D24" s="67" t="s">
        <v>241</v>
      </c>
      <c r="E24" s="68">
        <v>44650</v>
      </c>
      <c r="F24" s="185" t="s">
        <v>1003</v>
      </c>
      <c r="G24" s="67" t="s">
        <v>1010</v>
      </c>
      <c r="H24" s="69">
        <v>2</v>
      </c>
      <c r="I24" s="69">
        <v>5</v>
      </c>
      <c r="J24" s="69">
        <v>250</v>
      </c>
      <c r="K24" s="69">
        <v>279</v>
      </c>
      <c r="L24" s="69">
        <v>279</v>
      </c>
      <c r="M24" s="69">
        <v>0</v>
      </c>
      <c r="N24" s="69">
        <v>0</v>
      </c>
      <c r="O24" s="69">
        <v>0</v>
      </c>
      <c r="P24" s="69">
        <v>29</v>
      </c>
      <c r="Q24" s="80">
        <v>0</v>
      </c>
      <c r="R24" s="80">
        <v>3587382</v>
      </c>
      <c r="S24" s="80">
        <v>0</v>
      </c>
      <c r="T24" s="80">
        <v>3587382</v>
      </c>
      <c r="U24" s="80">
        <v>3716421</v>
      </c>
      <c r="V24" s="80">
        <v>3659641</v>
      </c>
      <c r="W24" s="80">
        <v>0</v>
      </c>
      <c r="X24" s="80">
        <v>0</v>
      </c>
      <c r="Y24" s="80">
        <v>0</v>
      </c>
      <c r="Z24" s="80">
        <v>3659641</v>
      </c>
      <c r="AA24" s="80">
        <v>3667717</v>
      </c>
      <c r="AB24" s="80">
        <v>8077</v>
      </c>
      <c r="AC24" s="69">
        <v>129039</v>
      </c>
      <c r="AD24" s="69">
        <v>7</v>
      </c>
      <c r="AE24" s="69">
        <v>0</v>
      </c>
      <c r="AF24" s="80">
        <v>0</v>
      </c>
      <c r="AG24" s="80">
        <v>10283</v>
      </c>
      <c r="AH24" s="69">
        <v>0</v>
      </c>
      <c r="AI24" s="69">
        <v>0</v>
      </c>
      <c r="AJ24" s="80">
        <v>0</v>
      </c>
      <c r="AK24" s="80">
        <v>118756</v>
      </c>
      <c r="AL24" s="69">
        <v>3604</v>
      </c>
      <c r="AM24" s="69">
        <v>0</v>
      </c>
      <c r="AN24" s="80">
        <v>0</v>
      </c>
      <c r="AO24" s="80">
        <v>0</v>
      </c>
      <c r="AP24" s="69">
        <v>0</v>
      </c>
      <c r="AQ24" s="69">
        <v>0</v>
      </c>
      <c r="AR24" s="80">
        <v>0</v>
      </c>
      <c r="AS24" s="80">
        <v>0</v>
      </c>
      <c r="AT24" s="69">
        <v>0</v>
      </c>
      <c r="AU24" s="69">
        <v>0</v>
      </c>
      <c r="AV24" s="80">
        <v>0</v>
      </c>
      <c r="AW24" s="80">
        <v>0</v>
      </c>
      <c r="AX24" s="69">
        <v>0</v>
      </c>
      <c r="AY24" s="69">
        <v>0</v>
      </c>
      <c r="AZ24" s="80">
        <v>0</v>
      </c>
      <c r="BA24" s="80">
        <v>0</v>
      </c>
      <c r="BB24" s="69">
        <v>0</v>
      </c>
      <c r="BC24" s="69">
        <v>0</v>
      </c>
      <c r="BD24" s="80">
        <v>0</v>
      </c>
      <c r="BE24" s="80">
        <v>0</v>
      </c>
      <c r="BF24" s="69">
        <v>0</v>
      </c>
      <c r="BG24" s="69">
        <v>0</v>
      </c>
      <c r="BH24" s="80">
        <v>0</v>
      </c>
      <c r="BI24" s="80">
        <v>0</v>
      </c>
      <c r="BJ24" s="69">
        <v>0</v>
      </c>
      <c r="BK24" s="69">
        <v>0</v>
      </c>
      <c r="BL24" s="80">
        <v>0</v>
      </c>
      <c r="BM24" s="80">
        <v>0</v>
      </c>
      <c r="BN24" s="69">
        <v>0</v>
      </c>
      <c r="BO24" s="69">
        <v>0</v>
      </c>
      <c r="BP24" s="80">
        <v>0</v>
      </c>
      <c r="BQ24" s="80">
        <v>0</v>
      </c>
      <c r="BR24" s="69">
        <v>0</v>
      </c>
      <c r="BS24" s="69">
        <v>0</v>
      </c>
      <c r="BT24" s="80">
        <v>0</v>
      </c>
      <c r="BU24" s="80">
        <v>0</v>
      </c>
      <c r="BV24" s="69">
        <v>0</v>
      </c>
      <c r="BW24" s="69">
        <v>0</v>
      </c>
      <c r="BX24" s="80">
        <v>0</v>
      </c>
      <c r="BY24" s="80">
        <v>0</v>
      </c>
      <c r="BZ24" s="69">
        <v>0</v>
      </c>
      <c r="CA24" s="69">
        <v>0</v>
      </c>
      <c r="CB24" s="80">
        <v>0</v>
      </c>
      <c r="CC24" s="80">
        <v>129039</v>
      </c>
      <c r="CD24" s="69">
        <v>3604</v>
      </c>
      <c r="CE24" s="69" t="s">
        <v>704</v>
      </c>
      <c r="CF24" s="69" t="s">
        <v>705</v>
      </c>
      <c r="CG24" s="69" t="s">
        <v>701</v>
      </c>
      <c r="CH24" s="69" t="s">
        <v>701</v>
      </c>
      <c r="CI24" s="69" t="s">
        <v>701</v>
      </c>
      <c r="CJ24" s="68" t="s">
        <v>701</v>
      </c>
      <c r="CK24" s="68">
        <v>45433</v>
      </c>
      <c r="CL24" s="185" t="s">
        <v>1001</v>
      </c>
      <c r="CM24" s="67" t="s">
        <v>1004</v>
      </c>
      <c r="CN24" s="67" t="s">
        <v>168</v>
      </c>
      <c r="CO24" s="68">
        <v>45177</v>
      </c>
      <c r="CP24" s="185" t="s">
        <v>1005</v>
      </c>
      <c r="CQ24" s="67" t="s">
        <v>1004</v>
      </c>
      <c r="CR24" s="67" t="s">
        <v>169</v>
      </c>
      <c r="CS24" s="69">
        <v>2875279.8</v>
      </c>
      <c r="CT24" s="69"/>
      <c r="CU24" s="69"/>
      <c r="CV24" s="69">
        <v>0</v>
      </c>
      <c r="CW24" s="69">
        <v>22</v>
      </c>
      <c r="CX24" s="69">
        <v>0</v>
      </c>
      <c r="CY24" s="69">
        <v>0</v>
      </c>
      <c r="CZ24" s="69">
        <v>0</v>
      </c>
      <c r="DA24" s="69">
        <v>0</v>
      </c>
      <c r="DG24" t="str">
        <f t="shared" si="1"/>
        <v>CO</v>
      </c>
    </row>
    <row r="25" spans="1:113">
      <c r="A25" t="str">
        <f t="shared" si="0"/>
        <v>01CO</v>
      </c>
      <c r="B25" s="67" t="s">
        <v>129</v>
      </c>
      <c r="C25" s="67" t="s">
        <v>763</v>
      </c>
      <c r="D25" s="67" t="s">
        <v>1012</v>
      </c>
      <c r="E25" s="68">
        <v>44496</v>
      </c>
      <c r="F25" s="185" t="s">
        <v>1007</v>
      </c>
      <c r="G25" s="67" t="s">
        <v>1010</v>
      </c>
      <c r="H25" s="69">
        <v>2</v>
      </c>
      <c r="I25" s="69">
        <v>0</v>
      </c>
      <c r="J25" s="69">
        <v>130</v>
      </c>
      <c r="K25" s="69">
        <v>175</v>
      </c>
      <c r="L25" s="69">
        <v>175</v>
      </c>
      <c r="M25" s="69">
        <v>0</v>
      </c>
      <c r="N25" s="69">
        <v>0</v>
      </c>
      <c r="O25" s="69">
        <v>0</v>
      </c>
      <c r="P25" s="69">
        <v>45</v>
      </c>
      <c r="Q25" s="80">
        <v>0</v>
      </c>
      <c r="R25" s="80">
        <v>461461</v>
      </c>
      <c r="S25" s="80">
        <v>21100</v>
      </c>
      <c r="T25" s="80">
        <v>440361</v>
      </c>
      <c r="U25" s="80">
        <v>461461</v>
      </c>
      <c r="V25" s="80">
        <v>428726</v>
      </c>
      <c r="W25" s="80">
        <v>0</v>
      </c>
      <c r="X25" s="80">
        <v>0</v>
      </c>
      <c r="Y25" s="80">
        <v>0</v>
      </c>
      <c r="Z25" s="80">
        <v>428726</v>
      </c>
      <c r="AA25" s="80">
        <v>428726</v>
      </c>
      <c r="AB25" s="80">
        <v>0</v>
      </c>
      <c r="AC25" s="69">
        <v>0</v>
      </c>
      <c r="AD25" s="69">
        <v>29</v>
      </c>
      <c r="AE25" s="69">
        <v>0</v>
      </c>
      <c r="AF25" s="80">
        <v>0</v>
      </c>
      <c r="AG25" s="80">
        <v>0</v>
      </c>
      <c r="AH25" s="69">
        <v>0</v>
      </c>
      <c r="AI25" s="69">
        <v>0</v>
      </c>
      <c r="AJ25" s="80">
        <v>0</v>
      </c>
      <c r="AK25" s="80">
        <v>0</v>
      </c>
      <c r="AL25" s="69">
        <v>0</v>
      </c>
      <c r="AM25" s="69">
        <v>0</v>
      </c>
      <c r="AN25" s="80">
        <v>0</v>
      </c>
      <c r="AO25" s="80">
        <v>0</v>
      </c>
      <c r="AP25" s="69">
        <v>0</v>
      </c>
      <c r="AQ25" s="69">
        <v>0</v>
      </c>
      <c r="AR25" s="80">
        <v>0</v>
      </c>
      <c r="AS25" s="80">
        <v>0</v>
      </c>
      <c r="AT25" s="69">
        <v>0</v>
      </c>
      <c r="AU25" s="69">
        <v>0</v>
      </c>
      <c r="AV25" s="80">
        <v>0</v>
      </c>
      <c r="AW25" s="80">
        <v>0</v>
      </c>
      <c r="AX25" s="69">
        <v>0</v>
      </c>
      <c r="AY25" s="69">
        <v>0</v>
      </c>
      <c r="AZ25" s="80">
        <v>0</v>
      </c>
      <c r="BA25" s="80">
        <v>0</v>
      </c>
      <c r="BB25" s="69">
        <v>0</v>
      </c>
      <c r="BC25" s="69">
        <v>0</v>
      </c>
      <c r="BD25" s="80">
        <v>0</v>
      </c>
      <c r="BE25" s="80">
        <v>0</v>
      </c>
      <c r="BF25" s="69">
        <v>0</v>
      </c>
      <c r="BG25" s="69">
        <v>0</v>
      </c>
      <c r="BH25" s="80">
        <v>0</v>
      </c>
      <c r="BI25" s="80">
        <v>0</v>
      </c>
      <c r="BJ25" s="69">
        <v>0</v>
      </c>
      <c r="BK25" s="69">
        <v>0</v>
      </c>
      <c r="BL25" s="80">
        <v>0</v>
      </c>
      <c r="BM25" s="80">
        <v>0</v>
      </c>
      <c r="BN25" s="69">
        <v>0</v>
      </c>
      <c r="BO25" s="69">
        <v>0</v>
      </c>
      <c r="BP25" s="80">
        <v>0</v>
      </c>
      <c r="BQ25" s="80">
        <v>0</v>
      </c>
      <c r="BR25" s="69">
        <v>0</v>
      </c>
      <c r="BS25" s="69">
        <v>0</v>
      </c>
      <c r="BT25" s="80">
        <v>0</v>
      </c>
      <c r="BU25" s="80">
        <v>0</v>
      </c>
      <c r="BV25" s="69">
        <v>0</v>
      </c>
      <c r="BW25" s="69">
        <v>0</v>
      </c>
      <c r="BX25" s="80">
        <v>0</v>
      </c>
      <c r="BY25" s="80">
        <v>0</v>
      </c>
      <c r="BZ25" s="69">
        <v>0</v>
      </c>
      <c r="CA25" s="69">
        <v>0</v>
      </c>
      <c r="CB25" s="80">
        <v>0</v>
      </c>
      <c r="CC25" s="80">
        <v>0</v>
      </c>
      <c r="CD25" s="69">
        <v>0</v>
      </c>
      <c r="CE25" s="69" t="s">
        <v>755</v>
      </c>
      <c r="CF25" s="69" t="s">
        <v>756</v>
      </c>
      <c r="CG25" s="69" t="s">
        <v>701</v>
      </c>
      <c r="CH25" s="69" t="s">
        <v>701</v>
      </c>
      <c r="CI25" s="69" t="s">
        <v>701</v>
      </c>
      <c r="CJ25" s="68" t="s">
        <v>701</v>
      </c>
      <c r="CK25" s="68">
        <v>45166</v>
      </c>
      <c r="CL25" s="185" t="s">
        <v>1005</v>
      </c>
      <c r="CM25" s="67" t="s">
        <v>1004</v>
      </c>
      <c r="CN25" s="67" t="s">
        <v>168</v>
      </c>
      <c r="CO25" s="68">
        <v>44991</v>
      </c>
      <c r="CP25" s="185" t="s">
        <v>1003</v>
      </c>
      <c r="CQ25" s="67" t="s">
        <v>1009</v>
      </c>
      <c r="CR25" s="67" t="s">
        <v>169</v>
      </c>
      <c r="CS25" s="69">
        <v>438393.45</v>
      </c>
      <c r="CT25" s="69"/>
      <c r="CU25" s="69"/>
      <c r="CV25" s="69">
        <v>0</v>
      </c>
      <c r="CW25" s="69">
        <v>16</v>
      </c>
      <c r="CX25" s="69">
        <v>0</v>
      </c>
      <c r="CY25" s="69">
        <v>0</v>
      </c>
      <c r="CZ25" s="69">
        <v>0</v>
      </c>
      <c r="DA25" s="69">
        <v>0</v>
      </c>
      <c r="DG25" t="str">
        <f t="shared" si="1"/>
        <v>CO</v>
      </c>
    </row>
    <row r="26" spans="1:113">
      <c r="A26" t="str">
        <f t="shared" si="0"/>
        <v>01CO</v>
      </c>
      <c r="B26" s="67" t="s">
        <v>129</v>
      </c>
      <c r="C26" s="67" t="s">
        <v>243</v>
      </c>
      <c r="D26" s="67" t="s">
        <v>244</v>
      </c>
      <c r="E26" s="68">
        <v>44650</v>
      </c>
      <c r="F26" s="185" t="s">
        <v>1003</v>
      </c>
      <c r="G26" s="67" t="s">
        <v>1010</v>
      </c>
      <c r="H26" s="69">
        <v>2</v>
      </c>
      <c r="I26" s="69">
        <v>1</v>
      </c>
      <c r="J26" s="69">
        <v>160</v>
      </c>
      <c r="K26" s="69">
        <v>206</v>
      </c>
      <c r="L26" s="69">
        <v>206</v>
      </c>
      <c r="M26" s="69">
        <v>0</v>
      </c>
      <c r="N26" s="69">
        <v>0</v>
      </c>
      <c r="O26" s="69">
        <v>0</v>
      </c>
      <c r="P26" s="69">
        <v>46</v>
      </c>
      <c r="Q26" s="80">
        <v>0</v>
      </c>
      <c r="R26" s="80">
        <v>1796523</v>
      </c>
      <c r="S26" s="80">
        <v>50000</v>
      </c>
      <c r="T26" s="80">
        <v>1746523</v>
      </c>
      <c r="U26" s="80">
        <v>1801104</v>
      </c>
      <c r="V26" s="80">
        <v>1763228</v>
      </c>
      <c r="W26" s="80">
        <v>0</v>
      </c>
      <c r="X26" s="80">
        <v>0</v>
      </c>
      <c r="Y26" s="80">
        <v>0</v>
      </c>
      <c r="Z26" s="80">
        <v>1763228</v>
      </c>
      <c r="AA26" s="80">
        <v>1760169</v>
      </c>
      <c r="AB26" s="80">
        <v>1522</v>
      </c>
      <c r="AC26" s="69">
        <v>4581</v>
      </c>
      <c r="AD26" s="69">
        <v>27</v>
      </c>
      <c r="AE26" s="69">
        <v>0</v>
      </c>
      <c r="AF26" s="80">
        <v>0</v>
      </c>
      <c r="AG26" s="80">
        <v>0</v>
      </c>
      <c r="AH26" s="69">
        <v>0</v>
      </c>
      <c r="AI26" s="69">
        <v>0</v>
      </c>
      <c r="AJ26" s="80">
        <v>0</v>
      </c>
      <c r="AK26" s="80">
        <v>0</v>
      </c>
      <c r="AL26" s="69">
        <v>0</v>
      </c>
      <c r="AM26" s="69">
        <v>0</v>
      </c>
      <c r="AN26" s="80">
        <v>0</v>
      </c>
      <c r="AO26" s="80">
        <v>0</v>
      </c>
      <c r="AP26" s="69">
        <v>0</v>
      </c>
      <c r="AQ26" s="69">
        <v>0</v>
      </c>
      <c r="AR26" s="80">
        <v>0</v>
      </c>
      <c r="AS26" s="80">
        <v>0</v>
      </c>
      <c r="AT26" s="69">
        <v>0</v>
      </c>
      <c r="AU26" s="69">
        <v>0</v>
      </c>
      <c r="AV26" s="80">
        <v>0</v>
      </c>
      <c r="AW26" s="80">
        <v>0</v>
      </c>
      <c r="AX26" s="69">
        <v>0</v>
      </c>
      <c r="AY26" s="69">
        <v>0</v>
      </c>
      <c r="AZ26" s="80">
        <v>0</v>
      </c>
      <c r="BA26" s="80">
        <v>0</v>
      </c>
      <c r="BB26" s="69">
        <v>0</v>
      </c>
      <c r="BC26" s="69">
        <v>0</v>
      </c>
      <c r="BD26" s="80">
        <v>0</v>
      </c>
      <c r="BE26" s="80">
        <v>0</v>
      </c>
      <c r="BF26" s="69">
        <v>0</v>
      </c>
      <c r="BG26" s="69">
        <v>0</v>
      </c>
      <c r="BH26" s="80">
        <v>0</v>
      </c>
      <c r="BI26" s="80">
        <v>0</v>
      </c>
      <c r="BJ26" s="69">
        <v>0</v>
      </c>
      <c r="BK26" s="69">
        <v>0</v>
      </c>
      <c r="BL26" s="80">
        <v>0</v>
      </c>
      <c r="BM26" s="80">
        <v>4581</v>
      </c>
      <c r="BN26" s="69">
        <v>0</v>
      </c>
      <c r="BO26" s="69">
        <v>0</v>
      </c>
      <c r="BP26" s="80">
        <v>0</v>
      </c>
      <c r="BQ26" s="80">
        <v>0</v>
      </c>
      <c r="BR26" s="69">
        <v>0</v>
      </c>
      <c r="BS26" s="69">
        <v>0</v>
      </c>
      <c r="BT26" s="80">
        <v>0</v>
      </c>
      <c r="BU26" s="80">
        <v>0</v>
      </c>
      <c r="BV26" s="69">
        <v>0</v>
      </c>
      <c r="BW26" s="69">
        <v>0</v>
      </c>
      <c r="BX26" s="80">
        <v>0</v>
      </c>
      <c r="BY26" s="80">
        <v>0</v>
      </c>
      <c r="BZ26" s="69">
        <v>0</v>
      </c>
      <c r="CA26" s="69">
        <v>0</v>
      </c>
      <c r="CB26" s="80">
        <v>0</v>
      </c>
      <c r="CC26" s="80">
        <v>4581</v>
      </c>
      <c r="CD26" s="69">
        <v>0</v>
      </c>
      <c r="CE26" s="69" t="s">
        <v>708</v>
      </c>
      <c r="CF26" s="69" t="s">
        <v>709</v>
      </c>
      <c r="CG26" s="69" t="s">
        <v>701</v>
      </c>
      <c r="CH26" s="69" t="s">
        <v>701</v>
      </c>
      <c r="CI26" s="69" t="s">
        <v>701</v>
      </c>
      <c r="CJ26" s="68" t="s">
        <v>701</v>
      </c>
      <c r="CK26" s="68">
        <v>45377</v>
      </c>
      <c r="CL26" s="185" t="s">
        <v>1003</v>
      </c>
      <c r="CM26" s="67" t="s">
        <v>1004</v>
      </c>
      <c r="CN26" s="67" t="s">
        <v>168</v>
      </c>
      <c r="CO26" s="68">
        <v>45010</v>
      </c>
      <c r="CP26" s="185" t="s">
        <v>1003</v>
      </c>
      <c r="CQ26" s="67" t="s">
        <v>1009</v>
      </c>
      <c r="CR26" s="67" t="s">
        <v>169</v>
      </c>
      <c r="CS26" s="69">
        <v>1217941.81</v>
      </c>
      <c r="CT26" s="69"/>
      <c r="CU26" s="69"/>
      <c r="CV26" s="69">
        <v>0</v>
      </c>
      <c r="CW26" s="69">
        <v>19</v>
      </c>
      <c r="CX26" s="69">
        <v>0</v>
      </c>
      <c r="CY26" s="69">
        <v>0</v>
      </c>
      <c r="CZ26" s="69">
        <v>0</v>
      </c>
      <c r="DA26" s="69">
        <v>0</v>
      </c>
      <c r="DG26" t="str">
        <f t="shared" si="1"/>
        <v>CO</v>
      </c>
    </row>
    <row r="27" spans="1:113">
      <c r="A27" t="str">
        <f t="shared" si="0"/>
        <v>01CO</v>
      </c>
      <c r="B27" s="67" t="s">
        <v>129</v>
      </c>
      <c r="C27" s="67" t="s">
        <v>245</v>
      </c>
      <c r="D27" s="67" t="s">
        <v>246</v>
      </c>
      <c r="E27" s="68">
        <v>44615</v>
      </c>
      <c r="F27" s="185" t="s">
        <v>1003</v>
      </c>
      <c r="G27" s="67" t="s">
        <v>1010</v>
      </c>
      <c r="H27" s="69">
        <v>2</v>
      </c>
      <c r="I27" s="69">
        <v>5</v>
      </c>
      <c r="J27" s="69">
        <v>550</v>
      </c>
      <c r="K27" s="69">
        <v>625</v>
      </c>
      <c r="L27" s="69">
        <v>550</v>
      </c>
      <c r="M27" s="69">
        <v>75</v>
      </c>
      <c r="N27" s="69">
        <v>0</v>
      </c>
      <c r="O27" s="69">
        <v>0</v>
      </c>
      <c r="P27" s="69">
        <v>75</v>
      </c>
      <c r="Q27" s="80">
        <v>0</v>
      </c>
      <c r="R27" s="80">
        <v>9424555</v>
      </c>
      <c r="S27" s="80">
        <v>81813</v>
      </c>
      <c r="T27" s="80">
        <v>9342742</v>
      </c>
      <c r="U27" s="80">
        <v>9468450</v>
      </c>
      <c r="V27" s="80">
        <v>9631445</v>
      </c>
      <c r="W27" s="80">
        <v>0</v>
      </c>
      <c r="X27" s="80">
        <v>0</v>
      </c>
      <c r="Y27" s="80">
        <v>0</v>
      </c>
      <c r="Z27" s="80">
        <v>9631445</v>
      </c>
      <c r="AA27" s="80">
        <v>9680052</v>
      </c>
      <c r="AB27" s="80">
        <v>92003</v>
      </c>
      <c r="AC27" s="69">
        <v>43895</v>
      </c>
      <c r="AD27" s="69">
        <v>40</v>
      </c>
      <c r="AE27" s="69">
        <v>0</v>
      </c>
      <c r="AF27" s="80">
        <v>0</v>
      </c>
      <c r="AG27" s="80">
        <v>3920</v>
      </c>
      <c r="AH27" s="69">
        <v>0</v>
      </c>
      <c r="AI27" s="69">
        <v>0</v>
      </c>
      <c r="AJ27" s="80">
        <v>0</v>
      </c>
      <c r="AK27" s="80">
        <v>3096</v>
      </c>
      <c r="AL27" s="69">
        <v>0</v>
      </c>
      <c r="AM27" s="69">
        <v>0</v>
      </c>
      <c r="AN27" s="80">
        <v>0</v>
      </c>
      <c r="AO27" s="80">
        <v>0</v>
      </c>
      <c r="AP27" s="69">
        <v>0</v>
      </c>
      <c r="AQ27" s="69">
        <v>0</v>
      </c>
      <c r="AR27" s="80">
        <v>0</v>
      </c>
      <c r="AS27" s="80">
        <v>0</v>
      </c>
      <c r="AT27" s="69">
        <v>0</v>
      </c>
      <c r="AU27" s="69">
        <v>0</v>
      </c>
      <c r="AV27" s="80">
        <v>0</v>
      </c>
      <c r="AW27" s="80">
        <v>0</v>
      </c>
      <c r="AX27" s="69">
        <v>0</v>
      </c>
      <c r="AY27" s="69">
        <v>0</v>
      </c>
      <c r="AZ27" s="80">
        <v>0</v>
      </c>
      <c r="BA27" s="80">
        <v>26492</v>
      </c>
      <c r="BB27" s="69">
        <v>0</v>
      </c>
      <c r="BC27" s="69">
        <v>0</v>
      </c>
      <c r="BD27" s="80">
        <v>0</v>
      </c>
      <c r="BE27" s="80">
        <v>0</v>
      </c>
      <c r="BF27" s="69">
        <v>0</v>
      </c>
      <c r="BG27" s="69">
        <v>0</v>
      </c>
      <c r="BH27" s="80">
        <v>0</v>
      </c>
      <c r="BI27" s="80">
        <v>0</v>
      </c>
      <c r="BJ27" s="69">
        <v>0</v>
      </c>
      <c r="BK27" s="69">
        <v>0</v>
      </c>
      <c r="BL27" s="80">
        <v>0</v>
      </c>
      <c r="BM27" s="80">
        <v>43397</v>
      </c>
      <c r="BN27" s="69">
        <v>0</v>
      </c>
      <c r="BO27" s="69">
        <v>0</v>
      </c>
      <c r="BP27" s="80">
        <v>0</v>
      </c>
      <c r="BQ27" s="80">
        <v>0</v>
      </c>
      <c r="BR27" s="69">
        <v>0</v>
      </c>
      <c r="BS27" s="69">
        <v>0</v>
      </c>
      <c r="BT27" s="80">
        <v>0</v>
      </c>
      <c r="BU27" s="80">
        <v>0</v>
      </c>
      <c r="BV27" s="69">
        <v>0</v>
      </c>
      <c r="BW27" s="69">
        <v>0</v>
      </c>
      <c r="BX27" s="80">
        <v>0</v>
      </c>
      <c r="BY27" s="80">
        <v>0</v>
      </c>
      <c r="BZ27" s="69">
        <v>0</v>
      </c>
      <c r="CA27" s="69">
        <v>0</v>
      </c>
      <c r="CB27" s="80">
        <v>0</v>
      </c>
      <c r="CC27" s="80">
        <v>76905</v>
      </c>
      <c r="CD27" s="69">
        <v>0</v>
      </c>
      <c r="CE27" s="69" t="s">
        <v>764</v>
      </c>
      <c r="CF27" s="69" t="s">
        <v>765</v>
      </c>
      <c r="CG27" s="69" t="s">
        <v>701</v>
      </c>
      <c r="CH27" s="69" t="s">
        <v>701</v>
      </c>
      <c r="CI27" s="69" t="s">
        <v>701</v>
      </c>
      <c r="CJ27" s="68" t="s">
        <v>701</v>
      </c>
      <c r="CK27" s="68">
        <v>45435</v>
      </c>
      <c r="CL27" s="185" t="s">
        <v>1001</v>
      </c>
      <c r="CM27" s="67" t="s">
        <v>1004</v>
      </c>
      <c r="CN27" s="67" t="s">
        <v>168</v>
      </c>
      <c r="CO27" s="68">
        <v>45261</v>
      </c>
      <c r="CP27" s="185" t="s">
        <v>1007</v>
      </c>
      <c r="CQ27" s="67" t="s">
        <v>1004</v>
      </c>
      <c r="CR27" s="67" t="s">
        <v>242</v>
      </c>
      <c r="CS27" s="69">
        <v>9297482.9499999993</v>
      </c>
      <c r="CT27" s="69"/>
      <c r="CU27" s="69"/>
      <c r="CV27" s="69">
        <v>0</v>
      </c>
      <c r="CW27" s="69">
        <v>35</v>
      </c>
      <c r="CX27" s="69">
        <v>0</v>
      </c>
      <c r="CY27" s="69">
        <v>0</v>
      </c>
      <c r="CZ27" s="69">
        <v>0</v>
      </c>
      <c r="DA27" s="69">
        <v>0</v>
      </c>
      <c r="DG27" t="str">
        <f t="shared" si="1"/>
        <v>CO</v>
      </c>
    </row>
    <row r="28" spans="1:113">
      <c r="A28" t="str">
        <f t="shared" si="0"/>
        <v>01DO</v>
      </c>
      <c r="B28" s="67" t="s">
        <v>129</v>
      </c>
      <c r="C28" s="67" t="s">
        <v>166</v>
      </c>
      <c r="D28" s="67" t="s">
        <v>167</v>
      </c>
      <c r="E28" s="68">
        <v>44168</v>
      </c>
      <c r="F28" s="185" t="s">
        <v>1007</v>
      </c>
      <c r="G28" s="67" t="s">
        <v>1002</v>
      </c>
      <c r="H28" s="69">
        <v>6</v>
      </c>
      <c r="I28" s="69">
        <v>8</v>
      </c>
      <c r="J28" s="69">
        <v>450</v>
      </c>
      <c r="K28" s="69">
        <v>845</v>
      </c>
      <c r="L28" s="69">
        <v>838</v>
      </c>
      <c r="M28" s="69">
        <v>7</v>
      </c>
      <c r="N28" s="69">
        <v>0</v>
      </c>
      <c r="O28" s="69">
        <v>0</v>
      </c>
      <c r="P28" s="69">
        <v>132</v>
      </c>
      <c r="Q28" s="80">
        <v>263</v>
      </c>
      <c r="R28" s="80">
        <v>8623489</v>
      </c>
      <c r="S28" s="80">
        <v>90613</v>
      </c>
      <c r="T28" s="80">
        <v>8532876</v>
      </c>
      <c r="U28" s="80">
        <v>9397066</v>
      </c>
      <c r="V28" s="80">
        <v>9294008</v>
      </c>
      <c r="W28" s="80">
        <v>0</v>
      </c>
      <c r="X28" s="80">
        <v>0</v>
      </c>
      <c r="Y28" s="80">
        <v>0</v>
      </c>
      <c r="Z28" s="80">
        <v>9294008</v>
      </c>
      <c r="AA28" s="80">
        <v>9490393</v>
      </c>
      <c r="AB28" s="80">
        <v>487144</v>
      </c>
      <c r="AC28" s="69">
        <v>773578</v>
      </c>
      <c r="AD28" s="69">
        <v>84</v>
      </c>
      <c r="AE28" s="69">
        <v>0</v>
      </c>
      <c r="AF28" s="80">
        <v>71</v>
      </c>
      <c r="AG28" s="80">
        <v>305583</v>
      </c>
      <c r="AH28" s="69">
        <v>0</v>
      </c>
      <c r="AI28" s="69">
        <v>0</v>
      </c>
      <c r="AJ28" s="80">
        <v>84</v>
      </c>
      <c r="AK28" s="80">
        <v>299190</v>
      </c>
      <c r="AL28" s="69">
        <v>27177</v>
      </c>
      <c r="AM28" s="69">
        <v>0</v>
      </c>
      <c r="AN28" s="80">
        <v>0</v>
      </c>
      <c r="AO28" s="80">
        <v>0</v>
      </c>
      <c r="AP28" s="69">
        <v>0</v>
      </c>
      <c r="AQ28" s="69">
        <v>0</v>
      </c>
      <c r="AR28" s="80">
        <v>0</v>
      </c>
      <c r="AS28" s="80">
        <v>0</v>
      </c>
      <c r="AT28" s="69">
        <v>0</v>
      </c>
      <c r="AU28" s="69">
        <v>0</v>
      </c>
      <c r="AV28" s="80">
        <v>0</v>
      </c>
      <c r="AW28" s="80">
        <v>0</v>
      </c>
      <c r="AX28" s="69">
        <v>0</v>
      </c>
      <c r="AY28" s="69">
        <v>0</v>
      </c>
      <c r="AZ28" s="80">
        <v>0</v>
      </c>
      <c r="BA28" s="80">
        <v>195000</v>
      </c>
      <c r="BB28" s="69">
        <v>0</v>
      </c>
      <c r="BC28" s="69">
        <v>0</v>
      </c>
      <c r="BD28" s="80">
        <v>0</v>
      </c>
      <c r="BE28" s="80">
        <v>0</v>
      </c>
      <c r="BF28" s="69">
        <v>0</v>
      </c>
      <c r="BG28" s="69">
        <v>0</v>
      </c>
      <c r="BH28" s="80">
        <v>0</v>
      </c>
      <c r="BI28" s="80">
        <v>0</v>
      </c>
      <c r="BJ28" s="69">
        <v>0</v>
      </c>
      <c r="BK28" s="69">
        <v>0</v>
      </c>
      <c r="BL28" s="80">
        <v>48</v>
      </c>
      <c r="BM28" s="80">
        <v>15720</v>
      </c>
      <c r="BN28" s="69">
        <v>0</v>
      </c>
      <c r="BO28" s="69">
        <v>0</v>
      </c>
      <c r="BP28" s="80">
        <v>0</v>
      </c>
      <c r="BQ28" s="80">
        <v>0</v>
      </c>
      <c r="BR28" s="69">
        <v>0</v>
      </c>
      <c r="BS28" s="69">
        <v>0</v>
      </c>
      <c r="BT28" s="80">
        <v>0</v>
      </c>
      <c r="BU28" s="80">
        <v>0</v>
      </c>
      <c r="BV28" s="69">
        <v>0</v>
      </c>
      <c r="BW28" s="69">
        <v>0</v>
      </c>
      <c r="BX28" s="80">
        <v>60</v>
      </c>
      <c r="BY28" s="80">
        <v>0</v>
      </c>
      <c r="BZ28" s="69">
        <v>0</v>
      </c>
      <c r="CA28" s="69">
        <v>0</v>
      </c>
      <c r="CB28" s="80">
        <v>263</v>
      </c>
      <c r="CC28" s="80">
        <v>815494</v>
      </c>
      <c r="CD28" s="69">
        <v>27177</v>
      </c>
      <c r="CE28" s="69" t="s">
        <v>699</v>
      </c>
      <c r="CF28" s="69" t="s">
        <v>700</v>
      </c>
      <c r="CG28" s="69" t="s">
        <v>701</v>
      </c>
      <c r="CH28" s="69" t="s">
        <v>701</v>
      </c>
      <c r="CI28" s="69" t="s">
        <v>701</v>
      </c>
      <c r="CJ28" s="68" t="s">
        <v>701</v>
      </c>
      <c r="CK28" s="68">
        <v>45245</v>
      </c>
      <c r="CL28" s="185" t="s">
        <v>1007</v>
      </c>
      <c r="CM28" s="67" t="s">
        <v>1004</v>
      </c>
      <c r="CN28" s="67" t="s">
        <v>168</v>
      </c>
      <c r="CO28" s="68">
        <v>45107</v>
      </c>
      <c r="CP28" s="185" t="s">
        <v>1001</v>
      </c>
      <c r="CQ28" s="67" t="s">
        <v>1009</v>
      </c>
      <c r="CR28" s="67" t="s">
        <v>169</v>
      </c>
      <c r="CS28" s="69">
        <v>7399516.2999999998</v>
      </c>
      <c r="CT28" s="69" t="s">
        <v>702</v>
      </c>
      <c r="CU28" s="69" t="s">
        <v>703</v>
      </c>
      <c r="CV28" s="69">
        <v>7</v>
      </c>
      <c r="CW28" s="69">
        <v>48</v>
      </c>
      <c r="CX28" s="69">
        <v>0</v>
      </c>
      <c r="CY28" s="69">
        <v>0</v>
      </c>
      <c r="CZ28" s="69">
        <v>0</v>
      </c>
      <c r="DA28" s="69">
        <v>0</v>
      </c>
      <c r="DG28" t="str">
        <f t="shared" si="1"/>
        <v>DO</v>
      </c>
    </row>
    <row r="29" spans="1:113">
      <c r="A29" t="str">
        <f t="shared" si="0"/>
        <v>01DO</v>
      </c>
      <c r="B29" s="67" t="s">
        <v>129</v>
      </c>
      <c r="C29" s="67" t="s">
        <v>170</v>
      </c>
      <c r="D29" s="67" t="s">
        <v>171</v>
      </c>
      <c r="E29" s="68">
        <v>44504</v>
      </c>
      <c r="F29" s="185" t="s">
        <v>1007</v>
      </c>
      <c r="G29" s="67" t="s">
        <v>1010</v>
      </c>
      <c r="H29" s="69">
        <v>3</v>
      </c>
      <c r="I29" s="69">
        <v>2</v>
      </c>
      <c r="J29" s="69">
        <v>275</v>
      </c>
      <c r="K29" s="69">
        <v>390</v>
      </c>
      <c r="L29" s="69">
        <v>390</v>
      </c>
      <c r="M29" s="69">
        <v>0</v>
      </c>
      <c r="N29" s="69">
        <v>0</v>
      </c>
      <c r="O29" s="69">
        <v>0</v>
      </c>
      <c r="P29" s="69">
        <v>115</v>
      </c>
      <c r="Q29" s="80">
        <v>0</v>
      </c>
      <c r="R29" s="80">
        <v>5052712</v>
      </c>
      <c r="S29" s="80">
        <v>52873</v>
      </c>
      <c r="T29" s="80">
        <v>4999839</v>
      </c>
      <c r="U29" s="80">
        <v>4990876</v>
      </c>
      <c r="V29" s="80">
        <v>4942213</v>
      </c>
      <c r="W29" s="80">
        <v>0</v>
      </c>
      <c r="X29" s="80">
        <v>0</v>
      </c>
      <c r="Y29" s="80">
        <v>0</v>
      </c>
      <c r="Z29" s="80">
        <v>4942213</v>
      </c>
      <c r="AA29" s="80">
        <v>5001843</v>
      </c>
      <c r="AB29" s="80">
        <v>59630</v>
      </c>
      <c r="AC29" s="69">
        <v>-61836</v>
      </c>
      <c r="AD29" s="69">
        <v>87</v>
      </c>
      <c r="AE29" s="69">
        <v>0</v>
      </c>
      <c r="AF29" s="80">
        <v>0</v>
      </c>
      <c r="AG29" s="80">
        <v>0</v>
      </c>
      <c r="AH29" s="69">
        <v>0</v>
      </c>
      <c r="AI29" s="69">
        <v>5</v>
      </c>
      <c r="AJ29" s="80">
        <v>0</v>
      </c>
      <c r="AK29" s="80">
        <v>6022</v>
      </c>
      <c r="AL29" s="69">
        <v>0</v>
      </c>
      <c r="AM29" s="69">
        <v>0</v>
      </c>
      <c r="AN29" s="80">
        <v>0</v>
      </c>
      <c r="AO29" s="80">
        <v>0</v>
      </c>
      <c r="AP29" s="69">
        <v>0</v>
      </c>
      <c r="AQ29" s="69">
        <v>0</v>
      </c>
      <c r="AR29" s="80">
        <v>0</v>
      </c>
      <c r="AS29" s="80">
        <v>0</v>
      </c>
      <c r="AT29" s="69">
        <v>0</v>
      </c>
      <c r="AU29" s="69">
        <v>0</v>
      </c>
      <c r="AV29" s="80">
        <v>0</v>
      </c>
      <c r="AW29" s="80">
        <v>0</v>
      </c>
      <c r="AX29" s="69">
        <v>0</v>
      </c>
      <c r="AY29" s="69">
        <v>0</v>
      </c>
      <c r="AZ29" s="80">
        <v>0</v>
      </c>
      <c r="BA29" s="80">
        <v>-19522</v>
      </c>
      <c r="BB29" s="69">
        <v>0</v>
      </c>
      <c r="BC29" s="69">
        <v>0</v>
      </c>
      <c r="BD29" s="80">
        <v>0</v>
      </c>
      <c r="BE29" s="80">
        <v>0</v>
      </c>
      <c r="BF29" s="69">
        <v>0</v>
      </c>
      <c r="BG29" s="69">
        <v>0</v>
      </c>
      <c r="BH29" s="80">
        <v>0</v>
      </c>
      <c r="BI29" s="80">
        <v>0</v>
      </c>
      <c r="BJ29" s="69">
        <v>0</v>
      </c>
      <c r="BK29" s="69">
        <v>0</v>
      </c>
      <c r="BL29" s="80">
        <v>0</v>
      </c>
      <c r="BM29" s="80">
        <v>0</v>
      </c>
      <c r="BN29" s="69">
        <v>0</v>
      </c>
      <c r="BO29" s="69">
        <v>0</v>
      </c>
      <c r="BP29" s="80">
        <v>0</v>
      </c>
      <c r="BQ29" s="80">
        <v>0</v>
      </c>
      <c r="BR29" s="69">
        <v>0</v>
      </c>
      <c r="BS29" s="69">
        <v>0</v>
      </c>
      <c r="BT29" s="80">
        <v>0</v>
      </c>
      <c r="BU29" s="80">
        <v>0</v>
      </c>
      <c r="BV29" s="69">
        <v>0</v>
      </c>
      <c r="BW29" s="69">
        <v>0</v>
      </c>
      <c r="BX29" s="80">
        <v>0</v>
      </c>
      <c r="BY29" s="80">
        <v>0</v>
      </c>
      <c r="BZ29" s="69">
        <v>0</v>
      </c>
      <c r="CA29" s="69">
        <v>5</v>
      </c>
      <c r="CB29" s="80">
        <v>0</v>
      </c>
      <c r="CC29" s="80">
        <v>-55813</v>
      </c>
      <c r="CD29" s="69">
        <v>0</v>
      </c>
      <c r="CE29" s="69" t="s">
        <v>704</v>
      </c>
      <c r="CF29" s="69" t="s">
        <v>705</v>
      </c>
      <c r="CG29" s="69" t="s">
        <v>701</v>
      </c>
      <c r="CH29" s="69" t="s">
        <v>701</v>
      </c>
      <c r="CI29" s="69" t="s">
        <v>701</v>
      </c>
      <c r="CJ29" s="68" t="s">
        <v>701</v>
      </c>
      <c r="CK29" s="68">
        <v>45280</v>
      </c>
      <c r="CL29" s="185" t="s">
        <v>1007</v>
      </c>
      <c r="CM29" s="67" t="s">
        <v>1004</v>
      </c>
      <c r="CN29" s="67" t="s">
        <v>168</v>
      </c>
      <c r="CO29" s="68">
        <v>45180</v>
      </c>
      <c r="CP29" s="185" t="s">
        <v>1005</v>
      </c>
      <c r="CQ29" s="67" t="s">
        <v>1004</v>
      </c>
      <c r="CR29" s="67" t="s">
        <v>169</v>
      </c>
      <c r="CS29" s="69">
        <v>4924224.57</v>
      </c>
      <c r="CT29" s="69"/>
      <c r="CU29" s="69"/>
      <c r="CV29" s="69">
        <v>0</v>
      </c>
      <c r="CW29" s="69">
        <v>23</v>
      </c>
      <c r="CX29" s="69">
        <v>0</v>
      </c>
      <c r="CY29" s="69">
        <v>0</v>
      </c>
      <c r="CZ29" s="69">
        <v>-42313</v>
      </c>
      <c r="DA29" s="69">
        <v>0</v>
      </c>
      <c r="DG29" t="str">
        <f t="shared" si="1"/>
        <v>DO</v>
      </c>
    </row>
    <row r="30" spans="1:113">
      <c r="A30" t="str">
        <f t="shared" si="0"/>
        <v>01DO</v>
      </c>
      <c r="B30" s="67" t="s">
        <v>129</v>
      </c>
      <c r="C30" s="67" t="s">
        <v>172</v>
      </c>
      <c r="D30" s="67" t="s">
        <v>173</v>
      </c>
      <c r="E30" s="68">
        <v>44490</v>
      </c>
      <c r="F30" s="185" t="s">
        <v>1007</v>
      </c>
      <c r="G30" s="67" t="s">
        <v>1010</v>
      </c>
      <c r="H30" s="69">
        <v>1</v>
      </c>
      <c r="I30" s="69">
        <v>2</v>
      </c>
      <c r="J30" s="69">
        <v>90</v>
      </c>
      <c r="K30" s="69">
        <v>345</v>
      </c>
      <c r="L30" s="69">
        <v>339</v>
      </c>
      <c r="M30" s="69">
        <v>6</v>
      </c>
      <c r="N30" s="69">
        <v>0</v>
      </c>
      <c r="O30" s="69">
        <v>0</v>
      </c>
      <c r="P30" s="69">
        <v>58</v>
      </c>
      <c r="Q30" s="80">
        <v>197</v>
      </c>
      <c r="R30" s="80">
        <v>1030376</v>
      </c>
      <c r="S30" s="80">
        <v>38210</v>
      </c>
      <c r="T30" s="80">
        <v>992166</v>
      </c>
      <c r="U30" s="80">
        <v>1035071</v>
      </c>
      <c r="V30" s="80">
        <v>1194101</v>
      </c>
      <c r="W30" s="80">
        <v>0</v>
      </c>
      <c r="X30" s="80">
        <v>0</v>
      </c>
      <c r="Y30" s="80">
        <v>0</v>
      </c>
      <c r="Z30" s="80">
        <v>1194101</v>
      </c>
      <c r="AA30" s="80">
        <v>1189756</v>
      </c>
      <c r="AB30" s="80">
        <v>0</v>
      </c>
      <c r="AC30" s="69">
        <v>4695</v>
      </c>
      <c r="AD30" s="69">
        <v>230</v>
      </c>
      <c r="AE30" s="69">
        <v>0</v>
      </c>
      <c r="AF30" s="80">
        <v>0</v>
      </c>
      <c r="AG30" s="80">
        <v>0</v>
      </c>
      <c r="AH30" s="69">
        <v>0</v>
      </c>
      <c r="AI30" s="69">
        <v>0</v>
      </c>
      <c r="AJ30" s="80">
        <v>0</v>
      </c>
      <c r="AK30" s="80">
        <v>5244</v>
      </c>
      <c r="AL30" s="69">
        <v>0</v>
      </c>
      <c r="AM30" s="69">
        <v>0</v>
      </c>
      <c r="AN30" s="80">
        <v>0</v>
      </c>
      <c r="AO30" s="80">
        <v>0</v>
      </c>
      <c r="AP30" s="69">
        <v>0</v>
      </c>
      <c r="AQ30" s="69">
        <v>0</v>
      </c>
      <c r="AR30" s="80">
        <v>0</v>
      </c>
      <c r="AS30" s="80">
        <v>0</v>
      </c>
      <c r="AT30" s="69">
        <v>0</v>
      </c>
      <c r="AU30" s="69">
        <v>0</v>
      </c>
      <c r="AV30" s="80">
        <v>0</v>
      </c>
      <c r="AW30" s="80">
        <v>0</v>
      </c>
      <c r="AX30" s="69">
        <v>0</v>
      </c>
      <c r="AY30" s="69">
        <v>0</v>
      </c>
      <c r="AZ30" s="80">
        <v>0</v>
      </c>
      <c r="BA30" s="80">
        <v>0</v>
      </c>
      <c r="BB30" s="69">
        <v>0</v>
      </c>
      <c r="BC30" s="69">
        <v>0</v>
      </c>
      <c r="BD30" s="80">
        <v>0</v>
      </c>
      <c r="BE30" s="80">
        <v>18641</v>
      </c>
      <c r="BF30" s="69">
        <v>0</v>
      </c>
      <c r="BG30" s="69">
        <v>0</v>
      </c>
      <c r="BH30" s="80">
        <v>0</v>
      </c>
      <c r="BI30" s="80">
        <v>0</v>
      </c>
      <c r="BJ30" s="69">
        <v>0</v>
      </c>
      <c r="BK30" s="69">
        <v>0</v>
      </c>
      <c r="BL30" s="80">
        <v>197</v>
      </c>
      <c r="BM30" s="80">
        <v>4345</v>
      </c>
      <c r="BN30" s="69">
        <v>0</v>
      </c>
      <c r="BO30" s="69">
        <v>0</v>
      </c>
      <c r="BP30" s="80">
        <v>0</v>
      </c>
      <c r="BQ30" s="80">
        <v>0</v>
      </c>
      <c r="BR30" s="69">
        <v>0</v>
      </c>
      <c r="BS30" s="69">
        <v>0</v>
      </c>
      <c r="BT30" s="80">
        <v>0</v>
      </c>
      <c r="BU30" s="80">
        <v>0</v>
      </c>
      <c r="BV30" s="69">
        <v>0</v>
      </c>
      <c r="BW30" s="69">
        <v>0</v>
      </c>
      <c r="BX30" s="80">
        <v>0</v>
      </c>
      <c r="BY30" s="80">
        <v>0</v>
      </c>
      <c r="BZ30" s="69">
        <v>0</v>
      </c>
      <c r="CA30" s="69">
        <v>0</v>
      </c>
      <c r="CB30" s="80">
        <v>197</v>
      </c>
      <c r="CC30" s="80">
        <v>28229</v>
      </c>
      <c r="CD30" s="69">
        <v>0</v>
      </c>
      <c r="CE30" s="69" t="s">
        <v>704</v>
      </c>
      <c r="CF30" s="69" t="s">
        <v>705</v>
      </c>
      <c r="CG30" s="69" t="s">
        <v>701</v>
      </c>
      <c r="CH30" s="69" t="s">
        <v>701</v>
      </c>
      <c r="CI30" s="69" t="s">
        <v>701</v>
      </c>
      <c r="CJ30" s="68" t="s">
        <v>701</v>
      </c>
      <c r="CK30" s="68">
        <v>45226</v>
      </c>
      <c r="CL30" s="185" t="s">
        <v>1007</v>
      </c>
      <c r="CM30" s="67" t="s">
        <v>1004</v>
      </c>
      <c r="CN30" s="67" t="s">
        <v>168</v>
      </c>
      <c r="CO30" s="68">
        <v>45123</v>
      </c>
      <c r="CP30" s="185" t="s">
        <v>1005</v>
      </c>
      <c r="CQ30" s="67" t="s">
        <v>1004</v>
      </c>
      <c r="CR30" s="67" t="s">
        <v>242</v>
      </c>
      <c r="CS30" s="69">
        <v>838447.1</v>
      </c>
      <c r="CT30" s="69"/>
      <c r="CU30" s="69"/>
      <c r="CV30" s="69">
        <v>197</v>
      </c>
      <c r="CW30" s="69">
        <v>25</v>
      </c>
      <c r="CX30" s="69">
        <v>0</v>
      </c>
      <c r="CY30" s="69">
        <v>0</v>
      </c>
      <c r="CZ30" s="69">
        <v>0</v>
      </c>
      <c r="DA30" s="69">
        <v>0</v>
      </c>
      <c r="DG30" t="str">
        <f t="shared" si="1"/>
        <v>DO</v>
      </c>
    </row>
    <row r="31" spans="1:113">
      <c r="A31" t="str">
        <f t="shared" si="0"/>
        <v>01DO</v>
      </c>
      <c r="B31" s="67" t="s">
        <v>129</v>
      </c>
      <c r="C31" s="67" t="s">
        <v>174</v>
      </c>
      <c r="D31" s="67" t="s">
        <v>175</v>
      </c>
      <c r="E31" s="68">
        <v>44455</v>
      </c>
      <c r="F31" s="185" t="s">
        <v>1005</v>
      </c>
      <c r="G31" s="67" t="s">
        <v>1010</v>
      </c>
      <c r="H31" s="69">
        <v>1</v>
      </c>
      <c r="I31" s="69">
        <v>1</v>
      </c>
      <c r="J31" s="69">
        <v>197</v>
      </c>
      <c r="K31" s="69">
        <v>242</v>
      </c>
      <c r="L31" s="69">
        <v>472</v>
      </c>
      <c r="M31" s="69">
        <v>-230</v>
      </c>
      <c r="N31" s="69">
        <v>230</v>
      </c>
      <c r="O31" s="69">
        <v>0</v>
      </c>
      <c r="P31" s="69">
        <v>45</v>
      </c>
      <c r="Q31" s="80">
        <v>0</v>
      </c>
      <c r="R31" s="80">
        <v>2146553</v>
      </c>
      <c r="S31" s="80">
        <v>50000</v>
      </c>
      <c r="T31" s="80">
        <v>2096553</v>
      </c>
      <c r="U31" s="80">
        <v>2448898</v>
      </c>
      <c r="V31" s="80">
        <v>2092854</v>
      </c>
      <c r="W31" s="80">
        <v>-195268</v>
      </c>
      <c r="X31" s="80">
        <v>0</v>
      </c>
      <c r="Y31" s="80">
        <v>-195268</v>
      </c>
      <c r="Z31" s="80">
        <v>1897587</v>
      </c>
      <c r="AA31" s="80">
        <v>1897587</v>
      </c>
      <c r="AB31" s="80">
        <v>0</v>
      </c>
      <c r="AC31" s="69">
        <v>302345</v>
      </c>
      <c r="AD31" s="69">
        <v>27</v>
      </c>
      <c r="AE31" s="69">
        <v>0</v>
      </c>
      <c r="AF31" s="80">
        <v>0</v>
      </c>
      <c r="AG31" s="80">
        <v>14495</v>
      </c>
      <c r="AH31" s="69">
        <v>0</v>
      </c>
      <c r="AI31" s="69">
        <v>0</v>
      </c>
      <c r="AJ31" s="80">
        <v>0</v>
      </c>
      <c r="AK31" s="80">
        <v>0</v>
      </c>
      <c r="AL31" s="69">
        <v>0</v>
      </c>
      <c r="AM31" s="69">
        <v>0</v>
      </c>
      <c r="AN31" s="80">
        <v>0</v>
      </c>
      <c r="AO31" s="80">
        <v>0</v>
      </c>
      <c r="AP31" s="69">
        <v>0</v>
      </c>
      <c r="AQ31" s="69">
        <v>0</v>
      </c>
      <c r="AR31" s="80">
        <v>0</v>
      </c>
      <c r="AS31" s="80">
        <v>0</v>
      </c>
      <c r="AT31" s="69">
        <v>0</v>
      </c>
      <c r="AU31" s="69">
        <v>0</v>
      </c>
      <c r="AV31" s="80">
        <v>0</v>
      </c>
      <c r="AW31" s="80">
        <v>0</v>
      </c>
      <c r="AX31" s="69">
        <v>0</v>
      </c>
      <c r="AY31" s="69">
        <v>0</v>
      </c>
      <c r="AZ31" s="80">
        <v>0</v>
      </c>
      <c r="BA31" s="80">
        <v>335299</v>
      </c>
      <c r="BB31" s="69">
        <v>0</v>
      </c>
      <c r="BC31" s="69">
        <v>0</v>
      </c>
      <c r="BD31" s="80">
        <v>0</v>
      </c>
      <c r="BE31" s="80">
        <v>0</v>
      </c>
      <c r="BF31" s="69">
        <v>0</v>
      </c>
      <c r="BG31" s="69">
        <v>0</v>
      </c>
      <c r="BH31" s="80">
        <v>0</v>
      </c>
      <c r="BI31" s="80">
        <v>0</v>
      </c>
      <c r="BJ31" s="69">
        <v>0</v>
      </c>
      <c r="BK31" s="69">
        <v>0</v>
      </c>
      <c r="BL31" s="80">
        <v>0</v>
      </c>
      <c r="BM31" s="80">
        <v>0</v>
      </c>
      <c r="BN31" s="69">
        <v>0</v>
      </c>
      <c r="BO31" s="69">
        <v>0</v>
      </c>
      <c r="BP31" s="80">
        <v>0</v>
      </c>
      <c r="BQ31" s="80">
        <v>0</v>
      </c>
      <c r="BR31" s="69">
        <v>0</v>
      </c>
      <c r="BS31" s="69">
        <v>0</v>
      </c>
      <c r="BT31" s="80">
        <v>0</v>
      </c>
      <c r="BU31" s="80">
        <v>0</v>
      </c>
      <c r="BV31" s="69">
        <v>0</v>
      </c>
      <c r="BW31" s="69">
        <v>0</v>
      </c>
      <c r="BX31" s="80">
        <v>0</v>
      </c>
      <c r="BY31" s="80">
        <v>0</v>
      </c>
      <c r="BZ31" s="69">
        <v>0</v>
      </c>
      <c r="CA31" s="69">
        <v>0</v>
      </c>
      <c r="CB31" s="80">
        <v>0</v>
      </c>
      <c r="CC31" s="80">
        <v>349794</v>
      </c>
      <c r="CD31" s="69">
        <v>0</v>
      </c>
      <c r="CE31" s="69" t="s">
        <v>706</v>
      </c>
      <c r="CF31" s="69" t="s">
        <v>707</v>
      </c>
      <c r="CG31" s="69" t="s">
        <v>701</v>
      </c>
      <c r="CH31" s="69" t="s">
        <v>701</v>
      </c>
      <c r="CI31" s="69" t="s">
        <v>701</v>
      </c>
      <c r="CJ31" s="68" t="s">
        <v>701</v>
      </c>
      <c r="CK31" s="68">
        <v>45378</v>
      </c>
      <c r="CL31" s="185" t="s">
        <v>1003</v>
      </c>
      <c r="CM31" s="67" t="s">
        <v>1004</v>
      </c>
      <c r="CN31" s="67" t="s">
        <v>168</v>
      </c>
      <c r="CO31" s="68">
        <v>45280</v>
      </c>
      <c r="CP31" s="185" t="s">
        <v>1007</v>
      </c>
      <c r="CQ31" s="67" t="s">
        <v>1004</v>
      </c>
      <c r="CR31" s="67" t="s">
        <v>169</v>
      </c>
      <c r="CS31" s="69">
        <v>1604001.39</v>
      </c>
      <c r="CT31" s="69"/>
      <c r="CU31" s="69"/>
      <c r="CV31" s="69">
        <v>0</v>
      </c>
      <c r="CW31" s="69">
        <v>18</v>
      </c>
      <c r="CX31" s="69">
        <v>0</v>
      </c>
      <c r="CY31" s="69">
        <v>0</v>
      </c>
      <c r="CZ31" s="69">
        <v>0</v>
      </c>
      <c r="DA31" s="69">
        <v>0</v>
      </c>
      <c r="DG31" t="str">
        <f t="shared" si="1"/>
        <v>DO</v>
      </c>
    </row>
    <row r="32" spans="1:113">
      <c r="A32" t="str">
        <f t="shared" si="0"/>
        <v>01DO</v>
      </c>
      <c r="B32" s="67" t="s">
        <v>129</v>
      </c>
      <c r="C32" s="67" t="s">
        <v>176</v>
      </c>
      <c r="D32" s="67" t="s">
        <v>177</v>
      </c>
      <c r="E32" s="68">
        <v>44455</v>
      </c>
      <c r="F32" s="185" t="s">
        <v>1005</v>
      </c>
      <c r="G32" s="67" t="s">
        <v>1010</v>
      </c>
      <c r="H32" s="69">
        <v>2</v>
      </c>
      <c r="I32" s="69">
        <v>4</v>
      </c>
      <c r="J32" s="69">
        <v>300</v>
      </c>
      <c r="K32" s="69">
        <v>439</v>
      </c>
      <c r="L32" s="69">
        <v>422</v>
      </c>
      <c r="M32" s="69">
        <v>17</v>
      </c>
      <c r="N32" s="69">
        <v>0</v>
      </c>
      <c r="O32" s="69">
        <v>0</v>
      </c>
      <c r="P32" s="69">
        <v>139</v>
      </c>
      <c r="Q32" s="80">
        <v>0</v>
      </c>
      <c r="R32" s="80">
        <v>6272386</v>
      </c>
      <c r="S32" s="80">
        <v>62629</v>
      </c>
      <c r="T32" s="80">
        <v>6209757</v>
      </c>
      <c r="U32" s="80">
        <v>6303322</v>
      </c>
      <c r="V32" s="80">
        <v>6506395</v>
      </c>
      <c r="W32" s="80">
        <v>0</v>
      </c>
      <c r="X32" s="80">
        <v>0</v>
      </c>
      <c r="Y32" s="80">
        <v>0</v>
      </c>
      <c r="Z32" s="80">
        <v>6506395</v>
      </c>
      <c r="AA32" s="80">
        <v>6911842</v>
      </c>
      <c r="AB32" s="80">
        <v>427490</v>
      </c>
      <c r="AC32" s="69">
        <v>30935</v>
      </c>
      <c r="AD32" s="69">
        <v>115</v>
      </c>
      <c r="AE32" s="69">
        <v>0</v>
      </c>
      <c r="AF32" s="80">
        <v>0</v>
      </c>
      <c r="AG32" s="80">
        <v>0</v>
      </c>
      <c r="AH32" s="69">
        <v>0</v>
      </c>
      <c r="AI32" s="69">
        <v>0</v>
      </c>
      <c r="AJ32" s="80">
        <v>0</v>
      </c>
      <c r="AK32" s="80">
        <v>8892</v>
      </c>
      <c r="AL32" s="69">
        <v>976</v>
      </c>
      <c r="AM32" s="69">
        <v>0</v>
      </c>
      <c r="AN32" s="80">
        <v>0</v>
      </c>
      <c r="AO32" s="80">
        <v>0</v>
      </c>
      <c r="AP32" s="69">
        <v>0</v>
      </c>
      <c r="AQ32" s="69">
        <v>0</v>
      </c>
      <c r="AR32" s="80">
        <v>0</v>
      </c>
      <c r="AS32" s="80">
        <v>0</v>
      </c>
      <c r="AT32" s="69">
        <v>0</v>
      </c>
      <c r="AU32" s="69">
        <v>0</v>
      </c>
      <c r="AV32" s="80">
        <v>0</v>
      </c>
      <c r="AW32" s="80">
        <v>0</v>
      </c>
      <c r="AX32" s="69">
        <v>0</v>
      </c>
      <c r="AY32" s="69">
        <v>0</v>
      </c>
      <c r="AZ32" s="80">
        <v>0</v>
      </c>
      <c r="BA32" s="80">
        <v>1788</v>
      </c>
      <c r="BB32" s="69">
        <v>0</v>
      </c>
      <c r="BC32" s="69">
        <v>0</v>
      </c>
      <c r="BD32" s="80">
        <v>0</v>
      </c>
      <c r="BE32" s="80">
        <v>2750</v>
      </c>
      <c r="BF32" s="69">
        <v>0</v>
      </c>
      <c r="BG32" s="69">
        <v>0</v>
      </c>
      <c r="BH32" s="80">
        <v>0</v>
      </c>
      <c r="BI32" s="80">
        <v>0</v>
      </c>
      <c r="BJ32" s="69">
        <v>0</v>
      </c>
      <c r="BK32" s="69">
        <v>45</v>
      </c>
      <c r="BL32" s="80">
        <v>0</v>
      </c>
      <c r="BM32" s="80">
        <v>22043</v>
      </c>
      <c r="BN32" s="69">
        <v>0</v>
      </c>
      <c r="BO32" s="69">
        <v>0</v>
      </c>
      <c r="BP32" s="80">
        <v>0</v>
      </c>
      <c r="BQ32" s="80">
        <v>0</v>
      </c>
      <c r="BR32" s="69">
        <v>0</v>
      </c>
      <c r="BS32" s="69">
        <v>0</v>
      </c>
      <c r="BT32" s="80">
        <v>0</v>
      </c>
      <c r="BU32" s="80">
        <v>0</v>
      </c>
      <c r="BV32" s="69">
        <v>0</v>
      </c>
      <c r="BW32" s="69">
        <v>0</v>
      </c>
      <c r="BX32" s="80">
        <v>0</v>
      </c>
      <c r="BY32" s="80">
        <v>0</v>
      </c>
      <c r="BZ32" s="69">
        <v>0</v>
      </c>
      <c r="CA32" s="69">
        <v>45</v>
      </c>
      <c r="CB32" s="80">
        <v>0</v>
      </c>
      <c r="CC32" s="80">
        <v>35473</v>
      </c>
      <c r="CD32" s="69">
        <v>976</v>
      </c>
      <c r="CE32" s="69" t="s">
        <v>708</v>
      </c>
      <c r="CF32" s="69" t="s">
        <v>709</v>
      </c>
      <c r="CG32" s="69" t="s">
        <v>701</v>
      </c>
      <c r="CH32" s="69" t="s">
        <v>701</v>
      </c>
      <c r="CI32" s="69" t="s">
        <v>701</v>
      </c>
      <c r="CJ32" s="68" t="s">
        <v>701</v>
      </c>
      <c r="CK32" s="68">
        <v>45181</v>
      </c>
      <c r="CL32" s="185" t="s">
        <v>1005</v>
      </c>
      <c r="CM32" s="67" t="s">
        <v>1004</v>
      </c>
      <c r="CN32" s="67" t="s">
        <v>168</v>
      </c>
      <c r="CO32" s="68">
        <v>45058</v>
      </c>
      <c r="CP32" s="185" t="s">
        <v>1001</v>
      </c>
      <c r="CQ32" s="67" t="s">
        <v>1009</v>
      </c>
      <c r="CR32" s="67" t="s">
        <v>242</v>
      </c>
      <c r="CS32" s="69">
        <v>6222847.0599999996</v>
      </c>
      <c r="CT32" s="69"/>
      <c r="CU32" s="69"/>
      <c r="CV32" s="69">
        <v>0</v>
      </c>
      <c r="CW32" s="69">
        <v>24</v>
      </c>
      <c r="CX32" s="69">
        <v>0</v>
      </c>
      <c r="CY32" s="69">
        <v>0</v>
      </c>
      <c r="CZ32" s="69">
        <v>0</v>
      </c>
      <c r="DA32" s="69">
        <v>0</v>
      </c>
      <c r="DG32" t="str">
        <f t="shared" si="1"/>
        <v>DO</v>
      </c>
    </row>
    <row r="33" spans="1:111">
      <c r="A33" t="str">
        <f t="shared" si="0"/>
        <v>01DO</v>
      </c>
      <c r="B33" s="67" t="s">
        <v>129</v>
      </c>
      <c r="C33" s="67" t="s">
        <v>179</v>
      </c>
      <c r="D33" s="67" t="s">
        <v>180</v>
      </c>
      <c r="E33" s="68">
        <v>44532</v>
      </c>
      <c r="F33" s="185" t="s">
        <v>1007</v>
      </c>
      <c r="G33" s="67" t="s">
        <v>1010</v>
      </c>
      <c r="H33" s="69">
        <v>2</v>
      </c>
      <c r="I33" s="69">
        <v>2</v>
      </c>
      <c r="J33" s="69">
        <v>160</v>
      </c>
      <c r="K33" s="69">
        <v>222</v>
      </c>
      <c r="L33" s="69">
        <v>222</v>
      </c>
      <c r="M33" s="69">
        <v>0</v>
      </c>
      <c r="N33" s="69">
        <v>0</v>
      </c>
      <c r="O33" s="69">
        <v>0</v>
      </c>
      <c r="P33" s="69">
        <v>62</v>
      </c>
      <c r="Q33" s="80">
        <v>0</v>
      </c>
      <c r="R33" s="80">
        <v>3819554</v>
      </c>
      <c r="S33" s="80">
        <v>50000</v>
      </c>
      <c r="T33" s="80">
        <v>3769554</v>
      </c>
      <c r="U33" s="80">
        <v>3657701</v>
      </c>
      <c r="V33" s="80">
        <v>3521817</v>
      </c>
      <c r="W33" s="80">
        <v>0</v>
      </c>
      <c r="X33" s="80">
        <v>0</v>
      </c>
      <c r="Y33" s="80">
        <v>0</v>
      </c>
      <c r="Z33" s="80">
        <v>3521817</v>
      </c>
      <c r="AA33" s="80">
        <v>3658011</v>
      </c>
      <c r="AB33" s="80">
        <v>136195</v>
      </c>
      <c r="AC33" s="69">
        <v>-161853</v>
      </c>
      <c r="AD33" s="69">
        <v>29</v>
      </c>
      <c r="AE33" s="69">
        <v>12</v>
      </c>
      <c r="AF33" s="80">
        <v>0</v>
      </c>
      <c r="AG33" s="80">
        <v>56568</v>
      </c>
      <c r="AH33" s="69">
        <v>0</v>
      </c>
      <c r="AI33" s="69">
        <v>0</v>
      </c>
      <c r="AJ33" s="80">
        <v>0</v>
      </c>
      <c r="AK33" s="80">
        <v>0</v>
      </c>
      <c r="AL33" s="69">
        <v>0</v>
      </c>
      <c r="AM33" s="69">
        <v>0</v>
      </c>
      <c r="AN33" s="80">
        <v>0</v>
      </c>
      <c r="AO33" s="80">
        <v>0</v>
      </c>
      <c r="AP33" s="69">
        <v>0</v>
      </c>
      <c r="AQ33" s="69">
        <v>0</v>
      </c>
      <c r="AR33" s="80">
        <v>0</v>
      </c>
      <c r="AS33" s="80">
        <v>0</v>
      </c>
      <c r="AT33" s="69">
        <v>0</v>
      </c>
      <c r="AU33" s="69">
        <v>0</v>
      </c>
      <c r="AV33" s="80">
        <v>0</v>
      </c>
      <c r="AW33" s="80">
        <v>0</v>
      </c>
      <c r="AX33" s="69">
        <v>0</v>
      </c>
      <c r="AY33" s="69">
        <v>0</v>
      </c>
      <c r="AZ33" s="80">
        <v>0</v>
      </c>
      <c r="BA33" s="80">
        <v>0</v>
      </c>
      <c r="BB33" s="69">
        <v>0</v>
      </c>
      <c r="BC33" s="69">
        <v>0</v>
      </c>
      <c r="BD33" s="80">
        <v>0</v>
      </c>
      <c r="BE33" s="80">
        <v>0</v>
      </c>
      <c r="BF33" s="69">
        <v>0</v>
      </c>
      <c r="BG33" s="69">
        <v>0</v>
      </c>
      <c r="BH33" s="80">
        <v>0</v>
      </c>
      <c r="BI33" s="80">
        <v>0</v>
      </c>
      <c r="BJ33" s="69">
        <v>0</v>
      </c>
      <c r="BK33" s="69">
        <v>0</v>
      </c>
      <c r="BL33" s="80">
        <v>0</v>
      </c>
      <c r="BM33" s="80">
        <v>0</v>
      </c>
      <c r="BN33" s="69">
        <v>0</v>
      </c>
      <c r="BO33" s="69">
        <v>0</v>
      </c>
      <c r="BP33" s="80">
        <v>0</v>
      </c>
      <c r="BQ33" s="80">
        <v>0</v>
      </c>
      <c r="BR33" s="69">
        <v>0</v>
      </c>
      <c r="BS33" s="69">
        <v>0</v>
      </c>
      <c r="BT33" s="80">
        <v>0</v>
      </c>
      <c r="BU33" s="80">
        <v>0</v>
      </c>
      <c r="BV33" s="69">
        <v>0</v>
      </c>
      <c r="BW33" s="69">
        <v>0</v>
      </c>
      <c r="BX33" s="80">
        <v>0</v>
      </c>
      <c r="BY33" s="80">
        <v>0</v>
      </c>
      <c r="BZ33" s="69">
        <v>0</v>
      </c>
      <c r="CA33" s="69">
        <v>12</v>
      </c>
      <c r="CB33" s="80">
        <v>0</v>
      </c>
      <c r="CC33" s="80">
        <v>-161853</v>
      </c>
      <c r="CD33" s="69">
        <v>0</v>
      </c>
      <c r="CE33" s="69" t="s">
        <v>710</v>
      </c>
      <c r="CF33" s="69" t="s">
        <v>711</v>
      </c>
      <c r="CG33" s="69" t="s">
        <v>701</v>
      </c>
      <c r="CH33" s="69" t="s">
        <v>701</v>
      </c>
      <c r="CI33" s="69" t="s">
        <v>701</v>
      </c>
      <c r="CJ33" s="68" t="s">
        <v>701</v>
      </c>
      <c r="CK33" s="68">
        <v>45128</v>
      </c>
      <c r="CL33" s="185" t="s">
        <v>1005</v>
      </c>
      <c r="CM33" s="67" t="s">
        <v>1004</v>
      </c>
      <c r="CN33" s="67" t="s">
        <v>168</v>
      </c>
      <c r="CO33" s="68">
        <v>44988</v>
      </c>
      <c r="CP33" s="185" t="s">
        <v>1003</v>
      </c>
      <c r="CQ33" s="67" t="s">
        <v>1009</v>
      </c>
      <c r="CR33" s="67" t="s">
        <v>169</v>
      </c>
      <c r="CS33" s="69">
        <v>3928132.77</v>
      </c>
      <c r="CT33" s="69" t="s">
        <v>712</v>
      </c>
      <c r="CU33" s="69" t="s">
        <v>713</v>
      </c>
      <c r="CV33" s="69">
        <v>0</v>
      </c>
      <c r="CW33" s="69">
        <v>21</v>
      </c>
      <c r="CX33" s="69">
        <v>0</v>
      </c>
      <c r="CY33" s="69">
        <v>0</v>
      </c>
      <c r="CZ33" s="69">
        <v>-218421</v>
      </c>
      <c r="DA33" s="69">
        <v>0</v>
      </c>
      <c r="DG33" t="str">
        <f t="shared" si="1"/>
        <v>DO</v>
      </c>
    </row>
    <row r="34" spans="1:111">
      <c r="A34" t="str">
        <f t="shared" si="0"/>
        <v>01DO</v>
      </c>
      <c r="B34" s="67" t="s">
        <v>129</v>
      </c>
      <c r="C34" s="67" t="s">
        <v>714</v>
      </c>
      <c r="D34" s="67" t="s">
        <v>1013</v>
      </c>
      <c r="E34" s="68">
        <v>44609</v>
      </c>
      <c r="F34" s="185" t="s">
        <v>1003</v>
      </c>
      <c r="G34" s="67" t="s">
        <v>1010</v>
      </c>
      <c r="H34" s="69">
        <v>1</v>
      </c>
      <c r="I34" s="69">
        <v>0</v>
      </c>
      <c r="J34" s="69">
        <v>150</v>
      </c>
      <c r="K34" s="69">
        <v>171</v>
      </c>
      <c r="L34" s="69">
        <v>166</v>
      </c>
      <c r="M34" s="69">
        <v>5</v>
      </c>
      <c r="N34" s="69">
        <v>0</v>
      </c>
      <c r="O34" s="69">
        <v>0</v>
      </c>
      <c r="P34" s="69">
        <v>21</v>
      </c>
      <c r="Q34" s="80">
        <v>0</v>
      </c>
      <c r="R34" s="80">
        <v>722056</v>
      </c>
      <c r="S34" s="80">
        <v>48017</v>
      </c>
      <c r="T34" s="80">
        <v>674039</v>
      </c>
      <c r="U34" s="80">
        <v>722056</v>
      </c>
      <c r="V34" s="80">
        <v>642082</v>
      </c>
      <c r="W34" s="80">
        <v>0</v>
      </c>
      <c r="X34" s="80">
        <v>100000</v>
      </c>
      <c r="Y34" s="80">
        <v>100000</v>
      </c>
      <c r="Z34" s="80">
        <v>742082</v>
      </c>
      <c r="AA34" s="80">
        <v>642815</v>
      </c>
      <c r="AB34" s="80">
        <v>-99267</v>
      </c>
      <c r="AC34" s="69">
        <v>0</v>
      </c>
      <c r="AD34" s="69">
        <v>4</v>
      </c>
      <c r="AE34" s="69">
        <v>0</v>
      </c>
      <c r="AF34" s="80">
        <v>0</v>
      </c>
      <c r="AG34" s="80">
        <v>0</v>
      </c>
      <c r="AH34" s="69">
        <v>0</v>
      </c>
      <c r="AI34" s="69">
        <v>0</v>
      </c>
      <c r="AJ34" s="80">
        <v>0</v>
      </c>
      <c r="AK34" s="80">
        <v>0</v>
      </c>
      <c r="AL34" s="69">
        <v>0</v>
      </c>
      <c r="AM34" s="69">
        <v>0</v>
      </c>
      <c r="AN34" s="80">
        <v>0</v>
      </c>
      <c r="AO34" s="80">
        <v>0</v>
      </c>
      <c r="AP34" s="69">
        <v>0</v>
      </c>
      <c r="AQ34" s="69">
        <v>0</v>
      </c>
      <c r="AR34" s="80">
        <v>0</v>
      </c>
      <c r="AS34" s="80">
        <v>0</v>
      </c>
      <c r="AT34" s="69">
        <v>0</v>
      </c>
      <c r="AU34" s="69">
        <v>0</v>
      </c>
      <c r="AV34" s="80">
        <v>0</v>
      </c>
      <c r="AW34" s="80">
        <v>0</v>
      </c>
      <c r="AX34" s="69">
        <v>0</v>
      </c>
      <c r="AY34" s="69">
        <v>0</v>
      </c>
      <c r="AZ34" s="80">
        <v>0</v>
      </c>
      <c r="BA34" s="80">
        <v>0</v>
      </c>
      <c r="BB34" s="69">
        <v>0</v>
      </c>
      <c r="BC34" s="69">
        <v>0</v>
      </c>
      <c r="BD34" s="80">
        <v>0</v>
      </c>
      <c r="BE34" s="80">
        <v>0</v>
      </c>
      <c r="BF34" s="69">
        <v>0</v>
      </c>
      <c r="BG34" s="69">
        <v>0</v>
      </c>
      <c r="BH34" s="80">
        <v>0</v>
      </c>
      <c r="BI34" s="80">
        <v>0</v>
      </c>
      <c r="BJ34" s="69">
        <v>0</v>
      </c>
      <c r="BK34" s="69">
        <v>0</v>
      </c>
      <c r="BL34" s="80">
        <v>0</v>
      </c>
      <c r="BM34" s="80">
        <v>0</v>
      </c>
      <c r="BN34" s="69">
        <v>0</v>
      </c>
      <c r="BO34" s="69">
        <v>0</v>
      </c>
      <c r="BP34" s="80">
        <v>0</v>
      </c>
      <c r="BQ34" s="80">
        <v>0</v>
      </c>
      <c r="BR34" s="69">
        <v>0</v>
      </c>
      <c r="BS34" s="69">
        <v>0</v>
      </c>
      <c r="BT34" s="80">
        <v>0</v>
      </c>
      <c r="BU34" s="80">
        <v>0</v>
      </c>
      <c r="BV34" s="69">
        <v>0</v>
      </c>
      <c r="BW34" s="69">
        <v>0</v>
      </c>
      <c r="BX34" s="80">
        <v>0</v>
      </c>
      <c r="BY34" s="80">
        <v>0</v>
      </c>
      <c r="BZ34" s="69">
        <v>0</v>
      </c>
      <c r="CA34" s="69">
        <v>0</v>
      </c>
      <c r="CB34" s="80">
        <v>0</v>
      </c>
      <c r="CC34" s="80">
        <v>0</v>
      </c>
      <c r="CD34" s="69">
        <v>0</v>
      </c>
      <c r="CE34" s="69" t="s">
        <v>715</v>
      </c>
      <c r="CF34" s="69" t="s">
        <v>716</v>
      </c>
      <c r="CG34" s="69" t="s">
        <v>701</v>
      </c>
      <c r="CH34" s="69" t="s">
        <v>701</v>
      </c>
      <c r="CI34" s="69" t="s">
        <v>701</v>
      </c>
      <c r="CJ34" s="68" t="s">
        <v>701</v>
      </c>
      <c r="CK34" s="68">
        <v>45113</v>
      </c>
      <c r="CL34" s="185" t="s">
        <v>1005</v>
      </c>
      <c r="CM34" s="67" t="s">
        <v>1004</v>
      </c>
      <c r="CN34" s="67" t="s">
        <v>168</v>
      </c>
      <c r="CO34" s="68">
        <v>45002</v>
      </c>
      <c r="CP34" s="185" t="s">
        <v>1003</v>
      </c>
      <c r="CQ34" s="67" t="s">
        <v>1009</v>
      </c>
      <c r="CR34" s="67" t="s">
        <v>169</v>
      </c>
      <c r="CS34" s="69">
        <v>1070560.76</v>
      </c>
      <c r="CT34" s="69" t="s">
        <v>717</v>
      </c>
      <c r="CU34" s="69" t="s">
        <v>718</v>
      </c>
      <c r="CV34" s="69">
        <v>0</v>
      </c>
      <c r="CW34" s="69">
        <v>17</v>
      </c>
      <c r="CX34" s="69">
        <v>0</v>
      </c>
      <c r="CY34" s="69">
        <v>0</v>
      </c>
      <c r="CZ34" s="69">
        <v>0</v>
      </c>
      <c r="DA34" s="69">
        <v>0</v>
      </c>
      <c r="DG34" t="str">
        <f t="shared" si="1"/>
        <v>DO</v>
      </c>
    </row>
    <row r="35" spans="1:111">
      <c r="A35" t="str">
        <f t="shared" si="0"/>
        <v>01DO</v>
      </c>
      <c r="B35" s="67" t="s">
        <v>129</v>
      </c>
      <c r="C35" s="67" t="s">
        <v>181</v>
      </c>
      <c r="D35" s="67" t="s">
        <v>182</v>
      </c>
      <c r="E35" s="68">
        <v>44763</v>
      </c>
      <c r="F35" s="185" t="s">
        <v>1005</v>
      </c>
      <c r="G35" s="67" t="s">
        <v>1009</v>
      </c>
      <c r="H35" s="69">
        <v>2</v>
      </c>
      <c r="I35" s="69">
        <v>2</v>
      </c>
      <c r="J35" s="69">
        <v>170</v>
      </c>
      <c r="K35" s="69">
        <v>194</v>
      </c>
      <c r="L35" s="69">
        <v>187</v>
      </c>
      <c r="M35" s="69">
        <v>7</v>
      </c>
      <c r="N35" s="69">
        <v>0</v>
      </c>
      <c r="O35" s="69">
        <v>0</v>
      </c>
      <c r="P35" s="69">
        <v>24</v>
      </c>
      <c r="Q35" s="80">
        <v>0</v>
      </c>
      <c r="R35" s="80">
        <v>2187528</v>
      </c>
      <c r="S35" s="80">
        <v>50000</v>
      </c>
      <c r="T35" s="80">
        <v>2137528</v>
      </c>
      <c r="U35" s="80">
        <v>2184764</v>
      </c>
      <c r="V35" s="80">
        <v>2110755</v>
      </c>
      <c r="W35" s="80">
        <v>0</v>
      </c>
      <c r="X35" s="80">
        <v>0</v>
      </c>
      <c r="Y35" s="80">
        <v>0</v>
      </c>
      <c r="Z35" s="80">
        <v>2110755</v>
      </c>
      <c r="AA35" s="80">
        <v>2091701</v>
      </c>
      <c r="AB35" s="80">
        <v>-13720</v>
      </c>
      <c r="AC35" s="69">
        <v>-2764</v>
      </c>
      <c r="AD35" s="69">
        <v>16</v>
      </c>
      <c r="AE35" s="69">
        <v>0</v>
      </c>
      <c r="AF35" s="80">
        <v>0</v>
      </c>
      <c r="AG35" s="80">
        <v>0</v>
      </c>
      <c r="AH35" s="69">
        <v>0</v>
      </c>
      <c r="AI35" s="69">
        <v>0</v>
      </c>
      <c r="AJ35" s="80">
        <v>0</v>
      </c>
      <c r="AK35" s="80">
        <v>15242</v>
      </c>
      <c r="AL35" s="69">
        <v>0</v>
      </c>
      <c r="AM35" s="69">
        <v>0</v>
      </c>
      <c r="AN35" s="80">
        <v>0</v>
      </c>
      <c r="AO35" s="80">
        <v>0</v>
      </c>
      <c r="AP35" s="69">
        <v>0</v>
      </c>
      <c r="AQ35" s="69">
        <v>0</v>
      </c>
      <c r="AR35" s="80">
        <v>0</v>
      </c>
      <c r="AS35" s="80">
        <v>0</v>
      </c>
      <c r="AT35" s="69">
        <v>0</v>
      </c>
      <c r="AU35" s="69">
        <v>0</v>
      </c>
      <c r="AV35" s="80">
        <v>0</v>
      </c>
      <c r="AW35" s="80">
        <v>0</v>
      </c>
      <c r="AX35" s="69">
        <v>0</v>
      </c>
      <c r="AY35" s="69">
        <v>0</v>
      </c>
      <c r="AZ35" s="80">
        <v>0</v>
      </c>
      <c r="BA35" s="80">
        <v>6772</v>
      </c>
      <c r="BB35" s="69">
        <v>0</v>
      </c>
      <c r="BC35" s="69">
        <v>0</v>
      </c>
      <c r="BD35" s="80">
        <v>0</v>
      </c>
      <c r="BE35" s="80">
        <v>0</v>
      </c>
      <c r="BF35" s="69">
        <v>0</v>
      </c>
      <c r="BG35" s="69">
        <v>0</v>
      </c>
      <c r="BH35" s="80">
        <v>0</v>
      </c>
      <c r="BI35" s="80">
        <v>0</v>
      </c>
      <c r="BJ35" s="69">
        <v>0</v>
      </c>
      <c r="BK35" s="69">
        <v>0</v>
      </c>
      <c r="BL35" s="80">
        <v>0</v>
      </c>
      <c r="BM35" s="80">
        <v>5335</v>
      </c>
      <c r="BN35" s="69">
        <v>0</v>
      </c>
      <c r="BO35" s="69">
        <v>0</v>
      </c>
      <c r="BP35" s="80">
        <v>0</v>
      </c>
      <c r="BQ35" s="80">
        <v>0</v>
      </c>
      <c r="BR35" s="69">
        <v>0</v>
      </c>
      <c r="BS35" s="69">
        <v>0</v>
      </c>
      <c r="BT35" s="80">
        <v>0</v>
      </c>
      <c r="BU35" s="80">
        <v>0</v>
      </c>
      <c r="BV35" s="69">
        <v>0</v>
      </c>
      <c r="BW35" s="69">
        <v>0</v>
      </c>
      <c r="BX35" s="80">
        <v>0</v>
      </c>
      <c r="BY35" s="80">
        <v>0</v>
      </c>
      <c r="BZ35" s="69">
        <v>0</v>
      </c>
      <c r="CA35" s="69">
        <v>0</v>
      </c>
      <c r="CB35" s="80">
        <v>0</v>
      </c>
      <c r="CC35" s="80">
        <v>27348</v>
      </c>
      <c r="CD35" s="69">
        <v>0</v>
      </c>
      <c r="CE35" s="69" t="s">
        <v>719</v>
      </c>
      <c r="CF35" s="69" t="s">
        <v>720</v>
      </c>
      <c r="CG35" s="69" t="s">
        <v>701</v>
      </c>
      <c r="CH35" s="69" t="s">
        <v>701</v>
      </c>
      <c r="CI35" s="69" t="s">
        <v>701</v>
      </c>
      <c r="CJ35" s="68" t="s">
        <v>701</v>
      </c>
      <c r="CK35" s="68">
        <v>45294</v>
      </c>
      <c r="CL35" s="185" t="s">
        <v>1003</v>
      </c>
      <c r="CM35" s="67" t="s">
        <v>1004</v>
      </c>
      <c r="CN35" s="67" t="s">
        <v>168</v>
      </c>
      <c r="CO35" s="68">
        <v>45236</v>
      </c>
      <c r="CP35" s="185" t="s">
        <v>1007</v>
      </c>
      <c r="CQ35" s="67" t="s">
        <v>1004</v>
      </c>
      <c r="CR35" s="67" t="s">
        <v>242</v>
      </c>
      <c r="CS35" s="69">
        <v>1943940.24</v>
      </c>
      <c r="CT35" s="69" t="s">
        <v>712</v>
      </c>
      <c r="CU35" s="69" t="s">
        <v>713</v>
      </c>
      <c r="CV35" s="69">
        <v>0</v>
      </c>
      <c r="CW35" s="69">
        <v>8</v>
      </c>
      <c r="CX35" s="69">
        <v>0</v>
      </c>
      <c r="CY35" s="69">
        <v>0</v>
      </c>
      <c r="CZ35" s="69">
        <v>0</v>
      </c>
      <c r="DA35" s="69">
        <v>0</v>
      </c>
      <c r="DG35" t="str">
        <f t="shared" si="1"/>
        <v>DO</v>
      </c>
    </row>
    <row r="36" spans="1:111">
      <c r="A36" t="str">
        <f t="shared" si="0"/>
        <v>01DO</v>
      </c>
      <c r="B36" s="67" t="s">
        <v>129</v>
      </c>
      <c r="C36" s="67" t="s">
        <v>183</v>
      </c>
      <c r="D36" s="67" t="s">
        <v>184</v>
      </c>
      <c r="E36" s="68">
        <v>44634</v>
      </c>
      <c r="F36" s="185" t="s">
        <v>1003</v>
      </c>
      <c r="G36" s="67" t="s">
        <v>1010</v>
      </c>
      <c r="H36" s="69">
        <v>1</v>
      </c>
      <c r="I36" s="69">
        <v>2</v>
      </c>
      <c r="J36" s="69">
        <v>410</v>
      </c>
      <c r="K36" s="69">
        <v>530</v>
      </c>
      <c r="L36" s="69">
        <v>528</v>
      </c>
      <c r="M36" s="69">
        <v>2</v>
      </c>
      <c r="N36" s="69">
        <v>0</v>
      </c>
      <c r="O36" s="69">
        <v>0</v>
      </c>
      <c r="P36" s="69">
        <v>120</v>
      </c>
      <c r="Q36" s="80">
        <v>0</v>
      </c>
      <c r="R36" s="80">
        <v>6357542</v>
      </c>
      <c r="S36" s="80">
        <v>50000</v>
      </c>
      <c r="T36" s="80">
        <v>6307542</v>
      </c>
      <c r="U36" s="80">
        <v>6484969</v>
      </c>
      <c r="V36" s="80">
        <v>6447894</v>
      </c>
      <c r="W36" s="80">
        <v>0</v>
      </c>
      <c r="X36" s="80">
        <v>0</v>
      </c>
      <c r="Y36" s="80">
        <v>0</v>
      </c>
      <c r="Z36" s="80">
        <v>6447894</v>
      </c>
      <c r="AA36" s="80">
        <v>6320466</v>
      </c>
      <c r="AB36" s="80">
        <v>0</v>
      </c>
      <c r="AC36" s="69">
        <v>127428</v>
      </c>
      <c r="AD36" s="69">
        <v>46</v>
      </c>
      <c r="AE36" s="69">
        <v>43</v>
      </c>
      <c r="AF36" s="80">
        <v>0</v>
      </c>
      <c r="AG36" s="80">
        <v>12925</v>
      </c>
      <c r="AH36" s="69">
        <v>0</v>
      </c>
      <c r="AI36" s="69">
        <v>0</v>
      </c>
      <c r="AJ36" s="80">
        <v>0</v>
      </c>
      <c r="AK36" s="80">
        <v>0</v>
      </c>
      <c r="AL36" s="69">
        <v>0</v>
      </c>
      <c r="AM36" s="69">
        <v>0</v>
      </c>
      <c r="AN36" s="80">
        <v>0</v>
      </c>
      <c r="AO36" s="80">
        <v>0</v>
      </c>
      <c r="AP36" s="69">
        <v>0</v>
      </c>
      <c r="AQ36" s="69">
        <v>0</v>
      </c>
      <c r="AR36" s="80">
        <v>0</v>
      </c>
      <c r="AS36" s="80">
        <v>0</v>
      </c>
      <c r="AT36" s="69">
        <v>0</v>
      </c>
      <c r="AU36" s="69">
        <v>0</v>
      </c>
      <c r="AV36" s="80">
        <v>0</v>
      </c>
      <c r="AW36" s="80">
        <v>0</v>
      </c>
      <c r="AX36" s="69">
        <v>0</v>
      </c>
      <c r="AY36" s="69">
        <v>0</v>
      </c>
      <c r="AZ36" s="80">
        <v>0</v>
      </c>
      <c r="BA36" s="80">
        <v>0</v>
      </c>
      <c r="BB36" s="69">
        <v>0</v>
      </c>
      <c r="BC36" s="69">
        <v>0</v>
      </c>
      <c r="BD36" s="80">
        <v>0</v>
      </c>
      <c r="BE36" s="80">
        <v>0</v>
      </c>
      <c r="BF36" s="69">
        <v>0</v>
      </c>
      <c r="BG36" s="69">
        <v>0</v>
      </c>
      <c r="BH36" s="80">
        <v>0</v>
      </c>
      <c r="BI36" s="80">
        <v>0</v>
      </c>
      <c r="BJ36" s="69">
        <v>0</v>
      </c>
      <c r="BK36" s="69">
        <v>0</v>
      </c>
      <c r="BL36" s="80">
        <v>0</v>
      </c>
      <c r="BM36" s="80">
        <v>127428</v>
      </c>
      <c r="BN36" s="69">
        <v>0</v>
      </c>
      <c r="BO36" s="69">
        <v>0</v>
      </c>
      <c r="BP36" s="80">
        <v>0</v>
      </c>
      <c r="BQ36" s="80">
        <v>0</v>
      </c>
      <c r="BR36" s="69">
        <v>0</v>
      </c>
      <c r="BS36" s="69">
        <v>0</v>
      </c>
      <c r="BT36" s="80">
        <v>0</v>
      </c>
      <c r="BU36" s="80">
        <v>0</v>
      </c>
      <c r="BV36" s="69">
        <v>0</v>
      </c>
      <c r="BW36" s="69">
        <v>0</v>
      </c>
      <c r="BX36" s="80">
        <v>0</v>
      </c>
      <c r="BY36" s="80">
        <v>0</v>
      </c>
      <c r="BZ36" s="69">
        <v>0</v>
      </c>
      <c r="CA36" s="69">
        <v>43</v>
      </c>
      <c r="CB36" s="80">
        <v>0</v>
      </c>
      <c r="CC36" s="80">
        <v>140352</v>
      </c>
      <c r="CD36" s="69">
        <v>0</v>
      </c>
      <c r="CE36" s="69" t="s">
        <v>721</v>
      </c>
      <c r="CF36" s="69" t="s">
        <v>722</v>
      </c>
      <c r="CG36" s="69" t="s">
        <v>701</v>
      </c>
      <c r="CH36" s="69" t="s">
        <v>701</v>
      </c>
      <c r="CI36" s="69" t="s">
        <v>701</v>
      </c>
      <c r="CJ36" s="68" t="s">
        <v>701</v>
      </c>
      <c r="CK36" s="68">
        <v>45344</v>
      </c>
      <c r="CL36" s="185" t="s">
        <v>1003</v>
      </c>
      <c r="CM36" s="67" t="s">
        <v>1004</v>
      </c>
      <c r="CN36" s="67" t="s">
        <v>168</v>
      </c>
      <c r="CO36" s="68">
        <v>45226</v>
      </c>
      <c r="CP36" s="185" t="s">
        <v>1007</v>
      </c>
      <c r="CQ36" s="67" t="s">
        <v>1004</v>
      </c>
      <c r="CR36" s="67" t="s">
        <v>169</v>
      </c>
      <c r="CS36" s="69">
        <v>4194626.6100000003</v>
      </c>
      <c r="CT36" s="69" t="s">
        <v>723</v>
      </c>
      <c r="CU36" s="69" t="s">
        <v>724</v>
      </c>
      <c r="CV36" s="69">
        <v>0</v>
      </c>
      <c r="CW36" s="69">
        <v>31</v>
      </c>
      <c r="CX36" s="69">
        <v>0</v>
      </c>
      <c r="CY36" s="69">
        <v>0</v>
      </c>
      <c r="CZ36" s="69">
        <v>0</v>
      </c>
      <c r="DA36" s="69">
        <v>0</v>
      </c>
      <c r="DG36" t="str">
        <f t="shared" si="1"/>
        <v>DO</v>
      </c>
    </row>
    <row r="37" spans="1:111">
      <c r="A37" t="str">
        <f t="shared" si="0"/>
        <v>01DO</v>
      </c>
      <c r="B37" s="67" t="s">
        <v>129</v>
      </c>
      <c r="C37" s="67" t="s">
        <v>185</v>
      </c>
      <c r="D37" s="67" t="s">
        <v>186</v>
      </c>
      <c r="E37" s="68">
        <v>44683</v>
      </c>
      <c r="F37" s="185" t="s">
        <v>1001</v>
      </c>
      <c r="G37" s="67" t="s">
        <v>1010</v>
      </c>
      <c r="H37" s="69">
        <v>4</v>
      </c>
      <c r="I37" s="69">
        <v>4</v>
      </c>
      <c r="J37" s="69">
        <v>450</v>
      </c>
      <c r="K37" s="69">
        <v>555</v>
      </c>
      <c r="L37" s="69">
        <v>552</v>
      </c>
      <c r="M37" s="69">
        <v>3</v>
      </c>
      <c r="N37" s="69">
        <v>0</v>
      </c>
      <c r="O37" s="69">
        <v>0</v>
      </c>
      <c r="P37" s="69">
        <v>84</v>
      </c>
      <c r="Q37" s="80">
        <v>21</v>
      </c>
      <c r="R37" s="80">
        <v>3028512</v>
      </c>
      <c r="S37" s="80">
        <v>50000</v>
      </c>
      <c r="T37" s="80">
        <v>2978512</v>
      </c>
      <c r="U37" s="80">
        <v>3275716</v>
      </c>
      <c r="V37" s="80">
        <v>3237381</v>
      </c>
      <c r="W37" s="80">
        <v>0</v>
      </c>
      <c r="X37" s="80">
        <v>0</v>
      </c>
      <c r="Y37" s="80">
        <v>0</v>
      </c>
      <c r="Z37" s="80">
        <v>3237381</v>
      </c>
      <c r="AA37" s="80">
        <v>3222484</v>
      </c>
      <c r="AB37" s="80">
        <v>-14897</v>
      </c>
      <c r="AC37" s="69">
        <v>247204</v>
      </c>
      <c r="AD37" s="69">
        <v>37</v>
      </c>
      <c r="AE37" s="69">
        <v>0</v>
      </c>
      <c r="AF37" s="80">
        <v>21</v>
      </c>
      <c r="AG37" s="80">
        <v>110349</v>
      </c>
      <c r="AH37" s="69">
        <v>0</v>
      </c>
      <c r="AI37" s="69">
        <v>0</v>
      </c>
      <c r="AJ37" s="80">
        <v>0</v>
      </c>
      <c r="AK37" s="80">
        <v>136854</v>
      </c>
      <c r="AL37" s="69">
        <v>0</v>
      </c>
      <c r="AM37" s="69">
        <v>0</v>
      </c>
      <c r="AN37" s="80">
        <v>0</v>
      </c>
      <c r="AO37" s="80">
        <v>0</v>
      </c>
      <c r="AP37" s="69">
        <v>0</v>
      </c>
      <c r="AQ37" s="69">
        <v>0</v>
      </c>
      <c r="AR37" s="80">
        <v>0</v>
      </c>
      <c r="AS37" s="80">
        <v>0</v>
      </c>
      <c r="AT37" s="69">
        <v>0</v>
      </c>
      <c r="AU37" s="69">
        <v>0</v>
      </c>
      <c r="AV37" s="80">
        <v>0</v>
      </c>
      <c r="AW37" s="80">
        <v>0</v>
      </c>
      <c r="AX37" s="69">
        <v>0</v>
      </c>
      <c r="AY37" s="69">
        <v>0</v>
      </c>
      <c r="AZ37" s="80">
        <v>0</v>
      </c>
      <c r="BA37" s="80">
        <v>11666</v>
      </c>
      <c r="BB37" s="69">
        <v>0</v>
      </c>
      <c r="BC37" s="69">
        <v>0</v>
      </c>
      <c r="BD37" s="80">
        <v>0</v>
      </c>
      <c r="BE37" s="80">
        <v>0</v>
      </c>
      <c r="BF37" s="69">
        <v>0</v>
      </c>
      <c r="BG37" s="69">
        <v>0</v>
      </c>
      <c r="BH37" s="80">
        <v>0</v>
      </c>
      <c r="BI37" s="80">
        <v>0</v>
      </c>
      <c r="BJ37" s="69">
        <v>0</v>
      </c>
      <c r="BK37" s="69">
        <v>0</v>
      </c>
      <c r="BL37" s="80">
        <v>0</v>
      </c>
      <c r="BM37" s="80">
        <v>0</v>
      </c>
      <c r="BN37" s="69">
        <v>0</v>
      </c>
      <c r="BO37" s="69">
        <v>0</v>
      </c>
      <c r="BP37" s="80">
        <v>0</v>
      </c>
      <c r="BQ37" s="80">
        <v>0</v>
      </c>
      <c r="BR37" s="69">
        <v>0</v>
      </c>
      <c r="BS37" s="69">
        <v>0</v>
      </c>
      <c r="BT37" s="80">
        <v>0</v>
      </c>
      <c r="BU37" s="80">
        <v>0</v>
      </c>
      <c r="BV37" s="69">
        <v>0</v>
      </c>
      <c r="BW37" s="69">
        <v>0</v>
      </c>
      <c r="BX37" s="80">
        <v>0</v>
      </c>
      <c r="BY37" s="80">
        <v>0</v>
      </c>
      <c r="BZ37" s="69">
        <v>0</v>
      </c>
      <c r="CA37" s="69">
        <v>0</v>
      </c>
      <c r="CB37" s="80">
        <v>21</v>
      </c>
      <c r="CC37" s="80">
        <v>258869</v>
      </c>
      <c r="CD37" s="69">
        <v>0</v>
      </c>
      <c r="CE37" s="69" t="s">
        <v>725</v>
      </c>
      <c r="CF37" s="69" t="s">
        <v>726</v>
      </c>
      <c r="CG37" s="69" t="s">
        <v>701</v>
      </c>
      <c r="CH37" s="69" t="s">
        <v>701</v>
      </c>
      <c r="CI37" s="69" t="s">
        <v>701</v>
      </c>
      <c r="CJ37" s="68" t="s">
        <v>701</v>
      </c>
      <c r="CK37" s="68">
        <v>45426</v>
      </c>
      <c r="CL37" s="185" t="s">
        <v>1001</v>
      </c>
      <c r="CM37" s="67" t="s">
        <v>1004</v>
      </c>
      <c r="CN37" s="67" t="s">
        <v>168</v>
      </c>
      <c r="CO37" s="68">
        <v>45312</v>
      </c>
      <c r="CP37" s="185" t="s">
        <v>1003</v>
      </c>
      <c r="CQ37" s="67" t="s">
        <v>1004</v>
      </c>
      <c r="CR37" s="67" t="s">
        <v>242</v>
      </c>
      <c r="CS37" s="69">
        <v>2974793.54</v>
      </c>
      <c r="CT37" s="69" t="s">
        <v>727</v>
      </c>
      <c r="CU37" s="69" t="s">
        <v>728</v>
      </c>
      <c r="CV37" s="69">
        <v>0</v>
      </c>
      <c r="CW37" s="69">
        <v>47</v>
      </c>
      <c r="CX37" s="69">
        <v>0</v>
      </c>
      <c r="CY37" s="69">
        <v>0</v>
      </c>
      <c r="CZ37" s="69">
        <v>0</v>
      </c>
      <c r="DA37" s="69">
        <v>0</v>
      </c>
      <c r="DG37" t="str">
        <f t="shared" si="1"/>
        <v>DO</v>
      </c>
    </row>
    <row r="38" spans="1:111">
      <c r="A38" t="str">
        <f t="shared" si="0"/>
        <v>01DO</v>
      </c>
      <c r="B38" s="67" t="s">
        <v>129</v>
      </c>
      <c r="C38" s="67" t="s">
        <v>188</v>
      </c>
      <c r="D38" s="67" t="s">
        <v>189</v>
      </c>
      <c r="E38" s="68">
        <v>44819</v>
      </c>
      <c r="F38" s="185" t="s">
        <v>1005</v>
      </c>
      <c r="G38" s="67" t="s">
        <v>1009</v>
      </c>
      <c r="H38" s="69">
        <v>1</v>
      </c>
      <c r="I38" s="69">
        <v>3</v>
      </c>
      <c r="J38" s="69">
        <v>75</v>
      </c>
      <c r="K38" s="69">
        <v>75</v>
      </c>
      <c r="L38" s="69">
        <v>72</v>
      </c>
      <c r="M38" s="69">
        <v>3</v>
      </c>
      <c r="N38" s="69">
        <v>0</v>
      </c>
      <c r="O38" s="69">
        <v>0</v>
      </c>
      <c r="P38" s="69">
        <v>0</v>
      </c>
      <c r="Q38" s="80">
        <v>0</v>
      </c>
      <c r="R38" s="80">
        <v>289419</v>
      </c>
      <c r="S38" s="80">
        <v>14419</v>
      </c>
      <c r="T38" s="80">
        <v>275000</v>
      </c>
      <c r="U38" s="80">
        <v>311381</v>
      </c>
      <c r="V38" s="80">
        <v>315649</v>
      </c>
      <c r="W38" s="80">
        <v>0</v>
      </c>
      <c r="X38" s="80">
        <v>0</v>
      </c>
      <c r="Y38" s="80">
        <v>0</v>
      </c>
      <c r="Z38" s="80">
        <v>315649</v>
      </c>
      <c r="AA38" s="80">
        <v>315649</v>
      </c>
      <c r="AB38" s="80">
        <v>0</v>
      </c>
      <c r="AC38" s="69">
        <v>21962</v>
      </c>
      <c r="AD38" s="69">
        <v>0</v>
      </c>
      <c r="AE38" s="69">
        <v>0</v>
      </c>
      <c r="AF38" s="80">
        <v>0</v>
      </c>
      <c r="AG38" s="80">
        <v>6636</v>
      </c>
      <c r="AH38" s="69">
        <v>0</v>
      </c>
      <c r="AI38" s="69">
        <v>0</v>
      </c>
      <c r="AJ38" s="80">
        <v>0</v>
      </c>
      <c r="AK38" s="80">
        <v>21962</v>
      </c>
      <c r="AL38" s="69">
        <v>0</v>
      </c>
      <c r="AM38" s="69">
        <v>0</v>
      </c>
      <c r="AN38" s="80">
        <v>0</v>
      </c>
      <c r="AO38" s="80">
        <v>0</v>
      </c>
      <c r="AP38" s="69">
        <v>0</v>
      </c>
      <c r="AQ38" s="69">
        <v>0</v>
      </c>
      <c r="AR38" s="80">
        <v>0</v>
      </c>
      <c r="AS38" s="80">
        <v>0</v>
      </c>
      <c r="AT38" s="69">
        <v>0</v>
      </c>
      <c r="AU38" s="69">
        <v>0</v>
      </c>
      <c r="AV38" s="80">
        <v>0</v>
      </c>
      <c r="AW38" s="80">
        <v>0</v>
      </c>
      <c r="AX38" s="69">
        <v>0</v>
      </c>
      <c r="AY38" s="69">
        <v>0</v>
      </c>
      <c r="AZ38" s="80">
        <v>0</v>
      </c>
      <c r="BA38" s="80">
        <v>0</v>
      </c>
      <c r="BB38" s="69">
        <v>0</v>
      </c>
      <c r="BC38" s="69">
        <v>0</v>
      </c>
      <c r="BD38" s="80">
        <v>0</v>
      </c>
      <c r="BE38" s="80">
        <v>0</v>
      </c>
      <c r="BF38" s="69">
        <v>0</v>
      </c>
      <c r="BG38" s="69">
        <v>0</v>
      </c>
      <c r="BH38" s="80">
        <v>0</v>
      </c>
      <c r="BI38" s="80">
        <v>0</v>
      </c>
      <c r="BJ38" s="69">
        <v>0</v>
      </c>
      <c r="BK38" s="69">
        <v>0</v>
      </c>
      <c r="BL38" s="80">
        <v>0</v>
      </c>
      <c r="BM38" s="80">
        <v>0</v>
      </c>
      <c r="BN38" s="69">
        <v>0</v>
      </c>
      <c r="BO38" s="69">
        <v>0</v>
      </c>
      <c r="BP38" s="80">
        <v>0</v>
      </c>
      <c r="BQ38" s="80">
        <v>0</v>
      </c>
      <c r="BR38" s="69">
        <v>0</v>
      </c>
      <c r="BS38" s="69">
        <v>0</v>
      </c>
      <c r="BT38" s="80">
        <v>0</v>
      </c>
      <c r="BU38" s="80">
        <v>0</v>
      </c>
      <c r="BV38" s="69">
        <v>0</v>
      </c>
      <c r="BW38" s="69">
        <v>0</v>
      </c>
      <c r="BX38" s="80">
        <v>0</v>
      </c>
      <c r="BY38" s="80">
        <v>0</v>
      </c>
      <c r="BZ38" s="69">
        <v>0</v>
      </c>
      <c r="CA38" s="69">
        <v>0</v>
      </c>
      <c r="CB38" s="80">
        <v>0</v>
      </c>
      <c r="CC38" s="80">
        <v>28598</v>
      </c>
      <c r="CD38" s="69">
        <v>0</v>
      </c>
      <c r="CE38" s="69" t="s">
        <v>729</v>
      </c>
      <c r="CF38" s="69" t="s">
        <v>730</v>
      </c>
      <c r="CG38" s="69" t="s">
        <v>701</v>
      </c>
      <c r="CH38" s="69" t="s">
        <v>701</v>
      </c>
      <c r="CI38" s="69" t="s">
        <v>701</v>
      </c>
      <c r="CJ38" s="68" t="s">
        <v>701</v>
      </c>
      <c r="CK38" s="68">
        <v>45147</v>
      </c>
      <c r="CL38" s="185" t="s">
        <v>1005</v>
      </c>
      <c r="CM38" s="67" t="s">
        <v>1004</v>
      </c>
      <c r="CN38" s="67" t="s">
        <v>168</v>
      </c>
      <c r="CO38" s="68">
        <v>45014</v>
      </c>
      <c r="CP38" s="185" t="s">
        <v>1003</v>
      </c>
      <c r="CQ38" s="67" t="s">
        <v>1009</v>
      </c>
      <c r="CR38" s="67" t="s">
        <v>187</v>
      </c>
      <c r="CS38" s="69">
        <v>331704.75</v>
      </c>
      <c r="CT38" s="69"/>
      <c r="CU38" s="69"/>
      <c r="CV38" s="69">
        <v>0</v>
      </c>
      <c r="CW38" s="69">
        <v>0</v>
      </c>
      <c r="CX38" s="69">
        <v>0</v>
      </c>
      <c r="CY38" s="69">
        <v>0</v>
      </c>
      <c r="CZ38" s="69">
        <v>0</v>
      </c>
      <c r="DA38" s="69">
        <v>0</v>
      </c>
      <c r="DG38" t="str">
        <f t="shared" si="1"/>
        <v>DO</v>
      </c>
    </row>
    <row r="39" spans="1:111">
      <c r="A39" t="str">
        <f t="shared" si="0"/>
        <v>01DO</v>
      </c>
      <c r="B39" s="67" t="s">
        <v>129</v>
      </c>
      <c r="C39" s="67" t="s">
        <v>190</v>
      </c>
      <c r="D39" s="67" t="s">
        <v>191</v>
      </c>
      <c r="E39" s="68">
        <v>44973</v>
      </c>
      <c r="F39" s="185" t="s">
        <v>1003</v>
      </c>
      <c r="G39" s="67" t="s">
        <v>1009</v>
      </c>
      <c r="H39" s="69">
        <v>1</v>
      </c>
      <c r="I39" s="69">
        <v>1</v>
      </c>
      <c r="J39" s="69">
        <v>120</v>
      </c>
      <c r="K39" s="69">
        <v>164</v>
      </c>
      <c r="L39" s="69">
        <v>164</v>
      </c>
      <c r="M39" s="69">
        <v>0</v>
      </c>
      <c r="N39" s="69">
        <v>0</v>
      </c>
      <c r="O39" s="69">
        <v>0</v>
      </c>
      <c r="P39" s="69">
        <v>44</v>
      </c>
      <c r="Q39" s="80">
        <v>0</v>
      </c>
      <c r="R39" s="80">
        <v>1096407</v>
      </c>
      <c r="S39" s="80">
        <v>50000</v>
      </c>
      <c r="T39" s="80">
        <v>1046407</v>
      </c>
      <c r="U39" s="80">
        <v>1123291</v>
      </c>
      <c r="V39" s="80">
        <v>1184828</v>
      </c>
      <c r="W39" s="80">
        <v>0</v>
      </c>
      <c r="X39" s="80">
        <v>0</v>
      </c>
      <c r="Y39" s="80">
        <v>0</v>
      </c>
      <c r="Z39" s="80">
        <v>1184828</v>
      </c>
      <c r="AA39" s="80">
        <v>1157944</v>
      </c>
      <c r="AB39" s="80">
        <v>0</v>
      </c>
      <c r="AC39" s="69">
        <v>26884</v>
      </c>
      <c r="AD39" s="69">
        <v>15</v>
      </c>
      <c r="AE39" s="69">
        <v>10</v>
      </c>
      <c r="AF39" s="80">
        <v>0</v>
      </c>
      <c r="AG39" s="80">
        <v>0</v>
      </c>
      <c r="AH39" s="69">
        <v>0</v>
      </c>
      <c r="AI39" s="69">
        <v>0</v>
      </c>
      <c r="AJ39" s="80">
        <v>0</v>
      </c>
      <c r="AK39" s="80">
        <v>0</v>
      </c>
      <c r="AL39" s="69">
        <v>0</v>
      </c>
      <c r="AM39" s="69">
        <v>0</v>
      </c>
      <c r="AN39" s="80">
        <v>0</v>
      </c>
      <c r="AO39" s="80">
        <v>0</v>
      </c>
      <c r="AP39" s="69">
        <v>0</v>
      </c>
      <c r="AQ39" s="69">
        <v>0</v>
      </c>
      <c r="AR39" s="80">
        <v>0</v>
      </c>
      <c r="AS39" s="80">
        <v>0</v>
      </c>
      <c r="AT39" s="69">
        <v>0</v>
      </c>
      <c r="AU39" s="69">
        <v>0</v>
      </c>
      <c r="AV39" s="80">
        <v>0</v>
      </c>
      <c r="AW39" s="80">
        <v>0</v>
      </c>
      <c r="AX39" s="69">
        <v>0</v>
      </c>
      <c r="AY39" s="69">
        <v>0</v>
      </c>
      <c r="AZ39" s="80">
        <v>0</v>
      </c>
      <c r="BA39" s="80">
        <v>0</v>
      </c>
      <c r="BB39" s="69">
        <v>0</v>
      </c>
      <c r="BC39" s="69">
        <v>0</v>
      </c>
      <c r="BD39" s="80">
        <v>0</v>
      </c>
      <c r="BE39" s="80">
        <v>0</v>
      </c>
      <c r="BF39" s="69">
        <v>0</v>
      </c>
      <c r="BG39" s="69">
        <v>0</v>
      </c>
      <c r="BH39" s="80">
        <v>0</v>
      </c>
      <c r="BI39" s="80">
        <v>0</v>
      </c>
      <c r="BJ39" s="69">
        <v>0</v>
      </c>
      <c r="BK39" s="69">
        <v>0</v>
      </c>
      <c r="BL39" s="80">
        <v>0</v>
      </c>
      <c r="BM39" s="80">
        <v>26884</v>
      </c>
      <c r="BN39" s="69">
        <v>0</v>
      </c>
      <c r="BO39" s="69">
        <v>0</v>
      </c>
      <c r="BP39" s="80">
        <v>0</v>
      </c>
      <c r="BQ39" s="80">
        <v>0</v>
      </c>
      <c r="BR39" s="69">
        <v>0</v>
      </c>
      <c r="BS39" s="69">
        <v>0</v>
      </c>
      <c r="BT39" s="80">
        <v>0</v>
      </c>
      <c r="BU39" s="80">
        <v>0</v>
      </c>
      <c r="BV39" s="69">
        <v>0</v>
      </c>
      <c r="BW39" s="69">
        <v>0</v>
      </c>
      <c r="BX39" s="80">
        <v>0</v>
      </c>
      <c r="BY39" s="80">
        <v>0</v>
      </c>
      <c r="BZ39" s="69">
        <v>0</v>
      </c>
      <c r="CA39" s="69">
        <v>10</v>
      </c>
      <c r="CB39" s="80">
        <v>0</v>
      </c>
      <c r="CC39" s="80">
        <v>26884</v>
      </c>
      <c r="CD39" s="69">
        <v>0</v>
      </c>
      <c r="CE39" s="69" t="s">
        <v>731</v>
      </c>
      <c r="CF39" s="69" t="s">
        <v>732</v>
      </c>
      <c r="CG39" s="69" t="s">
        <v>701</v>
      </c>
      <c r="CH39" s="69" t="s">
        <v>701</v>
      </c>
      <c r="CI39" s="69" t="s">
        <v>701</v>
      </c>
      <c r="CJ39" s="68" t="s">
        <v>701</v>
      </c>
      <c r="CK39" s="68">
        <v>45412</v>
      </c>
      <c r="CL39" s="185" t="s">
        <v>1001</v>
      </c>
      <c r="CM39" s="67" t="s">
        <v>1004</v>
      </c>
      <c r="CN39" s="67" t="s">
        <v>168</v>
      </c>
      <c r="CO39" s="68">
        <v>45294</v>
      </c>
      <c r="CP39" s="185" t="s">
        <v>1003</v>
      </c>
      <c r="CQ39" s="67" t="s">
        <v>1004</v>
      </c>
      <c r="CR39" s="67" t="s">
        <v>169</v>
      </c>
      <c r="CS39" s="69">
        <v>1215794.6399999999</v>
      </c>
      <c r="CT39" s="69"/>
      <c r="CU39" s="69"/>
      <c r="CV39" s="69">
        <v>0</v>
      </c>
      <c r="CW39" s="69">
        <v>19</v>
      </c>
      <c r="CX39" s="69">
        <v>0</v>
      </c>
      <c r="CY39" s="69">
        <v>0</v>
      </c>
      <c r="CZ39" s="69">
        <v>0</v>
      </c>
      <c r="DA39" s="69">
        <v>0</v>
      </c>
      <c r="DG39" t="str">
        <f t="shared" si="1"/>
        <v>DO</v>
      </c>
    </row>
    <row r="40" spans="1:111">
      <c r="A40" t="str">
        <f t="shared" si="0"/>
        <v>01DO</v>
      </c>
      <c r="B40" s="67" t="s">
        <v>129</v>
      </c>
      <c r="C40" s="67" t="s">
        <v>192</v>
      </c>
      <c r="D40" s="67" t="s">
        <v>193</v>
      </c>
      <c r="E40" s="68">
        <v>44973</v>
      </c>
      <c r="F40" s="185" t="s">
        <v>1003</v>
      </c>
      <c r="G40" s="67" t="s">
        <v>1009</v>
      </c>
      <c r="H40" s="69">
        <v>1</v>
      </c>
      <c r="I40" s="69">
        <v>2</v>
      </c>
      <c r="J40" s="69">
        <v>150</v>
      </c>
      <c r="K40" s="69">
        <v>197</v>
      </c>
      <c r="L40" s="69">
        <v>183</v>
      </c>
      <c r="M40" s="69">
        <v>14</v>
      </c>
      <c r="N40" s="69">
        <v>0</v>
      </c>
      <c r="O40" s="69">
        <v>0</v>
      </c>
      <c r="P40" s="69">
        <v>47</v>
      </c>
      <c r="Q40" s="80">
        <v>0</v>
      </c>
      <c r="R40" s="80">
        <v>3191521</v>
      </c>
      <c r="S40" s="80">
        <v>50000</v>
      </c>
      <c r="T40" s="80">
        <v>3141521</v>
      </c>
      <c r="U40" s="80">
        <v>3202707</v>
      </c>
      <c r="V40" s="80">
        <v>3243015</v>
      </c>
      <c r="W40" s="80">
        <v>0</v>
      </c>
      <c r="X40" s="80">
        <v>0</v>
      </c>
      <c r="Y40" s="80">
        <v>0</v>
      </c>
      <c r="Z40" s="80">
        <v>3243015</v>
      </c>
      <c r="AA40" s="80">
        <v>3244009</v>
      </c>
      <c r="AB40" s="80">
        <v>12179</v>
      </c>
      <c r="AC40" s="69">
        <v>11186</v>
      </c>
      <c r="AD40" s="69">
        <v>34</v>
      </c>
      <c r="AE40" s="69">
        <v>0</v>
      </c>
      <c r="AF40" s="80">
        <v>0</v>
      </c>
      <c r="AG40" s="80">
        <v>0</v>
      </c>
      <c r="AH40" s="69">
        <v>0</v>
      </c>
      <c r="AI40" s="69">
        <v>0</v>
      </c>
      <c r="AJ40" s="80">
        <v>0</v>
      </c>
      <c r="AK40" s="80">
        <v>14163</v>
      </c>
      <c r="AL40" s="69">
        <v>0</v>
      </c>
      <c r="AM40" s="69">
        <v>0</v>
      </c>
      <c r="AN40" s="80">
        <v>0</v>
      </c>
      <c r="AO40" s="80">
        <v>0</v>
      </c>
      <c r="AP40" s="69">
        <v>0</v>
      </c>
      <c r="AQ40" s="69">
        <v>0</v>
      </c>
      <c r="AR40" s="80">
        <v>0</v>
      </c>
      <c r="AS40" s="80">
        <v>0</v>
      </c>
      <c r="AT40" s="69">
        <v>0</v>
      </c>
      <c r="AU40" s="69">
        <v>0</v>
      </c>
      <c r="AV40" s="80">
        <v>0</v>
      </c>
      <c r="AW40" s="80">
        <v>0</v>
      </c>
      <c r="AX40" s="69">
        <v>0</v>
      </c>
      <c r="AY40" s="69">
        <v>0</v>
      </c>
      <c r="AZ40" s="80">
        <v>0</v>
      </c>
      <c r="BA40" s="80">
        <v>0</v>
      </c>
      <c r="BB40" s="69">
        <v>0</v>
      </c>
      <c r="BC40" s="69">
        <v>0</v>
      </c>
      <c r="BD40" s="80">
        <v>0</v>
      </c>
      <c r="BE40" s="80">
        <v>0</v>
      </c>
      <c r="BF40" s="69">
        <v>0</v>
      </c>
      <c r="BG40" s="69">
        <v>0</v>
      </c>
      <c r="BH40" s="80">
        <v>0</v>
      </c>
      <c r="BI40" s="80">
        <v>0</v>
      </c>
      <c r="BJ40" s="69">
        <v>0</v>
      </c>
      <c r="BK40" s="69">
        <v>0</v>
      </c>
      <c r="BL40" s="80">
        <v>0</v>
      </c>
      <c r="BM40" s="80">
        <v>11186</v>
      </c>
      <c r="BN40" s="69">
        <v>0</v>
      </c>
      <c r="BO40" s="69">
        <v>0</v>
      </c>
      <c r="BP40" s="80">
        <v>0</v>
      </c>
      <c r="BQ40" s="80">
        <v>0</v>
      </c>
      <c r="BR40" s="69">
        <v>0</v>
      </c>
      <c r="BS40" s="69">
        <v>0</v>
      </c>
      <c r="BT40" s="80">
        <v>0</v>
      </c>
      <c r="BU40" s="80">
        <v>0</v>
      </c>
      <c r="BV40" s="69">
        <v>0</v>
      </c>
      <c r="BW40" s="69">
        <v>0</v>
      </c>
      <c r="BX40" s="80">
        <v>0</v>
      </c>
      <c r="BY40" s="80">
        <v>0</v>
      </c>
      <c r="BZ40" s="69">
        <v>0</v>
      </c>
      <c r="CA40" s="69">
        <v>0</v>
      </c>
      <c r="CB40" s="80">
        <v>0</v>
      </c>
      <c r="CC40" s="80">
        <v>25349</v>
      </c>
      <c r="CD40" s="69">
        <v>0</v>
      </c>
      <c r="CE40" s="69" t="s">
        <v>704</v>
      </c>
      <c r="CF40" s="69" t="s">
        <v>705</v>
      </c>
      <c r="CG40" s="69" t="s">
        <v>701</v>
      </c>
      <c r="CH40" s="69" t="s">
        <v>701</v>
      </c>
      <c r="CI40" s="69" t="s">
        <v>701</v>
      </c>
      <c r="CJ40" s="68" t="s">
        <v>701</v>
      </c>
      <c r="CK40" s="68">
        <v>45356</v>
      </c>
      <c r="CL40" s="185" t="s">
        <v>1003</v>
      </c>
      <c r="CM40" s="67" t="s">
        <v>1004</v>
      </c>
      <c r="CN40" s="67" t="s">
        <v>168</v>
      </c>
      <c r="CO40" s="68">
        <v>45282</v>
      </c>
      <c r="CP40" s="185" t="s">
        <v>1007</v>
      </c>
      <c r="CQ40" s="67" t="s">
        <v>1004</v>
      </c>
      <c r="CR40" s="67" t="s">
        <v>261</v>
      </c>
      <c r="CS40" s="69">
        <v>3232954.27</v>
      </c>
      <c r="CT40" s="69"/>
      <c r="CU40" s="69"/>
      <c r="CV40" s="69">
        <v>0</v>
      </c>
      <c r="CW40" s="69">
        <v>13</v>
      </c>
      <c r="CX40" s="69">
        <v>0</v>
      </c>
      <c r="CY40" s="69">
        <v>0</v>
      </c>
      <c r="CZ40" s="69">
        <v>0</v>
      </c>
      <c r="DA40" s="69">
        <v>0</v>
      </c>
      <c r="DG40" t="str">
        <f t="shared" si="1"/>
        <v>DO</v>
      </c>
    </row>
    <row r="41" spans="1:111">
      <c r="A41" t="str">
        <f t="shared" si="0"/>
        <v>01DO</v>
      </c>
      <c r="B41" s="67" t="s">
        <v>129</v>
      </c>
      <c r="C41" s="67" t="s">
        <v>544</v>
      </c>
      <c r="D41" s="67" t="s">
        <v>545</v>
      </c>
      <c r="E41" s="68">
        <v>44973</v>
      </c>
      <c r="F41" s="185" t="s">
        <v>1003</v>
      </c>
      <c r="G41" s="67" t="s">
        <v>1009</v>
      </c>
      <c r="H41" s="69">
        <v>1</v>
      </c>
      <c r="I41" s="69">
        <v>0</v>
      </c>
      <c r="J41" s="69">
        <v>120</v>
      </c>
      <c r="K41" s="69">
        <v>146</v>
      </c>
      <c r="L41" s="69">
        <v>145</v>
      </c>
      <c r="M41" s="69">
        <v>1</v>
      </c>
      <c r="N41" s="69">
        <v>0</v>
      </c>
      <c r="O41" s="69">
        <v>0</v>
      </c>
      <c r="P41" s="69">
        <v>21</v>
      </c>
      <c r="Q41" s="80">
        <v>5</v>
      </c>
      <c r="R41" s="80">
        <v>2718429</v>
      </c>
      <c r="S41" s="80">
        <v>50000</v>
      </c>
      <c r="T41" s="80">
        <v>2668429</v>
      </c>
      <c r="U41" s="80">
        <v>2718429</v>
      </c>
      <c r="V41" s="80">
        <v>2702583</v>
      </c>
      <c r="W41" s="80">
        <v>0</v>
      </c>
      <c r="X41" s="80">
        <v>0</v>
      </c>
      <c r="Y41" s="80">
        <v>0</v>
      </c>
      <c r="Z41" s="80">
        <v>2702583</v>
      </c>
      <c r="AA41" s="80">
        <v>2702583</v>
      </c>
      <c r="AB41" s="80">
        <v>0</v>
      </c>
      <c r="AC41" s="69">
        <v>0</v>
      </c>
      <c r="AD41" s="69">
        <v>5</v>
      </c>
      <c r="AE41" s="69">
        <v>0</v>
      </c>
      <c r="AF41" s="80">
        <v>5</v>
      </c>
      <c r="AG41" s="80">
        <v>10433</v>
      </c>
      <c r="AH41" s="69">
        <v>0</v>
      </c>
      <c r="AI41" s="69">
        <v>0</v>
      </c>
      <c r="AJ41" s="80">
        <v>0</v>
      </c>
      <c r="AK41" s="80">
        <v>1260</v>
      </c>
      <c r="AL41" s="69">
        <v>0</v>
      </c>
      <c r="AM41" s="69">
        <v>0</v>
      </c>
      <c r="AN41" s="80">
        <v>0</v>
      </c>
      <c r="AO41" s="80">
        <v>0</v>
      </c>
      <c r="AP41" s="69">
        <v>0</v>
      </c>
      <c r="AQ41" s="69">
        <v>0</v>
      </c>
      <c r="AR41" s="80">
        <v>0</v>
      </c>
      <c r="AS41" s="80">
        <v>0</v>
      </c>
      <c r="AT41" s="69">
        <v>0</v>
      </c>
      <c r="AU41" s="69">
        <v>0</v>
      </c>
      <c r="AV41" s="80">
        <v>0</v>
      </c>
      <c r="AW41" s="80">
        <v>0</v>
      </c>
      <c r="AX41" s="69">
        <v>0</v>
      </c>
      <c r="AY41" s="69">
        <v>0</v>
      </c>
      <c r="AZ41" s="80">
        <v>0</v>
      </c>
      <c r="BA41" s="80">
        <v>0</v>
      </c>
      <c r="BB41" s="69">
        <v>0</v>
      </c>
      <c r="BC41" s="69">
        <v>0</v>
      </c>
      <c r="BD41" s="80">
        <v>0</v>
      </c>
      <c r="BE41" s="80">
        <v>0</v>
      </c>
      <c r="BF41" s="69">
        <v>0</v>
      </c>
      <c r="BG41" s="69">
        <v>0</v>
      </c>
      <c r="BH41" s="80">
        <v>0</v>
      </c>
      <c r="BI41" s="80">
        <v>0</v>
      </c>
      <c r="BJ41" s="69">
        <v>0</v>
      </c>
      <c r="BK41" s="69">
        <v>0</v>
      </c>
      <c r="BL41" s="80">
        <v>0</v>
      </c>
      <c r="BM41" s="80">
        <v>0</v>
      </c>
      <c r="BN41" s="69">
        <v>0</v>
      </c>
      <c r="BO41" s="69">
        <v>0</v>
      </c>
      <c r="BP41" s="80">
        <v>0</v>
      </c>
      <c r="BQ41" s="80">
        <v>0</v>
      </c>
      <c r="BR41" s="69">
        <v>0</v>
      </c>
      <c r="BS41" s="69">
        <v>0</v>
      </c>
      <c r="BT41" s="80">
        <v>0</v>
      </c>
      <c r="BU41" s="80">
        <v>0</v>
      </c>
      <c r="BV41" s="69">
        <v>0</v>
      </c>
      <c r="BW41" s="69">
        <v>0</v>
      </c>
      <c r="BX41" s="80">
        <v>0</v>
      </c>
      <c r="BY41" s="80">
        <v>0</v>
      </c>
      <c r="BZ41" s="69">
        <v>0</v>
      </c>
      <c r="CA41" s="69">
        <v>0</v>
      </c>
      <c r="CB41" s="80">
        <v>5</v>
      </c>
      <c r="CC41" s="80">
        <v>11693</v>
      </c>
      <c r="CD41" s="69">
        <v>0</v>
      </c>
      <c r="CE41" s="69" t="s">
        <v>733</v>
      </c>
      <c r="CF41" s="69" t="s">
        <v>734</v>
      </c>
      <c r="CG41" s="69" t="s">
        <v>701</v>
      </c>
      <c r="CH41" s="69" t="s">
        <v>701</v>
      </c>
      <c r="CI41" s="69" t="s">
        <v>701</v>
      </c>
      <c r="CJ41" s="68" t="s">
        <v>701</v>
      </c>
      <c r="CK41" s="68">
        <v>45398</v>
      </c>
      <c r="CL41" s="185" t="s">
        <v>1001</v>
      </c>
      <c r="CM41" s="67" t="s">
        <v>1004</v>
      </c>
      <c r="CN41" s="67" t="s">
        <v>168</v>
      </c>
      <c r="CO41" s="68">
        <v>45331</v>
      </c>
      <c r="CP41" s="185" t="s">
        <v>1003</v>
      </c>
      <c r="CQ41" s="67" t="s">
        <v>1004</v>
      </c>
      <c r="CR41" s="67" t="s">
        <v>187</v>
      </c>
      <c r="CS41" s="69">
        <v>2913080.09</v>
      </c>
      <c r="CT41" s="69" t="s">
        <v>712</v>
      </c>
      <c r="CU41" s="69" t="s">
        <v>713</v>
      </c>
      <c r="CV41" s="69">
        <v>5</v>
      </c>
      <c r="CW41" s="69">
        <v>16</v>
      </c>
      <c r="CX41" s="69">
        <v>0</v>
      </c>
      <c r="CY41" s="69">
        <v>0</v>
      </c>
      <c r="CZ41" s="69">
        <v>0</v>
      </c>
      <c r="DA41" s="69">
        <v>0</v>
      </c>
      <c r="DG41" t="str">
        <f t="shared" si="1"/>
        <v>DO</v>
      </c>
    </row>
    <row r="42" spans="1:111">
      <c r="A42" t="str">
        <f t="shared" si="0"/>
        <v>01DO</v>
      </c>
      <c r="B42" s="67" t="s">
        <v>129</v>
      </c>
      <c r="C42" s="67" t="s">
        <v>194</v>
      </c>
      <c r="D42" s="67" t="s">
        <v>195</v>
      </c>
      <c r="E42" s="68">
        <v>44868</v>
      </c>
      <c r="F42" s="185" t="s">
        <v>1007</v>
      </c>
      <c r="G42" s="67" t="s">
        <v>1009</v>
      </c>
      <c r="H42" s="69">
        <v>1</v>
      </c>
      <c r="I42" s="69">
        <v>2</v>
      </c>
      <c r="J42" s="69">
        <v>185</v>
      </c>
      <c r="K42" s="69">
        <v>216</v>
      </c>
      <c r="L42" s="69">
        <v>212</v>
      </c>
      <c r="M42" s="69">
        <v>4</v>
      </c>
      <c r="N42" s="69">
        <v>0</v>
      </c>
      <c r="O42" s="69">
        <v>0</v>
      </c>
      <c r="P42" s="69">
        <v>31</v>
      </c>
      <c r="Q42" s="80">
        <v>0</v>
      </c>
      <c r="R42" s="80">
        <v>3919123</v>
      </c>
      <c r="S42" s="80">
        <v>50000</v>
      </c>
      <c r="T42" s="80">
        <v>3869123</v>
      </c>
      <c r="U42" s="80">
        <v>3942427</v>
      </c>
      <c r="V42" s="80">
        <v>4025522</v>
      </c>
      <c r="W42" s="80">
        <v>0</v>
      </c>
      <c r="X42" s="80">
        <v>0</v>
      </c>
      <c r="Y42" s="80">
        <v>0</v>
      </c>
      <c r="Z42" s="80">
        <v>4025522</v>
      </c>
      <c r="AA42" s="80">
        <v>3972960</v>
      </c>
      <c r="AB42" s="80">
        <v>-46071</v>
      </c>
      <c r="AC42" s="69">
        <v>23303</v>
      </c>
      <c r="AD42" s="69">
        <v>22</v>
      </c>
      <c r="AE42" s="69">
        <v>0</v>
      </c>
      <c r="AF42" s="80">
        <v>0</v>
      </c>
      <c r="AG42" s="80">
        <v>46573</v>
      </c>
      <c r="AH42" s="69">
        <v>0</v>
      </c>
      <c r="AI42" s="69">
        <v>0</v>
      </c>
      <c r="AJ42" s="80">
        <v>0</v>
      </c>
      <c r="AK42" s="80">
        <v>16812</v>
      </c>
      <c r="AL42" s="69">
        <v>0</v>
      </c>
      <c r="AM42" s="69">
        <v>0</v>
      </c>
      <c r="AN42" s="80">
        <v>0</v>
      </c>
      <c r="AO42" s="80">
        <v>0</v>
      </c>
      <c r="AP42" s="69">
        <v>0</v>
      </c>
      <c r="AQ42" s="69">
        <v>0</v>
      </c>
      <c r="AR42" s="80">
        <v>0</v>
      </c>
      <c r="AS42" s="80">
        <v>0</v>
      </c>
      <c r="AT42" s="69">
        <v>0</v>
      </c>
      <c r="AU42" s="69">
        <v>0</v>
      </c>
      <c r="AV42" s="80">
        <v>0</v>
      </c>
      <c r="AW42" s="80">
        <v>0</v>
      </c>
      <c r="AX42" s="69">
        <v>0</v>
      </c>
      <c r="AY42" s="69">
        <v>0</v>
      </c>
      <c r="AZ42" s="80">
        <v>0</v>
      </c>
      <c r="BA42" s="80">
        <v>0</v>
      </c>
      <c r="BB42" s="69">
        <v>0</v>
      </c>
      <c r="BC42" s="69">
        <v>0</v>
      </c>
      <c r="BD42" s="80">
        <v>0</v>
      </c>
      <c r="BE42" s="80">
        <v>0</v>
      </c>
      <c r="BF42" s="69">
        <v>0</v>
      </c>
      <c r="BG42" s="69">
        <v>0</v>
      </c>
      <c r="BH42" s="80">
        <v>0</v>
      </c>
      <c r="BI42" s="80">
        <v>0</v>
      </c>
      <c r="BJ42" s="69">
        <v>0</v>
      </c>
      <c r="BK42" s="69">
        <v>0</v>
      </c>
      <c r="BL42" s="80">
        <v>0</v>
      </c>
      <c r="BM42" s="80">
        <v>6491</v>
      </c>
      <c r="BN42" s="69">
        <v>0</v>
      </c>
      <c r="BO42" s="69">
        <v>0</v>
      </c>
      <c r="BP42" s="80">
        <v>0</v>
      </c>
      <c r="BQ42" s="80">
        <v>0</v>
      </c>
      <c r="BR42" s="69">
        <v>0</v>
      </c>
      <c r="BS42" s="69">
        <v>0</v>
      </c>
      <c r="BT42" s="80">
        <v>0</v>
      </c>
      <c r="BU42" s="80">
        <v>0</v>
      </c>
      <c r="BV42" s="69">
        <v>0</v>
      </c>
      <c r="BW42" s="69">
        <v>0</v>
      </c>
      <c r="BX42" s="80">
        <v>0</v>
      </c>
      <c r="BY42" s="80">
        <v>0</v>
      </c>
      <c r="BZ42" s="69">
        <v>0</v>
      </c>
      <c r="CA42" s="69">
        <v>0</v>
      </c>
      <c r="CB42" s="80">
        <v>0</v>
      </c>
      <c r="CC42" s="80">
        <v>69876</v>
      </c>
      <c r="CD42" s="69">
        <v>0</v>
      </c>
      <c r="CE42" s="69" t="s">
        <v>708</v>
      </c>
      <c r="CF42" s="69" t="s">
        <v>709</v>
      </c>
      <c r="CG42" s="69" t="s">
        <v>701</v>
      </c>
      <c r="CH42" s="69" t="s">
        <v>701</v>
      </c>
      <c r="CI42" s="69" t="s">
        <v>701</v>
      </c>
      <c r="CJ42" s="68" t="s">
        <v>701</v>
      </c>
      <c r="CK42" s="68">
        <v>45327</v>
      </c>
      <c r="CL42" s="185" t="s">
        <v>1003</v>
      </c>
      <c r="CM42" s="67" t="s">
        <v>1004</v>
      </c>
      <c r="CN42" s="67" t="s">
        <v>168</v>
      </c>
      <c r="CO42" s="68">
        <v>45225</v>
      </c>
      <c r="CP42" s="185" t="s">
        <v>1007</v>
      </c>
      <c r="CQ42" s="67" t="s">
        <v>1004</v>
      </c>
      <c r="CR42" s="67" t="s">
        <v>187</v>
      </c>
      <c r="CS42" s="69">
        <v>4631315.91</v>
      </c>
      <c r="CT42" s="69"/>
      <c r="CU42" s="69"/>
      <c r="CV42" s="69">
        <v>0</v>
      </c>
      <c r="CW42" s="69">
        <v>9</v>
      </c>
      <c r="CX42" s="69">
        <v>0</v>
      </c>
      <c r="CY42" s="69">
        <v>0</v>
      </c>
      <c r="CZ42" s="69">
        <v>0</v>
      </c>
      <c r="DA42" s="69">
        <v>0</v>
      </c>
      <c r="DG42" t="str">
        <f t="shared" si="1"/>
        <v>DO</v>
      </c>
    </row>
    <row r="43" spans="1:111">
      <c r="A43" t="str">
        <f t="shared" si="0"/>
        <v>01DO</v>
      </c>
      <c r="B43" s="67" t="s">
        <v>129</v>
      </c>
      <c r="C43" s="67" t="s">
        <v>735</v>
      </c>
      <c r="D43" s="67" t="s">
        <v>1014</v>
      </c>
      <c r="E43" s="68">
        <v>45001</v>
      </c>
      <c r="F43" s="185" t="s">
        <v>1003</v>
      </c>
      <c r="G43" s="67" t="s">
        <v>1009</v>
      </c>
      <c r="H43" s="69">
        <v>1</v>
      </c>
      <c r="I43" s="69">
        <v>0</v>
      </c>
      <c r="J43" s="69">
        <v>165</v>
      </c>
      <c r="K43" s="69">
        <v>187</v>
      </c>
      <c r="L43" s="69">
        <v>142</v>
      </c>
      <c r="M43" s="69">
        <v>45</v>
      </c>
      <c r="N43" s="69">
        <v>0</v>
      </c>
      <c r="O43" s="69">
        <v>0</v>
      </c>
      <c r="P43" s="69">
        <v>22</v>
      </c>
      <c r="Q43" s="80">
        <v>0</v>
      </c>
      <c r="R43" s="80">
        <v>1465139</v>
      </c>
      <c r="S43" s="80">
        <v>50000</v>
      </c>
      <c r="T43" s="80">
        <v>1415139</v>
      </c>
      <c r="U43" s="80">
        <v>1465139</v>
      </c>
      <c r="V43" s="80">
        <v>1275611</v>
      </c>
      <c r="W43" s="80">
        <v>0</v>
      </c>
      <c r="X43" s="80">
        <v>0</v>
      </c>
      <c r="Y43" s="80">
        <v>0</v>
      </c>
      <c r="Z43" s="80">
        <v>1275611</v>
      </c>
      <c r="AA43" s="80">
        <v>1275611</v>
      </c>
      <c r="AB43" s="80">
        <v>0</v>
      </c>
      <c r="AC43" s="69">
        <v>0</v>
      </c>
      <c r="AD43" s="69">
        <v>4</v>
      </c>
      <c r="AE43" s="69">
        <v>0</v>
      </c>
      <c r="AF43" s="80">
        <v>0</v>
      </c>
      <c r="AG43" s="80">
        <v>0</v>
      </c>
      <c r="AH43" s="69">
        <v>0</v>
      </c>
      <c r="AI43" s="69">
        <v>0</v>
      </c>
      <c r="AJ43" s="80">
        <v>0</v>
      </c>
      <c r="AK43" s="80">
        <v>0</v>
      </c>
      <c r="AL43" s="69">
        <v>0</v>
      </c>
      <c r="AM43" s="69">
        <v>0</v>
      </c>
      <c r="AN43" s="80">
        <v>0</v>
      </c>
      <c r="AO43" s="80">
        <v>0</v>
      </c>
      <c r="AP43" s="69">
        <v>0</v>
      </c>
      <c r="AQ43" s="69">
        <v>0</v>
      </c>
      <c r="AR43" s="80">
        <v>0</v>
      </c>
      <c r="AS43" s="80">
        <v>0</v>
      </c>
      <c r="AT43" s="69">
        <v>0</v>
      </c>
      <c r="AU43" s="69">
        <v>0</v>
      </c>
      <c r="AV43" s="80">
        <v>0</v>
      </c>
      <c r="AW43" s="80">
        <v>0</v>
      </c>
      <c r="AX43" s="69">
        <v>0</v>
      </c>
      <c r="AY43" s="69">
        <v>0</v>
      </c>
      <c r="AZ43" s="80">
        <v>0</v>
      </c>
      <c r="BA43" s="80">
        <v>0</v>
      </c>
      <c r="BB43" s="69">
        <v>0</v>
      </c>
      <c r="BC43" s="69">
        <v>0</v>
      </c>
      <c r="BD43" s="80">
        <v>0</v>
      </c>
      <c r="BE43" s="80">
        <v>0</v>
      </c>
      <c r="BF43" s="69">
        <v>0</v>
      </c>
      <c r="BG43" s="69">
        <v>0</v>
      </c>
      <c r="BH43" s="80">
        <v>0</v>
      </c>
      <c r="BI43" s="80">
        <v>0</v>
      </c>
      <c r="BJ43" s="69">
        <v>0</v>
      </c>
      <c r="BK43" s="69">
        <v>0</v>
      </c>
      <c r="BL43" s="80">
        <v>0</v>
      </c>
      <c r="BM43" s="80">
        <v>0</v>
      </c>
      <c r="BN43" s="69">
        <v>0</v>
      </c>
      <c r="BO43" s="69">
        <v>0</v>
      </c>
      <c r="BP43" s="80">
        <v>0</v>
      </c>
      <c r="BQ43" s="80">
        <v>0</v>
      </c>
      <c r="BR43" s="69">
        <v>0</v>
      </c>
      <c r="BS43" s="69">
        <v>0</v>
      </c>
      <c r="BT43" s="80">
        <v>0</v>
      </c>
      <c r="BU43" s="80">
        <v>0</v>
      </c>
      <c r="BV43" s="69">
        <v>0</v>
      </c>
      <c r="BW43" s="69">
        <v>0</v>
      </c>
      <c r="BX43" s="80">
        <v>0</v>
      </c>
      <c r="BY43" s="80">
        <v>0</v>
      </c>
      <c r="BZ43" s="69">
        <v>0</v>
      </c>
      <c r="CA43" s="69">
        <v>0</v>
      </c>
      <c r="CB43" s="80">
        <v>0</v>
      </c>
      <c r="CC43" s="80">
        <v>0</v>
      </c>
      <c r="CD43" s="69">
        <v>0</v>
      </c>
      <c r="CE43" s="69" t="s">
        <v>736</v>
      </c>
      <c r="CF43" s="69" t="s">
        <v>737</v>
      </c>
      <c r="CG43" s="69" t="s">
        <v>701</v>
      </c>
      <c r="CH43" s="69" t="s">
        <v>701</v>
      </c>
      <c r="CI43" s="69" t="s">
        <v>701</v>
      </c>
      <c r="CJ43" s="68" t="s">
        <v>701</v>
      </c>
      <c r="CK43" s="68">
        <v>45414</v>
      </c>
      <c r="CL43" s="185" t="s">
        <v>1001</v>
      </c>
      <c r="CM43" s="67" t="s">
        <v>1004</v>
      </c>
      <c r="CN43" s="67" t="s">
        <v>168</v>
      </c>
      <c r="CO43" s="68">
        <v>45370</v>
      </c>
      <c r="CP43" s="185" t="s">
        <v>1003</v>
      </c>
      <c r="CQ43" s="67" t="s">
        <v>1004</v>
      </c>
      <c r="CR43" s="67" t="s">
        <v>169</v>
      </c>
      <c r="CS43" s="69">
        <v>1729896.93</v>
      </c>
      <c r="CT43" s="69"/>
      <c r="CU43" s="69"/>
      <c r="CV43" s="69">
        <v>0</v>
      </c>
      <c r="CW43" s="69">
        <v>18</v>
      </c>
      <c r="CX43" s="69">
        <v>0</v>
      </c>
      <c r="CY43" s="69">
        <v>0</v>
      </c>
      <c r="CZ43" s="69">
        <v>0</v>
      </c>
      <c r="DA43" s="69">
        <v>0</v>
      </c>
      <c r="DG43" t="str">
        <f t="shared" si="1"/>
        <v>DO</v>
      </c>
    </row>
    <row r="44" spans="1:111">
      <c r="A44" t="str">
        <f t="shared" si="0"/>
        <v>01DO</v>
      </c>
      <c r="B44" s="67" t="s">
        <v>129</v>
      </c>
      <c r="C44" s="67" t="s">
        <v>196</v>
      </c>
      <c r="D44" s="67" t="s">
        <v>197</v>
      </c>
      <c r="E44" s="68">
        <v>44699</v>
      </c>
      <c r="F44" s="185" t="s">
        <v>1001</v>
      </c>
      <c r="G44" s="67" t="s">
        <v>1010</v>
      </c>
      <c r="H44" s="69">
        <v>1</v>
      </c>
      <c r="I44" s="69">
        <v>2</v>
      </c>
      <c r="J44" s="69">
        <v>500</v>
      </c>
      <c r="K44" s="69">
        <v>577</v>
      </c>
      <c r="L44" s="69">
        <v>550</v>
      </c>
      <c r="M44" s="69">
        <v>27</v>
      </c>
      <c r="N44" s="69">
        <v>0</v>
      </c>
      <c r="O44" s="69">
        <v>0</v>
      </c>
      <c r="P44" s="69">
        <v>77</v>
      </c>
      <c r="Q44" s="80">
        <v>0</v>
      </c>
      <c r="R44" s="80">
        <v>2335000</v>
      </c>
      <c r="S44" s="80">
        <v>50000</v>
      </c>
      <c r="T44" s="80">
        <v>2285000</v>
      </c>
      <c r="U44" s="80">
        <v>2358883</v>
      </c>
      <c r="V44" s="80">
        <v>2307883</v>
      </c>
      <c r="W44" s="80">
        <v>0</v>
      </c>
      <c r="X44" s="80">
        <v>0</v>
      </c>
      <c r="Y44" s="80">
        <v>0</v>
      </c>
      <c r="Z44" s="80">
        <v>2307883</v>
      </c>
      <c r="AA44" s="80">
        <v>2307883</v>
      </c>
      <c r="AB44" s="80">
        <v>0</v>
      </c>
      <c r="AC44" s="69">
        <v>23883</v>
      </c>
      <c r="AD44" s="69">
        <v>19</v>
      </c>
      <c r="AE44" s="69">
        <v>0</v>
      </c>
      <c r="AF44" s="80">
        <v>0</v>
      </c>
      <c r="AG44" s="80">
        <v>0</v>
      </c>
      <c r="AH44" s="69">
        <v>0</v>
      </c>
      <c r="AI44" s="69">
        <v>19</v>
      </c>
      <c r="AJ44" s="80">
        <v>0</v>
      </c>
      <c r="AK44" s="80">
        <v>0</v>
      </c>
      <c r="AL44" s="69">
        <v>0</v>
      </c>
      <c r="AM44" s="69">
        <v>0</v>
      </c>
      <c r="AN44" s="80">
        <v>0</v>
      </c>
      <c r="AO44" s="80">
        <v>0</v>
      </c>
      <c r="AP44" s="69">
        <v>0</v>
      </c>
      <c r="AQ44" s="69">
        <v>0</v>
      </c>
      <c r="AR44" s="80">
        <v>0</v>
      </c>
      <c r="AS44" s="80">
        <v>0</v>
      </c>
      <c r="AT44" s="69">
        <v>0</v>
      </c>
      <c r="AU44" s="69">
        <v>0</v>
      </c>
      <c r="AV44" s="80">
        <v>0</v>
      </c>
      <c r="AW44" s="80">
        <v>0</v>
      </c>
      <c r="AX44" s="69">
        <v>0</v>
      </c>
      <c r="AY44" s="69">
        <v>0</v>
      </c>
      <c r="AZ44" s="80">
        <v>0</v>
      </c>
      <c r="BA44" s="80">
        <v>23883</v>
      </c>
      <c r="BB44" s="69">
        <v>15720</v>
      </c>
      <c r="BC44" s="69">
        <v>0</v>
      </c>
      <c r="BD44" s="80">
        <v>0</v>
      </c>
      <c r="BE44" s="80">
        <v>0</v>
      </c>
      <c r="BF44" s="69">
        <v>0</v>
      </c>
      <c r="BG44" s="69">
        <v>0</v>
      </c>
      <c r="BH44" s="80">
        <v>0</v>
      </c>
      <c r="BI44" s="80">
        <v>0</v>
      </c>
      <c r="BJ44" s="69">
        <v>0</v>
      </c>
      <c r="BK44" s="69">
        <v>0</v>
      </c>
      <c r="BL44" s="80">
        <v>0</v>
      </c>
      <c r="BM44" s="80">
        <v>0</v>
      </c>
      <c r="BN44" s="69">
        <v>0</v>
      </c>
      <c r="BO44" s="69">
        <v>0</v>
      </c>
      <c r="BP44" s="80">
        <v>0</v>
      </c>
      <c r="BQ44" s="80">
        <v>0</v>
      </c>
      <c r="BR44" s="69">
        <v>0</v>
      </c>
      <c r="BS44" s="69">
        <v>0</v>
      </c>
      <c r="BT44" s="80">
        <v>0</v>
      </c>
      <c r="BU44" s="80">
        <v>0</v>
      </c>
      <c r="BV44" s="69">
        <v>0</v>
      </c>
      <c r="BW44" s="69">
        <v>0</v>
      </c>
      <c r="BX44" s="80">
        <v>0</v>
      </c>
      <c r="BY44" s="80">
        <v>0</v>
      </c>
      <c r="BZ44" s="69">
        <v>0</v>
      </c>
      <c r="CA44" s="69">
        <v>19</v>
      </c>
      <c r="CB44" s="80">
        <v>0</v>
      </c>
      <c r="CC44" s="80">
        <v>23883</v>
      </c>
      <c r="CD44" s="69">
        <v>15720</v>
      </c>
      <c r="CE44" s="69" t="s">
        <v>738</v>
      </c>
      <c r="CF44" s="69" t="s">
        <v>739</v>
      </c>
      <c r="CG44" s="69" t="s">
        <v>701</v>
      </c>
      <c r="CH44" s="69" t="s">
        <v>701</v>
      </c>
      <c r="CI44" s="69" t="s">
        <v>701</v>
      </c>
      <c r="CJ44" s="68" t="s">
        <v>701</v>
      </c>
      <c r="CK44" s="68">
        <v>45393</v>
      </c>
      <c r="CL44" s="185" t="s">
        <v>1001</v>
      </c>
      <c r="CM44" s="67" t="s">
        <v>1004</v>
      </c>
      <c r="CN44" s="67" t="s">
        <v>168</v>
      </c>
      <c r="CO44" s="68">
        <v>45350</v>
      </c>
      <c r="CP44" s="185" t="s">
        <v>1003</v>
      </c>
      <c r="CQ44" s="67" t="s">
        <v>1004</v>
      </c>
      <c r="CR44" s="67" t="s">
        <v>178</v>
      </c>
      <c r="CS44" s="69">
        <v>2186687.91</v>
      </c>
      <c r="CT44" s="69" t="s">
        <v>740</v>
      </c>
      <c r="CU44" s="69" t="s">
        <v>741</v>
      </c>
      <c r="CV44" s="69">
        <v>0</v>
      </c>
      <c r="CW44" s="69">
        <v>39</v>
      </c>
      <c r="CX44" s="69">
        <v>0</v>
      </c>
      <c r="CY44" s="69">
        <v>0</v>
      </c>
      <c r="CZ44" s="69">
        <v>0</v>
      </c>
      <c r="DA44" s="69">
        <v>0</v>
      </c>
      <c r="DG44" t="str">
        <f t="shared" si="1"/>
        <v>DO</v>
      </c>
    </row>
    <row r="45" spans="1:111">
      <c r="A45" t="str">
        <f t="shared" si="0"/>
        <v>02CO</v>
      </c>
      <c r="B45" s="67" t="s">
        <v>0</v>
      </c>
      <c r="C45" s="67" t="s">
        <v>257</v>
      </c>
      <c r="D45" s="67" t="s">
        <v>258</v>
      </c>
      <c r="E45" s="68">
        <v>43243</v>
      </c>
      <c r="F45" s="185" t="s">
        <v>1001</v>
      </c>
      <c r="G45" s="67" t="s">
        <v>1006</v>
      </c>
      <c r="H45" s="69">
        <v>1</v>
      </c>
      <c r="I45" s="69">
        <v>2</v>
      </c>
      <c r="J45" s="69">
        <v>550</v>
      </c>
      <c r="K45" s="69">
        <v>719</v>
      </c>
      <c r="L45" s="69">
        <v>968</v>
      </c>
      <c r="M45" s="69">
        <v>-249</v>
      </c>
      <c r="N45" s="69">
        <v>249</v>
      </c>
      <c r="O45" s="69">
        <v>0</v>
      </c>
      <c r="P45" s="69">
        <v>169</v>
      </c>
      <c r="Q45" s="80">
        <v>0</v>
      </c>
      <c r="R45" s="80">
        <v>11717625</v>
      </c>
      <c r="S45" s="80">
        <v>120</v>
      </c>
      <c r="T45" s="80">
        <v>11717505</v>
      </c>
      <c r="U45" s="80">
        <v>11666748</v>
      </c>
      <c r="V45" s="80">
        <v>11573612</v>
      </c>
      <c r="W45" s="80">
        <v>-1206768</v>
      </c>
      <c r="X45" s="80">
        <v>0</v>
      </c>
      <c r="Y45" s="80">
        <v>-1206768</v>
      </c>
      <c r="Z45" s="80">
        <v>10366844</v>
      </c>
      <c r="AA45" s="80">
        <v>10334162</v>
      </c>
      <c r="AB45" s="80">
        <v>-32682</v>
      </c>
      <c r="AC45" s="69">
        <v>-50877</v>
      </c>
      <c r="AD45" s="69">
        <v>123</v>
      </c>
      <c r="AE45" s="69">
        <v>0</v>
      </c>
      <c r="AF45" s="80">
        <v>0</v>
      </c>
      <c r="AG45" s="80">
        <v>18000</v>
      </c>
      <c r="AH45" s="69">
        <v>0</v>
      </c>
      <c r="AI45" s="69">
        <v>0</v>
      </c>
      <c r="AJ45" s="80">
        <v>0</v>
      </c>
      <c r="AK45" s="80">
        <v>0</v>
      </c>
      <c r="AL45" s="69">
        <v>0</v>
      </c>
      <c r="AM45" s="69">
        <v>0</v>
      </c>
      <c r="AN45" s="80">
        <v>0</v>
      </c>
      <c r="AO45" s="80">
        <v>0</v>
      </c>
      <c r="AP45" s="69">
        <v>0</v>
      </c>
      <c r="AQ45" s="69">
        <v>0</v>
      </c>
      <c r="AR45" s="80">
        <v>0</v>
      </c>
      <c r="AS45" s="80">
        <v>0</v>
      </c>
      <c r="AT45" s="69">
        <v>0</v>
      </c>
      <c r="AU45" s="69">
        <v>0</v>
      </c>
      <c r="AV45" s="80">
        <v>0</v>
      </c>
      <c r="AW45" s="80">
        <v>0</v>
      </c>
      <c r="AX45" s="69">
        <v>0</v>
      </c>
      <c r="AY45" s="69">
        <v>0</v>
      </c>
      <c r="AZ45" s="80">
        <v>0</v>
      </c>
      <c r="BA45" s="80">
        <v>0</v>
      </c>
      <c r="BB45" s="69">
        <v>0</v>
      </c>
      <c r="BC45" s="69">
        <v>0</v>
      </c>
      <c r="BD45" s="80">
        <v>0</v>
      </c>
      <c r="BE45" s="80">
        <v>0</v>
      </c>
      <c r="BF45" s="69">
        <v>0</v>
      </c>
      <c r="BG45" s="69">
        <v>0</v>
      </c>
      <c r="BH45" s="80">
        <v>0</v>
      </c>
      <c r="BI45" s="80">
        <v>0</v>
      </c>
      <c r="BJ45" s="69">
        <v>0</v>
      </c>
      <c r="BK45" s="69">
        <v>0</v>
      </c>
      <c r="BL45" s="80">
        <v>0</v>
      </c>
      <c r="BM45" s="80">
        <v>0</v>
      </c>
      <c r="BN45" s="69">
        <v>0</v>
      </c>
      <c r="BO45" s="69">
        <v>0</v>
      </c>
      <c r="BP45" s="80">
        <v>0</v>
      </c>
      <c r="BQ45" s="80">
        <v>0</v>
      </c>
      <c r="BR45" s="69">
        <v>0</v>
      </c>
      <c r="BS45" s="69">
        <v>0</v>
      </c>
      <c r="BT45" s="80">
        <v>0</v>
      </c>
      <c r="BU45" s="80">
        <v>0</v>
      </c>
      <c r="BV45" s="69">
        <v>0</v>
      </c>
      <c r="BW45" s="69">
        <v>0</v>
      </c>
      <c r="BX45" s="80">
        <v>0</v>
      </c>
      <c r="BY45" s="80">
        <v>0</v>
      </c>
      <c r="BZ45" s="69">
        <v>0</v>
      </c>
      <c r="CA45" s="69">
        <v>0</v>
      </c>
      <c r="CB45" s="80">
        <v>0</v>
      </c>
      <c r="CC45" s="80">
        <v>-50877</v>
      </c>
      <c r="CD45" s="69">
        <v>0</v>
      </c>
      <c r="CE45" s="69" t="s">
        <v>768</v>
      </c>
      <c r="CF45" s="69" t="s">
        <v>769</v>
      </c>
      <c r="CG45" s="69" t="s">
        <v>701</v>
      </c>
      <c r="CH45" s="69" t="s">
        <v>701</v>
      </c>
      <c r="CI45" s="69" t="s">
        <v>701</v>
      </c>
      <c r="CJ45" s="68" t="s">
        <v>701</v>
      </c>
      <c r="CK45" s="68">
        <v>45154</v>
      </c>
      <c r="CL45" s="185" t="s">
        <v>1005</v>
      </c>
      <c r="CM45" s="67" t="s">
        <v>1004</v>
      </c>
      <c r="CN45" s="67" t="s">
        <v>168</v>
      </c>
      <c r="CO45" s="68">
        <v>44319</v>
      </c>
      <c r="CP45" s="185" t="s">
        <v>1001</v>
      </c>
      <c r="CQ45" s="67" t="s">
        <v>1002</v>
      </c>
      <c r="CR45" s="67" t="s">
        <v>1015</v>
      </c>
      <c r="CS45" s="69">
        <v>12539660.43</v>
      </c>
      <c r="CT45" s="69"/>
      <c r="CU45" s="69"/>
      <c r="CV45" s="69">
        <v>0</v>
      </c>
      <c r="CW45" s="69">
        <v>46</v>
      </c>
      <c r="CX45" s="69">
        <v>0</v>
      </c>
      <c r="CY45" s="69">
        <v>0</v>
      </c>
      <c r="CZ45" s="69">
        <v>-68877</v>
      </c>
      <c r="DA45" s="69">
        <v>0</v>
      </c>
      <c r="DG45" t="str">
        <f t="shared" si="1"/>
        <v>CO</v>
      </c>
    </row>
    <row r="46" spans="1:111">
      <c r="A46" t="str">
        <f t="shared" si="0"/>
        <v>02CO</v>
      </c>
      <c r="B46" s="67" t="s">
        <v>0</v>
      </c>
      <c r="C46" s="67" t="s">
        <v>259</v>
      </c>
      <c r="D46" s="67" t="s">
        <v>260</v>
      </c>
      <c r="E46" s="68">
        <v>43439</v>
      </c>
      <c r="F46" s="185" t="s">
        <v>1007</v>
      </c>
      <c r="G46" s="67" t="s">
        <v>1016</v>
      </c>
      <c r="H46" s="69">
        <v>1</v>
      </c>
      <c r="I46" s="69">
        <v>5</v>
      </c>
      <c r="J46" s="69">
        <v>300</v>
      </c>
      <c r="K46" s="69">
        <v>737</v>
      </c>
      <c r="L46" s="69">
        <v>737</v>
      </c>
      <c r="M46" s="69">
        <v>0</v>
      </c>
      <c r="N46" s="69">
        <v>0</v>
      </c>
      <c r="O46" s="69">
        <v>0</v>
      </c>
      <c r="P46" s="69">
        <v>181</v>
      </c>
      <c r="Q46" s="80">
        <v>256</v>
      </c>
      <c r="R46" s="80">
        <v>7294444</v>
      </c>
      <c r="S46" s="80">
        <v>68754</v>
      </c>
      <c r="T46" s="80">
        <v>7225690</v>
      </c>
      <c r="U46" s="80">
        <v>7636147</v>
      </c>
      <c r="V46" s="80">
        <v>7798283</v>
      </c>
      <c r="W46" s="80">
        <v>0</v>
      </c>
      <c r="X46" s="80">
        <v>0</v>
      </c>
      <c r="Y46" s="80">
        <v>0</v>
      </c>
      <c r="Z46" s="80">
        <v>7798283</v>
      </c>
      <c r="AA46" s="80">
        <v>7754246</v>
      </c>
      <c r="AB46" s="80">
        <v>-44037</v>
      </c>
      <c r="AC46" s="69">
        <v>341703</v>
      </c>
      <c r="AD46" s="69">
        <v>85</v>
      </c>
      <c r="AE46" s="69">
        <v>0</v>
      </c>
      <c r="AF46" s="80">
        <v>27</v>
      </c>
      <c r="AG46" s="80">
        <v>92502</v>
      </c>
      <c r="AH46" s="69">
        <v>0</v>
      </c>
      <c r="AI46" s="69">
        <v>0</v>
      </c>
      <c r="AJ46" s="80">
        <v>229</v>
      </c>
      <c r="AK46" s="80">
        <v>220039</v>
      </c>
      <c r="AL46" s="69">
        <v>17548</v>
      </c>
      <c r="AM46" s="69">
        <v>0</v>
      </c>
      <c r="AN46" s="80">
        <v>0</v>
      </c>
      <c r="AO46" s="80">
        <v>0</v>
      </c>
      <c r="AP46" s="69">
        <v>0</v>
      </c>
      <c r="AQ46" s="69">
        <v>0</v>
      </c>
      <c r="AR46" s="80">
        <v>0</v>
      </c>
      <c r="AS46" s="80">
        <v>0</v>
      </c>
      <c r="AT46" s="69">
        <v>0</v>
      </c>
      <c r="AU46" s="69">
        <v>0</v>
      </c>
      <c r="AV46" s="80">
        <v>0</v>
      </c>
      <c r="AW46" s="80">
        <v>0</v>
      </c>
      <c r="AX46" s="69">
        <v>0</v>
      </c>
      <c r="AY46" s="69">
        <v>0</v>
      </c>
      <c r="AZ46" s="80">
        <v>0</v>
      </c>
      <c r="BA46" s="80">
        <v>4989</v>
      </c>
      <c r="BB46" s="69">
        <v>0</v>
      </c>
      <c r="BC46" s="69">
        <v>0</v>
      </c>
      <c r="BD46" s="80">
        <v>0</v>
      </c>
      <c r="BE46" s="80">
        <v>6525</v>
      </c>
      <c r="BF46" s="69">
        <v>0</v>
      </c>
      <c r="BG46" s="69">
        <v>0</v>
      </c>
      <c r="BH46" s="80">
        <v>0</v>
      </c>
      <c r="BI46" s="80">
        <v>0</v>
      </c>
      <c r="BJ46" s="69">
        <v>0</v>
      </c>
      <c r="BK46" s="69">
        <v>0</v>
      </c>
      <c r="BL46" s="80">
        <v>0</v>
      </c>
      <c r="BM46" s="80">
        <v>0</v>
      </c>
      <c r="BN46" s="69">
        <v>0</v>
      </c>
      <c r="BO46" s="69">
        <v>0</v>
      </c>
      <c r="BP46" s="80">
        <v>0</v>
      </c>
      <c r="BQ46" s="80">
        <v>0</v>
      </c>
      <c r="BR46" s="69">
        <v>0</v>
      </c>
      <c r="BS46" s="69">
        <v>0</v>
      </c>
      <c r="BT46" s="80">
        <v>0</v>
      </c>
      <c r="BU46" s="80">
        <v>6050</v>
      </c>
      <c r="BV46" s="69">
        <v>6050</v>
      </c>
      <c r="BW46" s="69">
        <v>0</v>
      </c>
      <c r="BX46" s="80">
        <v>0</v>
      </c>
      <c r="BY46" s="80">
        <v>0</v>
      </c>
      <c r="BZ46" s="69">
        <v>0</v>
      </c>
      <c r="CA46" s="69">
        <v>0</v>
      </c>
      <c r="CB46" s="80">
        <v>256</v>
      </c>
      <c r="CC46" s="80">
        <v>330105</v>
      </c>
      <c r="CD46" s="69">
        <v>23598</v>
      </c>
      <c r="CE46" s="69" t="s">
        <v>783</v>
      </c>
      <c r="CF46" s="69" t="s">
        <v>784</v>
      </c>
      <c r="CG46" s="69" t="s">
        <v>701</v>
      </c>
      <c r="CH46" s="69" t="s">
        <v>701</v>
      </c>
      <c r="CI46" s="69" t="s">
        <v>701</v>
      </c>
      <c r="CJ46" s="68" t="s">
        <v>701</v>
      </c>
      <c r="CK46" s="68">
        <v>45156</v>
      </c>
      <c r="CL46" s="185" t="s">
        <v>1005</v>
      </c>
      <c r="CM46" s="67" t="s">
        <v>1004</v>
      </c>
      <c r="CN46" s="67" t="s">
        <v>168</v>
      </c>
      <c r="CO46" s="68">
        <v>44364</v>
      </c>
      <c r="CP46" s="185" t="s">
        <v>1001</v>
      </c>
      <c r="CQ46" s="67" t="s">
        <v>1002</v>
      </c>
      <c r="CR46" s="67" t="s">
        <v>1017</v>
      </c>
      <c r="CS46" s="69">
        <v>7079691.7800000003</v>
      </c>
      <c r="CT46" s="69"/>
      <c r="CU46" s="69"/>
      <c r="CV46" s="69">
        <v>244</v>
      </c>
      <c r="CW46" s="69">
        <v>96</v>
      </c>
      <c r="CX46" s="69">
        <v>0</v>
      </c>
      <c r="CY46" s="69">
        <v>0</v>
      </c>
      <c r="CZ46" s="69">
        <v>0</v>
      </c>
      <c r="DA46" s="69">
        <v>0</v>
      </c>
      <c r="DG46" t="str">
        <f t="shared" si="1"/>
        <v>CO</v>
      </c>
    </row>
    <row r="47" spans="1:111">
      <c r="A47" t="str">
        <f t="shared" si="0"/>
        <v>02CO</v>
      </c>
      <c r="B47" s="67" t="s">
        <v>0</v>
      </c>
      <c r="C47" s="67" t="s">
        <v>262</v>
      </c>
      <c r="D47" s="67" t="s">
        <v>263</v>
      </c>
      <c r="E47" s="68">
        <v>43733</v>
      </c>
      <c r="F47" s="185" t="s">
        <v>1005</v>
      </c>
      <c r="G47" s="67" t="s">
        <v>1008</v>
      </c>
      <c r="H47" s="69">
        <v>3</v>
      </c>
      <c r="I47" s="69">
        <v>10</v>
      </c>
      <c r="J47" s="69">
        <v>600</v>
      </c>
      <c r="K47" s="69">
        <v>1149</v>
      </c>
      <c r="L47" s="69">
        <v>1149</v>
      </c>
      <c r="M47" s="69">
        <v>0</v>
      </c>
      <c r="N47" s="69">
        <v>0</v>
      </c>
      <c r="O47" s="69">
        <v>0</v>
      </c>
      <c r="P47" s="69">
        <v>265</v>
      </c>
      <c r="Q47" s="80">
        <v>284</v>
      </c>
      <c r="R47" s="80">
        <v>11950705</v>
      </c>
      <c r="S47" s="80">
        <v>126323</v>
      </c>
      <c r="T47" s="80">
        <v>11824382</v>
      </c>
      <c r="U47" s="80">
        <v>12606239</v>
      </c>
      <c r="V47" s="80">
        <v>12535468</v>
      </c>
      <c r="W47" s="80">
        <v>0</v>
      </c>
      <c r="X47" s="80">
        <v>0</v>
      </c>
      <c r="Y47" s="80">
        <v>0</v>
      </c>
      <c r="Z47" s="80">
        <v>12535468</v>
      </c>
      <c r="AA47" s="80">
        <v>12707911</v>
      </c>
      <c r="AB47" s="80">
        <v>309266</v>
      </c>
      <c r="AC47" s="69">
        <v>655533</v>
      </c>
      <c r="AD47" s="69">
        <v>237</v>
      </c>
      <c r="AE47" s="69">
        <v>0</v>
      </c>
      <c r="AF47" s="80">
        <v>39</v>
      </c>
      <c r="AG47" s="80">
        <v>488108</v>
      </c>
      <c r="AH47" s="69">
        <v>0</v>
      </c>
      <c r="AI47" s="69">
        <v>0</v>
      </c>
      <c r="AJ47" s="80">
        <v>59</v>
      </c>
      <c r="AK47" s="80">
        <v>227908</v>
      </c>
      <c r="AL47" s="69">
        <v>0</v>
      </c>
      <c r="AM47" s="69">
        <v>0</v>
      </c>
      <c r="AN47" s="80">
        <v>0</v>
      </c>
      <c r="AO47" s="80">
        <v>0</v>
      </c>
      <c r="AP47" s="69">
        <v>0</v>
      </c>
      <c r="AQ47" s="69">
        <v>0</v>
      </c>
      <c r="AR47" s="80">
        <v>0</v>
      </c>
      <c r="AS47" s="80">
        <v>0</v>
      </c>
      <c r="AT47" s="69">
        <v>0</v>
      </c>
      <c r="AU47" s="69">
        <v>0</v>
      </c>
      <c r="AV47" s="80">
        <v>0</v>
      </c>
      <c r="AW47" s="80">
        <v>0</v>
      </c>
      <c r="AX47" s="69">
        <v>0</v>
      </c>
      <c r="AY47" s="69">
        <v>0</v>
      </c>
      <c r="AZ47" s="80">
        <v>0</v>
      </c>
      <c r="BA47" s="80">
        <v>0</v>
      </c>
      <c r="BB47" s="69">
        <v>0</v>
      </c>
      <c r="BC47" s="69">
        <v>0</v>
      </c>
      <c r="BD47" s="80">
        <v>0</v>
      </c>
      <c r="BE47" s="80">
        <v>5974</v>
      </c>
      <c r="BF47" s="69">
        <v>0</v>
      </c>
      <c r="BG47" s="69">
        <v>0</v>
      </c>
      <c r="BH47" s="80">
        <v>0</v>
      </c>
      <c r="BI47" s="80">
        <v>0</v>
      </c>
      <c r="BJ47" s="69">
        <v>0</v>
      </c>
      <c r="BK47" s="69">
        <v>0</v>
      </c>
      <c r="BL47" s="80">
        <v>80</v>
      </c>
      <c r="BM47" s="80">
        <v>4468</v>
      </c>
      <c r="BN47" s="69">
        <v>0</v>
      </c>
      <c r="BO47" s="69">
        <v>0</v>
      </c>
      <c r="BP47" s="80">
        <v>0</v>
      </c>
      <c r="BQ47" s="80">
        <v>0</v>
      </c>
      <c r="BR47" s="69">
        <v>0</v>
      </c>
      <c r="BS47" s="69">
        <v>0</v>
      </c>
      <c r="BT47" s="80">
        <v>27</v>
      </c>
      <c r="BU47" s="80">
        <v>0</v>
      </c>
      <c r="BV47" s="69">
        <v>0</v>
      </c>
      <c r="BW47" s="69">
        <v>0</v>
      </c>
      <c r="BX47" s="80">
        <v>0</v>
      </c>
      <c r="BY47" s="80">
        <v>0</v>
      </c>
      <c r="BZ47" s="69">
        <v>0</v>
      </c>
      <c r="CA47" s="69">
        <v>0</v>
      </c>
      <c r="CB47" s="80">
        <v>205</v>
      </c>
      <c r="CC47" s="80">
        <v>726457</v>
      </c>
      <c r="CD47" s="69">
        <v>0</v>
      </c>
      <c r="CE47" s="69" t="s">
        <v>785</v>
      </c>
      <c r="CF47" s="69" t="s">
        <v>786</v>
      </c>
      <c r="CG47" s="69" t="s">
        <v>701</v>
      </c>
      <c r="CH47" s="69" t="s">
        <v>701</v>
      </c>
      <c r="CI47" s="69" t="s">
        <v>701</v>
      </c>
      <c r="CJ47" s="68" t="s">
        <v>701</v>
      </c>
      <c r="CK47" s="68">
        <v>45197</v>
      </c>
      <c r="CL47" s="185" t="s">
        <v>1005</v>
      </c>
      <c r="CM47" s="67" t="s">
        <v>1004</v>
      </c>
      <c r="CN47" s="67" t="s">
        <v>168</v>
      </c>
      <c r="CO47" s="68">
        <v>44984</v>
      </c>
      <c r="CP47" s="185" t="s">
        <v>1003</v>
      </c>
      <c r="CQ47" s="67" t="s">
        <v>1009</v>
      </c>
      <c r="CR47" s="67" t="s">
        <v>554</v>
      </c>
      <c r="CS47" s="69">
        <v>11844644.470000001</v>
      </c>
      <c r="CT47" s="69"/>
      <c r="CU47" s="69"/>
      <c r="CV47" s="69">
        <v>166</v>
      </c>
      <c r="CW47" s="69">
        <v>108</v>
      </c>
      <c r="CX47" s="69">
        <v>0</v>
      </c>
      <c r="CY47" s="69">
        <v>0</v>
      </c>
      <c r="CZ47" s="69">
        <v>0</v>
      </c>
      <c r="DA47" s="69">
        <v>0</v>
      </c>
      <c r="DG47" t="str">
        <f t="shared" si="1"/>
        <v>CO</v>
      </c>
    </row>
    <row r="48" spans="1:111">
      <c r="A48" t="str">
        <f t="shared" si="0"/>
        <v>02CO</v>
      </c>
      <c r="B48" s="67" t="s">
        <v>0</v>
      </c>
      <c r="C48" s="67" t="s">
        <v>264</v>
      </c>
      <c r="D48" s="67" t="s">
        <v>265</v>
      </c>
      <c r="E48" s="68">
        <v>43971</v>
      </c>
      <c r="F48" s="185" t="s">
        <v>1001</v>
      </c>
      <c r="G48" s="67" t="s">
        <v>1008</v>
      </c>
      <c r="H48" s="69">
        <v>1</v>
      </c>
      <c r="I48" s="69">
        <v>1</v>
      </c>
      <c r="J48" s="69">
        <v>400</v>
      </c>
      <c r="K48" s="69">
        <v>665</v>
      </c>
      <c r="L48" s="69">
        <v>665</v>
      </c>
      <c r="M48" s="69">
        <v>0</v>
      </c>
      <c r="N48" s="69">
        <v>0</v>
      </c>
      <c r="O48" s="69">
        <v>0</v>
      </c>
      <c r="P48" s="69">
        <v>265</v>
      </c>
      <c r="Q48" s="80">
        <v>0</v>
      </c>
      <c r="R48" s="80">
        <v>8709827</v>
      </c>
      <c r="S48" s="80">
        <v>101684</v>
      </c>
      <c r="T48" s="80">
        <v>8608142</v>
      </c>
      <c r="U48" s="80">
        <v>8796925</v>
      </c>
      <c r="V48" s="80">
        <v>9184283</v>
      </c>
      <c r="W48" s="80">
        <v>0</v>
      </c>
      <c r="X48" s="80">
        <v>0</v>
      </c>
      <c r="Y48" s="80">
        <v>0</v>
      </c>
      <c r="Z48" s="80">
        <v>9184283</v>
      </c>
      <c r="AA48" s="80">
        <v>9416582</v>
      </c>
      <c r="AB48" s="80">
        <v>329791</v>
      </c>
      <c r="AC48" s="69">
        <v>87098</v>
      </c>
      <c r="AD48" s="69">
        <v>104</v>
      </c>
      <c r="AE48" s="69">
        <v>20</v>
      </c>
      <c r="AF48" s="80">
        <v>0</v>
      </c>
      <c r="AG48" s="80">
        <v>34375</v>
      </c>
      <c r="AH48" s="69">
        <v>0</v>
      </c>
      <c r="AI48" s="69">
        <v>0</v>
      </c>
      <c r="AJ48" s="80">
        <v>0</v>
      </c>
      <c r="AK48" s="80">
        <v>29391</v>
      </c>
      <c r="AL48" s="69">
        <v>13548</v>
      </c>
      <c r="AM48" s="69">
        <v>0</v>
      </c>
      <c r="AN48" s="80">
        <v>0</v>
      </c>
      <c r="AO48" s="80">
        <v>0</v>
      </c>
      <c r="AP48" s="69">
        <v>0</v>
      </c>
      <c r="AQ48" s="69">
        <v>0</v>
      </c>
      <c r="AR48" s="80">
        <v>0</v>
      </c>
      <c r="AS48" s="80">
        <v>0</v>
      </c>
      <c r="AT48" s="69">
        <v>0</v>
      </c>
      <c r="AU48" s="69">
        <v>0</v>
      </c>
      <c r="AV48" s="80">
        <v>0</v>
      </c>
      <c r="AW48" s="80">
        <v>0</v>
      </c>
      <c r="AX48" s="69">
        <v>0</v>
      </c>
      <c r="AY48" s="69">
        <v>0</v>
      </c>
      <c r="AZ48" s="80">
        <v>0</v>
      </c>
      <c r="BA48" s="80">
        <v>0</v>
      </c>
      <c r="BB48" s="69">
        <v>0</v>
      </c>
      <c r="BC48" s="69">
        <v>0</v>
      </c>
      <c r="BD48" s="80">
        <v>0</v>
      </c>
      <c r="BE48" s="80">
        <v>89615</v>
      </c>
      <c r="BF48" s="69">
        <v>67137</v>
      </c>
      <c r="BG48" s="69">
        <v>0</v>
      </c>
      <c r="BH48" s="80">
        <v>0</v>
      </c>
      <c r="BI48" s="80">
        <v>0</v>
      </c>
      <c r="BJ48" s="69">
        <v>0</v>
      </c>
      <c r="BK48" s="69">
        <v>0</v>
      </c>
      <c r="BL48" s="80">
        <v>0</v>
      </c>
      <c r="BM48" s="80">
        <v>3173</v>
      </c>
      <c r="BN48" s="69">
        <v>872</v>
      </c>
      <c r="BO48" s="69">
        <v>0</v>
      </c>
      <c r="BP48" s="80">
        <v>0</v>
      </c>
      <c r="BQ48" s="80">
        <v>0</v>
      </c>
      <c r="BR48" s="69">
        <v>0</v>
      </c>
      <c r="BS48" s="69">
        <v>0</v>
      </c>
      <c r="BT48" s="80">
        <v>0</v>
      </c>
      <c r="BU48" s="80">
        <v>0</v>
      </c>
      <c r="BV48" s="69">
        <v>0</v>
      </c>
      <c r="BW48" s="69">
        <v>89</v>
      </c>
      <c r="BX48" s="80">
        <v>0</v>
      </c>
      <c r="BY48" s="80">
        <v>0</v>
      </c>
      <c r="BZ48" s="69">
        <v>0</v>
      </c>
      <c r="CA48" s="69">
        <v>109</v>
      </c>
      <c r="CB48" s="80">
        <v>0</v>
      </c>
      <c r="CC48" s="80">
        <v>156554</v>
      </c>
      <c r="CD48" s="69">
        <v>81556</v>
      </c>
      <c r="CE48" s="69" t="s">
        <v>787</v>
      </c>
      <c r="CF48" s="69" t="s">
        <v>788</v>
      </c>
      <c r="CG48" s="69" t="s">
        <v>701</v>
      </c>
      <c r="CH48" s="69" t="s">
        <v>701</v>
      </c>
      <c r="CI48" s="69" t="s">
        <v>701</v>
      </c>
      <c r="CJ48" s="68" t="s">
        <v>701</v>
      </c>
      <c r="CK48" s="68">
        <v>45247</v>
      </c>
      <c r="CL48" s="185" t="s">
        <v>1007</v>
      </c>
      <c r="CM48" s="67" t="s">
        <v>1004</v>
      </c>
      <c r="CN48" s="67" t="s">
        <v>168</v>
      </c>
      <c r="CO48" s="68">
        <v>44787</v>
      </c>
      <c r="CP48" s="185" t="s">
        <v>1005</v>
      </c>
      <c r="CQ48" s="67" t="s">
        <v>1009</v>
      </c>
      <c r="CR48" s="67" t="s">
        <v>554</v>
      </c>
      <c r="CS48" s="69">
        <v>10240284.6</v>
      </c>
      <c r="CT48" s="69"/>
      <c r="CU48" s="69"/>
      <c r="CV48" s="69">
        <v>0</v>
      </c>
      <c r="CW48" s="69">
        <v>52</v>
      </c>
      <c r="CX48" s="69">
        <v>0</v>
      </c>
      <c r="CY48" s="69">
        <v>0</v>
      </c>
      <c r="CZ48" s="69">
        <v>0</v>
      </c>
      <c r="DA48" s="69">
        <v>0</v>
      </c>
      <c r="DG48" t="str">
        <f t="shared" si="1"/>
        <v>CO</v>
      </c>
    </row>
    <row r="49" spans="1:111">
      <c r="A49" t="str">
        <f t="shared" si="0"/>
        <v>02CO</v>
      </c>
      <c r="B49" s="67" t="s">
        <v>0</v>
      </c>
      <c r="C49" s="67" t="s">
        <v>555</v>
      </c>
      <c r="D49" s="67" t="s">
        <v>556</v>
      </c>
      <c r="E49" s="68">
        <v>43887</v>
      </c>
      <c r="F49" s="185" t="s">
        <v>1003</v>
      </c>
      <c r="G49" s="67" t="s">
        <v>1008</v>
      </c>
      <c r="H49" s="69">
        <v>1</v>
      </c>
      <c r="I49" s="69">
        <v>0</v>
      </c>
      <c r="J49" s="69">
        <v>280</v>
      </c>
      <c r="K49" s="69">
        <v>461</v>
      </c>
      <c r="L49" s="69">
        <v>461</v>
      </c>
      <c r="M49" s="69">
        <v>0</v>
      </c>
      <c r="N49" s="69">
        <v>0</v>
      </c>
      <c r="O49" s="69">
        <v>0</v>
      </c>
      <c r="P49" s="69">
        <v>116</v>
      </c>
      <c r="Q49" s="80">
        <v>65</v>
      </c>
      <c r="R49" s="80">
        <v>6913040</v>
      </c>
      <c r="S49" s="80">
        <v>75958</v>
      </c>
      <c r="T49" s="80">
        <v>6837082</v>
      </c>
      <c r="U49" s="80">
        <v>6913040</v>
      </c>
      <c r="V49" s="80">
        <v>6429139</v>
      </c>
      <c r="W49" s="80">
        <v>0</v>
      </c>
      <c r="X49" s="80">
        <v>0</v>
      </c>
      <c r="Y49" s="80">
        <v>0</v>
      </c>
      <c r="Z49" s="80">
        <v>6429139</v>
      </c>
      <c r="AA49" s="80">
        <v>6454714</v>
      </c>
      <c r="AB49" s="80">
        <v>25575</v>
      </c>
      <c r="AC49" s="69">
        <v>0</v>
      </c>
      <c r="AD49" s="69">
        <v>81</v>
      </c>
      <c r="AE49" s="69">
        <v>0</v>
      </c>
      <c r="AF49" s="80">
        <v>0</v>
      </c>
      <c r="AG49" s="80">
        <v>2836</v>
      </c>
      <c r="AH49" s="69">
        <v>0</v>
      </c>
      <c r="AI49" s="69">
        <v>0</v>
      </c>
      <c r="AJ49" s="80">
        <v>1</v>
      </c>
      <c r="AK49" s="80">
        <v>16654</v>
      </c>
      <c r="AL49" s="69">
        <v>0</v>
      </c>
      <c r="AM49" s="69">
        <v>0</v>
      </c>
      <c r="AN49" s="80">
        <v>0</v>
      </c>
      <c r="AO49" s="80">
        <v>0</v>
      </c>
      <c r="AP49" s="69">
        <v>0</v>
      </c>
      <c r="AQ49" s="69">
        <v>0</v>
      </c>
      <c r="AR49" s="80">
        <v>0</v>
      </c>
      <c r="AS49" s="80">
        <v>0</v>
      </c>
      <c r="AT49" s="69">
        <v>0</v>
      </c>
      <c r="AU49" s="69">
        <v>0</v>
      </c>
      <c r="AV49" s="80">
        <v>0</v>
      </c>
      <c r="AW49" s="80">
        <v>0</v>
      </c>
      <c r="AX49" s="69">
        <v>0</v>
      </c>
      <c r="AY49" s="69">
        <v>0</v>
      </c>
      <c r="AZ49" s="80">
        <v>0</v>
      </c>
      <c r="BA49" s="80">
        <v>0</v>
      </c>
      <c r="BB49" s="69">
        <v>0</v>
      </c>
      <c r="BC49" s="69">
        <v>0</v>
      </c>
      <c r="BD49" s="80">
        <v>0</v>
      </c>
      <c r="BE49" s="80">
        <v>0</v>
      </c>
      <c r="BF49" s="69">
        <v>0</v>
      </c>
      <c r="BG49" s="69">
        <v>0</v>
      </c>
      <c r="BH49" s="80">
        <v>0</v>
      </c>
      <c r="BI49" s="80">
        <v>0</v>
      </c>
      <c r="BJ49" s="69">
        <v>0</v>
      </c>
      <c r="BK49" s="69">
        <v>0</v>
      </c>
      <c r="BL49" s="80">
        <v>0</v>
      </c>
      <c r="BM49" s="80">
        <v>0</v>
      </c>
      <c r="BN49" s="69">
        <v>0</v>
      </c>
      <c r="BO49" s="69">
        <v>0</v>
      </c>
      <c r="BP49" s="80">
        <v>0</v>
      </c>
      <c r="BQ49" s="80">
        <v>0</v>
      </c>
      <c r="BR49" s="69">
        <v>0</v>
      </c>
      <c r="BS49" s="69">
        <v>0</v>
      </c>
      <c r="BT49" s="80">
        <v>64</v>
      </c>
      <c r="BU49" s="80">
        <v>0</v>
      </c>
      <c r="BV49" s="69">
        <v>0</v>
      </c>
      <c r="BW49" s="69">
        <v>0</v>
      </c>
      <c r="BX49" s="80">
        <v>0</v>
      </c>
      <c r="BY49" s="80">
        <v>0</v>
      </c>
      <c r="BZ49" s="69">
        <v>0</v>
      </c>
      <c r="CA49" s="69">
        <v>0</v>
      </c>
      <c r="CB49" s="80">
        <v>65</v>
      </c>
      <c r="CC49" s="80">
        <v>19491</v>
      </c>
      <c r="CD49" s="69">
        <v>0</v>
      </c>
      <c r="CE49" s="69" t="s">
        <v>768</v>
      </c>
      <c r="CF49" s="69" t="s">
        <v>769</v>
      </c>
      <c r="CG49" s="69" t="s">
        <v>701</v>
      </c>
      <c r="CH49" s="69" t="s">
        <v>701</v>
      </c>
      <c r="CI49" s="69" t="s">
        <v>701</v>
      </c>
      <c r="CJ49" s="68" t="s">
        <v>701</v>
      </c>
      <c r="CK49" s="68">
        <v>45296</v>
      </c>
      <c r="CL49" s="185" t="s">
        <v>1003</v>
      </c>
      <c r="CM49" s="67" t="s">
        <v>1004</v>
      </c>
      <c r="CN49" s="67" t="s">
        <v>168</v>
      </c>
      <c r="CO49" s="68">
        <v>44424</v>
      </c>
      <c r="CP49" s="185" t="s">
        <v>1005</v>
      </c>
      <c r="CQ49" s="67" t="s">
        <v>1010</v>
      </c>
      <c r="CR49" s="67" t="s">
        <v>1017</v>
      </c>
      <c r="CS49" s="69">
        <v>7673392.0499999998</v>
      </c>
      <c r="CT49" s="69"/>
      <c r="CU49" s="69"/>
      <c r="CV49" s="69">
        <v>65</v>
      </c>
      <c r="CW49" s="69">
        <v>35</v>
      </c>
      <c r="CX49" s="69">
        <v>0</v>
      </c>
      <c r="CY49" s="69">
        <v>0</v>
      </c>
      <c r="CZ49" s="69">
        <v>0</v>
      </c>
      <c r="DA49" s="69">
        <v>0</v>
      </c>
      <c r="DG49" t="str">
        <f t="shared" si="1"/>
        <v>CO</v>
      </c>
    </row>
    <row r="50" spans="1:111">
      <c r="A50" t="str">
        <f t="shared" si="0"/>
        <v>02CO</v>
      </c>
      <c r="B50" s="67" t="s">
        <v>0</v>
      </c>
      <c r="C50" s="67" t="s">
        <v>266</v>
      </c>
      <c r="D50" s="67" t="s">
        <v>267</v>
      </c>
      <c r="E50" s="68">
        <v>43971</v>
      </c>
      <c r="F50" s="185" t="s">
        <v>1001</v>
      </c>
      <c r="G50" s="67" t="s">
        <v>1008</v>
      </c>
      <c r="H50" s="69">
        <v>4</v>
      </c>
      <c r="I50" s="69">
        <v>3</v>
      </c>
      <c r="J50" s="69">
        <v>850</v>
      </c>
      <c r="K50" s="69">
        <v>1193</v>
      </c>
      <c r="L50" s="69">
        <v>1193</v>
      </c>
      <c r="M50" s="69">
        <v>0</v>
      </c>
      <c r="N50" s="69">
        <v>0</v>
      </c>
      <c r="O50" s="69">
        <v>0</v>
      </c>
      <c r="P50" s="69">
        <v>334</v>
      </c>
      <c r="Q50" s="80">
        <v>9</v>
      </c>
      <c r="R50" s="80">
        <v>10836000</v>
      </c>
      <c r="S50" s="80">
        <v>86543</v>
      </c>
      <c r="T50" s="80">
        <v>10749457</v>
      </c>
      <c r="U50" s="80">
        <v>11135538</v>
      </c>
      <c r="V50" s="80">
        <v>11386435</v>
      </c>
      <c r="W50" s="80">
        <v>0</v>
      </c>
      <c r="X50" s="80">
        <v>0</v>
      </c>
      <c r="Y50" s="80">
        <v>0</v>
      </c>
      <c r="Z50" s="80">
        <v>11386435</v>
      </c>
      <c r="AA50" s="80">
        <v>11424606</v>
      </c>
      <c r="AB50" s="80">
        <v>521916</v>
      </c>
      <c r="AC50" s="69">
        <v>299538</v>
      </c>
      <c r="AD50" s="69">
        <v>143</v>
      </c>
      <c r="AE50" s="69">
        <v>0</v>
      </c>
      <c r="AF50" s="80">
        <v>0</v>
      </c>
      <c r="AG50" s="80">
        <v>0</v>
      </c>
      <c r="AH50" s="69">
        <v>0</v>
      </c>
      <c r="AI50" s="69">
        <v>8</v>
      </c>
      <c r="AJ50" s="80">
        <v>0</v>
      </c>
      <c r="AK50" s="80">
        <v>130911</v>
      </c>
      <c r="AL50" s="69">
        <v>0</v>
      </c>
      <c r="AM50" s="69">
        <v>0</v>
      </c>
      <c r="AN50" s="80">
        <v>0</v>
      </c>
      <c r="AO50" s="80">
        <v>0</v>
      </c>
      <c r="AP50" s="69">
        <v>0</v>
      </c>
      <c r="AQ50" s="69">
        <v>0</v>
      </c>
      <c r="AR50" s="80">
        <v>0</v>
      </c>
      <c r="AS50" s="80">
        <v>0</v>
      </c>
      <c r="AT50" s="69">
        <v>0</v>
      </c>
      <c r="AU50" s="69">
        <v>0</v>
      </c>
      <c r="AV50" s="80">
        <v>0</v>
      </c>
      <c r="AW50" s="80">
        <v>0</v>
      </c>
      <c r="AX50" s="69">
        <v>0</v>
      </c>
      <c r="AY50" s="69">
        <v>0</v>
      </c>
      <c r="AZ50" s="80">
        <v>0</v>
      </c>
      <c r="BA50" s="80">
        <v>0</v>
      </c>
      <c r="BB50" s="69">
        <v>0</v>
      </c>
      <c r="BC50" s="69">
        <v>0</v>
      </c>
      <c r="BD50" s="80">
        <v>0</v>
      </c>
      <c r="BE50" s="80">
        <v>0</v>
      </c>
      <c r="BF50" s="69">
        <v>0</v>
      </c>
      <c r="BG50" s="69">
        <v>0</v>
      </c>
      <c r="BH50" s="80">
        <v>0</v>
      </c>
      <c r="BI50" s="80">
        <v>0</v>
      </c>
      <c r="BJ50" s="69">
        <v>0</v>
      </c>
      <c r="BK50" s="69">
        <v>105</v>
      </c>
      <c r="BL50" s="80">
        <v>0</v>
      </c>
      <c r="BM50" s="80">
        <v>168628</v>
      </c>
      <c r="BN50" s="69">
        <v>57676</v>
      </c>
      <c r="BO50" s="69">
        <v>0</v>
      </c>
      <c r="BP50" s="80">
        <v>0</v>
      </c>
      <c r="BQ50" s="80">
        <v>0</v>
      </c>
      <c r="BR50" s="69">
        <v>0</v>
      </c>
      <c r="BS50" s="69">
        <v>0</v>
      </c>
      <c r="BT50" s="80">
        <v>0</v>
      </c>
      <c r="BU50" s="80">
        <v>0</v>
      </c>
      <c r="BV50" s="69">
        <v>0</v>
      </c>
      <c r="BW50" s="69">
        <v>0</v>
      </c>
      <c r="BX50" s="80">
        <v>0</v>
      </c>
      <c r="BY50" s="80">
        <v>0</v>
      </c>
      <c r="BZ50" s="69">
        <v>0</v>
      </c>
      <c r="CA50" s="69">
        <v>113</v>
      </c>
      <c r="CB50" s="80">
        <v>0</v>
      </c>
      <c r="CC50" s="80">
        <v>299538</v>
      </c>
      <c r="CD50" s="69">
        <v>57676</v>
      </c>
      <c r="CE50" s="69" t="s">
        <v>771</v>
      </c>
      <c r="CF50" s="69" t="s">
        <v>772</v>
      </c>
      <c r="CG50" s="69" t="s">
        <v>701</v>
      </c>
      <c r="CH50" s="69" t="s">
        <v>701</v>
      </c>
      <c r="CI50" s="69" t="s">
        <v>701</v>
      </c>
      <c r="CJ50" s="68" t="s">
        <v>701</v>
      </c>
      <c r="CK50" s="68">
        <v>45385</v>
      </c>
      <c r="CL50" s="185" t="s">
        <v>1001</v>
      </c>
      <c r="CM50" s="67" t="s">
        <v>1004</v>
      </c>
      <c r="CN50" s="67" t="s">
        <v>168</v>
      </c>
      <c r="CO50" s="68">
        <v>45266</v>
      </c>
      <c r="CP50" s="185" t="s">
        <v>1007</v>
      </c>
      <c r="CQ50" s="67" t="s">
        <v>1004</v>
      </c>
      <c r="CR50" s="67" t="s">
        <v>554</v>
      </c>
      <c r="CS50" s="69">
        <v>8768180.1600000001</v>
      </c>
      <c r="CT50" s="69"/>
      <c r="CU50" s="69"/>
      <c r="CV50" s="69">
        <v>0</v>
      </c>
      <c r="CW50" s="69">
        <v>108</v>
      </c>
      <c r="CX50" s="69">
        <v>0</v>
      </c>
      <c r="CY50" s="69">
        <v>0</v>
      </c>
      <c r="CZ50" s="69">
        <v>0</v>
      </c>
      <c r="DA50" s="69">
        <v>0</v>
      </c>
      <c r="DG50" t="str">
        <f t="shared" si="1"/>
        <v>CO</v>
      </c>
    </row>
    <row r="51" spans="1:111">
      <c r="A51" t="str">
        <f t="shared" si="0"/>
        <v>02CO</v>
      </c>
      <c r="B51" s="67" t="s">
        <v>0</v>
      </c>
      <c r="C51" s="67" t="s">
        <v>268</v>
      </c>
      <c r="D51" s="67" t="s">
        <v>269</v>
      </c>
      <c r="E51" s="68">
        <v>44041</v>
      </c>
      <c r="F51" s="185" t="s">
        <v>1005</v>
      </c>
      <c r="G51" s="67" t="s">
        <v>1002</v>
      </c>
      <c r="H51" s="69">
        <v>1</v>
      </c>
      <c r="I51" s="69">
        <v>2</v>
      </c>
      <c r="J51" s="69">
        <v>250</v>
      </c>
      <c r="K51" s="69">
        <v>376</v>
      </c>
      <c r="L51" s="69">
        <v>373</v>
      </c>
      <c r="M51" s="69">
        <v>3</v>
      </c>
      <c r="N51" s="69">
        <v>0</v>
      </c>
      <c r="O51" s="69">
        <v>0</v>
      </c>
      <c r="P51" s="69">
        <v>81</v>
      </c>
      <c r="Q51" s="80">
        <v>45</v>
      </c>
      <c r="R51" s="80">
        <v>13904803</v>
      </c>
      <c r="S51" s="80">
        <v>145464</v>
      </c>
      <c r="T51" s="80">
        <v>13759339</v>
      </c>
      <c r="U51" s="80">
        <v>14427901</v>
      </c>
      <c r="V51" s="80">
        <v>14501738</v>
      </c>
      <c r="W51" s="80">
        <v>0</v>
      </c>
      <c r="X51" s="80">
        <v>0</v>
      </c>
      <c r="Y51" s="80">
        <v>0</v>
      </c>
      <c r="Z51" s="80">
        <v>14501738</v>
      </c>
      <c r="AA51" s="80">
        <v>14430355</v>
      </c>
      <c r="AB51" s="80">
        <v>-71383</v>
      </c>
      <c r="AC51" s="69">
        <v>523099</v>
      </c>
      <c r="AD51" s="69">
        <v>59</v>
      </c>
      <c r="AE51" s="69">
        <v>0</v>
      </c>
      <c r="AF51" s="80">
        <v>45</v>
      </c>
      <c r="AG51" s="80">
        <v>523099</v>
      </c>
      <c r="AH51" s="69">
        <v>0</v>
      </c>
      <c r="AI51" s="69">
        <v>0</v>
      </c>
      <c r="AJ51" s="80">
        <v>0</v>
      </c>
      <c r="AK51" s="80">
        <v>0</v>
      </c>
      <c r="AL51" s="69">
        <v>0</v>
      </c>
      <c r="AM51" s="69">
        <v>0</v>
      </c>
      <c r="AN51" s="80">
        <v>0</v>
      </c>
      <c r="AO51" s="80">
        <v>0</v>
      </c>
      <c r="AP51" s="69">
        <v>0</v>
      </c>
      <c r="AQ51" s="69">
        <v>0</v>
      </c>
      <c r="AR51" s="80">
        <v>0</v>
      </c>
      <c r="AS51" s="80">
        <v>0</v>
      </c>
      <c r="AT51" s="69">
        <v>0</v>
      </c>
      <c r="AU51" s="69">
        <v>0</v>
      </c>
      <c r="AV51" s="80">
        <v>0</v>
      </c>
      <c r="AW51" s="80">
        <v>0</v>
      </c>
      <c r="AX51" s="69">
        <v>0</v>
      </c>
      <c r="AY51" s="69">
        <v>0</v>
      </c>
      <c r="AZ51" s="80">
        <v>0</v>
      </c>
      <c r="BA51" s="80">
        <v>0</v>
      </c>
      <c r="BB51" s="69">
        <v>0</v>
      </c>
      <c r="BC51" s="69">
        <v>0</v>
      </c>
      <c r="BD51" s="80">
        <v>0</v>
      </c>
      <c r="BE51" s="80">
        <v>0</v>
      </c>
      <c r="BF51" s="69">
        <v>0</v>
      </c>
      <c r="BG51" s="69">
        <v>0</v>
      </c>
      <c r="BH51" s="80">
        <v>0</v>
      </c>
      <c r="BI51" s="80">
        <v>0</v>
      </c>
      <c r="BJ51" s="69">
        <v>0</v>
      </c>
      <c r="BK51" s="69">
        <v>0</v>
      </c>
      <c r="BL51" s="80">
        <v>0</v>
      </c>
      <c r="BM51" s="80">
        <v>0</v>
      </c>
      <c r="BN51" s="69">
        <v>0</v>
      </c>
      <c r="BO51" s="69">
        <v>0</v>
      </c>
      <c r="BP51" s="80">
        <v>0</v>
      </c>
      <c r="BQ51" s="80">
        <v>0</v>
      </c>
      <c r="BR51" s="69">
        <v>0</v>
      </c>
      <c r="BS51" s="69">
        <v>0</v>
      </c>
      <c r="BT51" s="80">
        <v>0</v>
      </c>
      <c r="BU51" s="80">
        <v>0</v>
      </c>
      <c r="BV51" s="69">
        <v>0</v>
      </c>
      <c r="BW51" s="69">
        <v>0</v>
      </c>
      <c r="BX51" s="80">
        <v>0</v>
      </c>
      <c r="BY51" s="80">
        <v>0</v>
      </c>
      <c r="BZ51" s="69">
        <v>0</v>
      </c>
      <c r="CA51" s="69">
        <v>0</v>
      </c>
      <c r="CB51" s="80">
        <v>45</v>
      </c>
      <c r="CC51" s="80">
        <v>523099</v>
      </c>
      <c r="CD51" s="69">
        <v>0</v>
      </c>
      <c r="CE51" s="69" t="s">
        <v>768</v>
      </c>
      <c r="CF51" s="69" t="s">
        <v>769</v>
      </c>
      <c r="CG51" s="69" t="s">
        <v>701</v>
      </c>
      <c r="CH51" s="69" t="s">
        <v>701</v>
      </c>
      <c r="CI51" s="69" t="s">
        <v>701</v>
      </c>
      <c r="CJ51" s="68" t="s">
        <v>701</v>
      </c>
      <c r="CK51" s="68">
        <v>45246</v>
      </c>
      <c r="CL51" s="185" t="s">
        <v>1007</v>
      </c>
      <c r="CM51" s="67" t="s">
        <v>1004</v>
      </c>
      <c r="CN51" s="67" t="s">
        <v>168</v>
      </c>
      <c r="CO51" s="68">
        <v>44454</v>
      </c>
      <c r="CP51" s="185" t="s">
        <v>1005</v>
      </c>
      <c r="CQ51" s="67" t="s">
        <v>1010</v>
      </c>
      <c r="CR51" s="67" t="s">
        <v>1015</v>
      </c>
      <c r="CS51" s="69">
        <v>14722615.57</v>
      </c>
      <c r="CT51" s="69"/>
      <c r="CU51" s="69"/>
      <c r="CV51" s="69">
        <v>15</v>
      </c>
      <c r="CW51" s="69">
        <v>22</v>
      </c>
      <c r="CX51" s="69">
        <v>0</v>
      </c>
      <c r="CY51" s="69">
        <v>0</v>
      </c>
      <c r="CZ51" s="69">
        <v>0</v>
      </c>
      <c r="DA51" s="69">
        <v>0</v>
      </c>
      <c r="DG51" t="str">
        <f t="shared" si="1"/>
        <v>CO</v>
      </c>
    </row>
    <row r="52" spans="1:111">
      <c r="A52" t="str">
        <f t="shared" si="0"/>
        <v>02CO</v>
      </c>
      <c r="B52" s="67" t="s">
        <v>0</v>
      </c>
      <c r="C52" s="67" t="s">
        <v>557</v>
      </c>
      <c r="D52" s="67" t="s">
        <v>558</v>
      </c>
      <c r="E52" s="68">
        <v>44153</v>
      </c>
      <c r="F52" s="185" t="s">
        <v>1007</v>
      </c>
      <c r="G52" s="67" t="s">
        <v>1002</v>
      </c>
      <c r="H52" s="69">
        <v>1</v>
      </c>
      <c r="I52" s="69">
        <v>0</v>
      </c>
      <c r="J52" s="69">
        <v>240</v>
      </c>
      <c r="K52" s="69">
        <v>516</v>
      </c>
      <c r="L52" s="69">
        <v>513</v>
      </c>
      <c r="M52" s="69">
        <v>3</v>
      </c>
      <c r="N52" s="69">
        <v>0</v>
      </c>
      <c r="O52" s="69">
        <v>0</v>
      </c>
      <c r="P52" s="69">
        <v>220</v>
      </c>
      <c r="Q52" s="80">
        <v>56</v>
      </c>
      <c r="R52" s="80">
        <v>7945667</v>
      </c>
      <c r="S52" s="80">
        <v>68632</v>
      </c>
      <c r="T52" s="80">
        <v>7877035</v>
      </c>
      <c r="U52" s="80">
        <v>7945667</v>
      </c>
      <c r="V52" s="80">
        <v>8114839</v>
      </c>
      <c r="W52" s="80">
        <v>0</v>
      </c>
      <c r="X52" s="80">
        <v>0</v>
      </c>
      <c r="Y52" s="80">
        <v>0</v>
      </c>
      <c r="Z52" s="80">
        <v>8114839</v>
      </c>
      <c r="AA52" s="80">
        <v>8571019</v>
      </c>
      <c r="AB52" s="80">
        <v>459557</v>
      </c>
      <c r="AC52" s="69">
        <v>0</v>
      </c>
      <c r="AD52" s="69">
        <v>196</v>
      </c>
      <c r="AE52" s="69">
        <v>0</v>
      </c>
      <c r="AF52" s="80">
        <v>0</v>
      </c>
      <c r="AG52" s="80">
        <v>0</v>
      </c>
      <c r="AH52" s="69">
        <v>0</v>
      </c>
      <c r="AI52" s="69">
        <v>0</v>
      </c>
      <c r="AJ52" s="80">
        <v>3</v>
      </c>
      <c r="AK52" s="80">
        <v>0</v>
      </c>
      <c r="AL52" s="69">
        <v>0</v>
      </c>
      <c r="AM52" s="69">
        <v>0</v>
      </c>
      <c r="AN52" s="80">
        <v>0</v>
      </c>
      <c r="AO52" s="80">
        <v>0</v>
      </c>
      <c r="AP52" s="69">
        <v>0</v>
      </c>
      <c r="AQ52" s="69">
        <v>0</v>
      </c>
      <c r="AR52" s="80">
        <v>0</v>
      </c>
      <c r="AS52" s="80">
        <v>0</v>
      </c>
      <c r="AT52" s="69">
        <v>0</v>
      </c>
      <c r="AU52" s="69">
        <v>0</v>
      </c>
      <c r="AV52" s="80">
        <v>0</v>
      </c>
      <c r="AW52" s="80">
        <v>0</v>
      </c>
      <c r="AX52" s="69">
        <v>0</v>
      </c>
      <c r="AY52" s="69">
        <v>0</v>
      </c>
      <c r="AZ52" s="80">
        <v>0</v>
      </c>
      <c r="BA52" s="80">
        <v>0</v>
      </c>
      <c r="BB52" s="69">
        <v>0</v>
      </c>
      <c r="BC52" s="69">
        <v>0</v>
      </c>
      <c r="BD52" s="80">
        <v>0</v>
      </c>
      <c r="BE52" s="80">
        <v>0</v>
      </c>
      <c r="BF52" s="69">
        <v>0</v>
      </c>
      <c r="BG52" s="69">
        <v>0</v>
      </c>
      <c r="BH52" s="80">
        <v>0</v>
      </c>
      <c r="BI52" s="80">
        <v>0</v>
      </c>
      <c r="BJ52" s="69">
        <v>0</v>
      </c>
      <c r="BK52" s="69">
        <v>0</v>
      </c>
      <c r="BL52" s="80">
        <v>0</v>
      </c>
      <c r="BM52" s="80">
        <v>0</v>
      </c>
      <c r="BN52" s="69">
        <v>0</v>
      </c>
      <c r="BO52" s="69">
        <v>0</v>
      </c>
      <c r="BP52" s="80">
        <v>0</v>
      </c>
      <c r="BQ52" s="80">
        <v>0</v>
      </c>
      <c r="BR52" s="69">
        <v>0</v>
      </c>
      <c r="BS52" s="69">
        <v>0</v>
      </c>
      <c r="BT52" s="80">
        <v>0</v>
      </c>
      <c r="BU52" s="80">
        <v>0</v>
      </c>
      <c r="BV52" s="69">
        <v>0</v>
      </c>
      <c r="BW52" s="69">
        <v>0</v>
      </c>
      <c r="BX52" s="80">
        <v>53</v>
      </c>
      <c r="BY52" s="80">
        <v>0</v>
      </c>
      <c r="BZ52" s="69">
        <v>0</v>
      </c>
      <c r="CA52" s="69">
        <v>0</v>
      </c>
      <c r="CB52" s="80">
        <v>56</v>
      </c>
      <c r="CC52" s="80">
        <v>0</v>
      </c>
      <c r="CD52" s="69">
        <v>0</v>
      </c>
      <c r="CE52" s="69" t="s">
        <v>768</v>
      </c>
      <c r="CF52" s="69" t="s">
        <v>769</v>
      </c>
      <c r="CG52" s="69" t="s">
        <v>701</v>
      </c>
      <c r="CH52" s="69" t="s">
        <v>701</v>
      </c>
      <c r="CI52" s="69" t="s">
        <v>701</v>
      </c>
      <c r="CJ52" s="68" t="s">
        <v>701</v>
      </c>
      <c r="CK52" s="68">
        <v>45246</v>
      </c>
      <c r="CL52" s="185" t="s">
        <v>1007</v>
      </c>
      <c r="CM52" s="67" t="s">
        <v>1004</v>
      </c>
      <c r="CN52" s="67" t="s">
        <v>168</v>
      </c>
      <c r="CO52" s="68">
        <v>44749</v>
      </c>
      <c r="CP52" s="185" t="s">
        <v>1005</v>
      </c>
      <c r="CQ52" s="67" t="s">
        <v>1009</v>
      </c>
      <c r="CR52" s="67" t="s">
        <v>1015</v>
      </c>
      <c r="CS52" s="69">
        <v>6919711.5599999996</v>
      </c>
      <c r="CT52" s="69"/>
      <c r="CU52" s="69"/>
      <c r="CV52" s="69">
        <v>56</v>
      </c>
      <c r="CW52" s="69">
        <v>24</v>
      </c>
      <c r="CX52" s="69">
        <v>0</v>
      </c>
      <c r="CY52" s="69">
        <v>0</v>
      </c>
      <c r="CZ52" s="69">
        <v>0</v>
      </c>
      <c r="DA52" s="69">
        <v>0</v>
      </c>
      <c r="DG52" t="str">
        <f t="shared" si="1"/>
        <v>CO</v>
      </c>
    </row>
    <row r="53" spans="1:111">
      <c r="A53" t="str">
        <f t="shared" si="0"/>
        <v>02CO</v>
      </c>
      <c r="B53" s="67" t="s">
        <v>0</v>
      </c>
      <c r="C53" s="67" t="s">
        <v>270</v>
      </c>
      <c r="D53" s="67" t="s">
        <v>271</v>
      </c>
      <c r="E53" s="68">
        <v>44286</v>
      </c>
      <c r="F53" s="185" t="s">
        <v>1003</v>
      </c>
      <c r="G53" s="67" t="s">
        <v>1002</v>
      </c>
      <c r="H53" s="69">
        <v>2</v>
      </c>
      <c r="I53" s="69">
        <v>2</v>
      </c>
      <c r="J53" s="69">
        <v>200</v>
      </c>
      <c r="K53" s="69">
        <v>703</v>
      </c>
      <c r="L53" s="69">
        <v>703</v>
      </c>
      <c r="M53" s="69">
        <v>0</v>
      </c>
      <c r="N53" s="69">
        <v>0</v>
      </c>
      <c r="O53" s="69">
        <v>0</v>
      </c>
      <c r="P53" s="69">
        <v>67</v>
      </c>
      <c r="Q53" s="80">
        <v>436</v>
      </c>
      <c r="R53" s="80">
        <v>1882079</v>
      </c>
      <c r="S53" s="80">
        <v>50000</v>
      </c>
      <c r="T53" s="80">
        <v>1832079</v>
      </c>
      <c r="U53" s="80">
        <v>1993425</v>
      </c>
      <c r="V53" s="80">
        <v>1914819</v>
      </c>
      <c r="W53" s="80">
        <v>0</v>
      </c>
      <c r="X53" s="80">
        <v>0</v>
      </c>
      <c r="Y53" s="80">
        <v>0</v>
      </c>
      <c r="Z53" s="80">
        <v>1914819</v>
      </c>
      <c r="AA53" s="80">
        <v>1920086</v>
      </c>
      <c r="AB53" s="80">
        <v>5267</v>
      </c>
      <c r="AC53" s="69">
        <v>111345</v>
      </c>
      <c r="AD53" s="69">
        <v>142</v>
      </c>
      <c r="AE53" s="69">
        <v>0</v>
      </c>
      <c r="AF53" s="80">
        <v>265</v>
      </c>
      <c r="AG53" s="80">
        <v>118838</v>
      </c>
      <c r="AH53" s="69">
        <v>51945</v>
      </c>
      <c r="AI53" s="69">
        <v>0</v>
      </c>
      <c r="AJ53" s="80">
        <v>0</v>
      </c>
      <c r="AK53" s="80">
        <v>0</v>
      </c>
      <c r="AL53" s="69">
        <v>0</v>
      </c>
      <c r="AM53" s="69">
        <v>0</v>
      </c>
      <c r="AN53" s="80">
        <v>0</v>
      </c>
      <c r="AO53" s="80">
        <v>0</v>
      </c>
      <c r="AP53" s="69">
        <v>0</v>
      </c>
      <c r="AQ53" s="69">
        <v>0</v>
      </c>
      <c r="AR53" s="80">
        <v>0</v>
      </c>
      <c r="AS53" s="80">
        <v>0</v>
      </c>
      <c r="AT53" s="69">
        <v>0</v>
      </c>
      <c r="AU53" s="69">
        <v>0</v>
      </c>
      <c r="AV53" s="80">
        <v>0</v>
      </c>
      <c r="AW53" s="80">
        <v>0</v>
      </c>
      <c r="AX53" s="69">
        <v>0</v>
      </c>
      <c r="AY53" s="69">
        <v>0</v>
      </c>
      <c r="AZ53" s="80">
        <v>0</v>
      </c>
      <c r="BA53" s="80">
        <v>0</v>
      </c>
      <c r="BB53" s="69">
        <v>0</v>
      </c>
      <c r="BC53" s="69">
        <v>0</v>
      </c>
      <c r="BD53" s="80">
        <v>0</v>
      </c>
      <c r="BE53" s="80">
        <v>0</v>
      </c>
      <c r="BF53" s="69">
        <v>0</v>
      </c>
      <c r="BG53" s="69">
        <v>0</v>
      </c>
      <c r="BH53" s="80">
        <v>0</v>
      </c>
      <c r="BI53" s="80">
        <v>0</v>
      </c>
      <c r="BJ53" s="69">
        <v>0</v>
      </c>
      <c r="BK53" s="69">
        <v>0</v>
      </c>
      <c r="BL53" s="80">
        <v>99</v>
      </c>
      <c r="BM53" s="80">
        <v>0</v>
      </c>
      <c r="BN53" s="69">
        <v>0</v>
      </c>
      <c r="BO53" s="69">
        <v>0</v>
      </c>
      <c r="BP53" s="80">
        <v>0</v>
      </c>
      <c r="BQ53" s="80">
        <v>0</v>
      </c>
      <c r="BR53" s="69">
        <v>0</v>
      </c>
      <c r="BS53" s="69">
        <v>0</v>
      </c>
      <c r="BT53" s="80">
        <v>0</v>
      </c>
      <c r="BU53" s="80">
        <v>0</v>
      </c>
      <c r="BV53" s="69">
        <v>0</v>
      </c>
      <c r="BW53" s="69">
        <v>0</v>
      </c>
      <c r="BX53" s="80">
        <v>0</v>
      </c>
      <c r="BY53" s="80">
        <v>0</v>
      </c>
      <c r="BZ53" s="69">
        <v>0</v>
      </c>
      <c r="CA53" s="69">
        <v>0</v>
      </c>
      <c r="CB53" s="80">
        <v>364</v>
      </c>
      <c r="CC53" s="80">
        <v>118838</v>
      </c>
      <c r="CD53" s="69">
        <v>51945</v>
      </c>
      <c r="CE53" s="69" t="s">
        <v>789</v>
      </c>
      <c r="CF53" s="69" t="s">
        <v>790</v>
      </c>
      <c r="CG53" s="69" t="s">
        <v>701</v>
      </c>
      <c r="CH53" s="69" t="s">
        <v>701</v>
      </c>
      <c r="CI53" s="69" t="s">
        <v>701</v>
      </c>
      <c r="CJ53" s="68" t="s">
        <v>701</v>
      </c>
      <c r="CK53" s="68">
        <v>45343</v>
      </c>
      <c r="CL53" s="185" t="s">
        <v>1003</v>
      </c>
      <c r="CM53" s="67" t="s">
        <v>1004</v>
      </c>
      <c r="CN53" s="67" t="s">
        <v>168</v>
      </c>
      <c r="CO53" s="68">
        <v>45266</v>
      </c>
      <c r="CP53" s="185" t="s">
        <v>1007</v>
      </c>
      <c r="CQ53" s="67" t="s">
        <v>1004</v>
      </c>
      <c r="CR53" s="67" t="s">
        <v>554</v>
      </c>
      <c r="CS53" s="69">
        <v>1441903.37</v>
      </c>
      <c r="CT53" s="69"/>
      <c r="CU53" s="69"/>
      <c r="CV53" s="69">
        <v>285</v>
      </c>
      <c r="CW53" s="69">
        <v>54</v>
      </c>
      <c r="CX53" s="69">
        <v>0</v>
      </c>
      <c r="CY53" s="69">
        <v>0</v>
      </c>
      <c r="CZ53" s="69">
        <v>0</v>
      </c>
      <c r="DA53" s="69">
        <v>0</v>
      </c>
      <c r="DG53" t="str">
        <f t="shared" si="1"/>
        <v>CO</v>
      </c>
    </row>
    <row r="54" spans="1:111">
      <c r="A54" t="str">
        <f t="shared" si="0"/>
        <v>02CO</v>
      </c>
      <c r="B54" s="67" t="s">
        <v>0</v>
      </c>
      <c r="C54" s="67" t="s">
        <v>559</v>
      </c>
      <c r="D54" s="67" t="s">
        <v>560</v>
      </c>
      <c r="E54" s="68">
        <v>44244</v>
      </c>
      <c r="F54" s="185" t="s">
        <v>1003</v>
      </c>
      <c r="G54" s="67" t="s">
        <v>1002</v>
      </c>
      <c r="H54" s="69">
        <v>1</v>
      </c>
      <c r="I54" s="69">
        <v>0</v>
      </c>
      <c r="J54" s="69">
        <v>180</v>
      </c>
      <c r="K54" s="69">
        <v>523</v>
      </c>
      <c r="L54" s="69">
        <v>523</v>
      </c>
      <c r="M54" s="69">
        <v>0</v>
      </c>
      <c r="N54" s="69">
        <v>0</v>
      </c>
      <c r="O54" s="69">
        <v>0</v>
      </c>
      <c r="P54" s="69">
        <v>29</v>
      </c>
      <c r="Q54" s="80">
        <v>314</v>
      </c>
      <c r="R54" s="80">
        <v>1262262</v>
      </c>
      <c r="S54" s="80">
        <v>50000</v>
      </c>
      <c r="T54" s="80">
        <v>1212262</v>
      </c>
      <c r="U54" s="80">
        <v>1262262</v>
      </c>
      <c r="V54" s="80">
        <v>1249368</v>
      </c>
      <c r="W54" s="80">
        <v>0</v>
      </c>
      <c r="X54" s="80">
        <v>0</v>
      </c>
      <c r="Y54" s="80">
        <v>0</v>
      </c>
      <c r="Z54" s="80">
        <v>1249368</v>
      </c>
      <c r="AA54" s="80">
        <v>1249498</v>
      </c>
      <c r="AB54" s="80">
        <v>130</v>
      </c>
      <c r="AC54" s="69">
        <v>0</v>
      </c>
      <c r="AD54" s="69">
        <v>103</v>
      </c>
      <c r="AE54" s="69">
        <v>0</v>
      </c>
      <c r="AF54" s="80">
        <v>216</v>
      </c>
      <c r="AG54" s="80">
        <v>0</v>
      </c>
      <c r="AH54" s="69">
        <v>0</v>
      </c>
      <c r="AI54" s="69">
        <v>0</v>
      </c>
      <c r="AJ54" s="80">
        <v>0</v>
      </c>
      <c r="AK54" s="80">
        <v>0</v>
      </c>
      <c r="AL54" s="69">
        <v>0</v>
      </c>
      <c r="AM54" s="69">
        <v>0</v>
      </c>
      <c r="AN54" s="80">
        <v>0</v>
      </c>
      <c r="AO54" s="80">
        <v>0</v>
      </c>
      <c r="AP54" s="69">
        <v>0</v>
      </c>
      <c r="AQ54" s="69">
        <v>0</v>
      </c>
      <c r="AR54" s="80">
        <v>0</v>
      </c>
      <c r="AS54" s="80">
        <v>0</v>
      </c>
      <c r="AT54" s="69">
        <v>0</v>
      </c>
      <c r="AU54" s="69">
        <v>0</v>
      </c>
      <c r="AV54" s="80">
        <v>0</v>
      </c>
      <c r="AW54" s="80">
        <v>0</v>
      </c>
      <c r="AX54" s="69">
        <v>0</v>
      </c>
      <c r="AY54" s="69">
        <v>0</v>
      </c>
      <c r="AZ54" s="80">
        <v>0</v>
      </c>
      <c r="BA54" s="80">
        <v>0</v>
      </c>
      <c r="BB54" s="69">
        <v>0</v>
      </c>
      <c r="BC54" s="69">
        <v>0</v>
      </c>
      <c r="BD54" s="80">
        <v>0</v>
      </c>
      <c r="BE54" s="80">
        <v>0</v>
      </c>
      <c r="BF54" s="69">
        <v>0</v>
      </c>
      <c r="BG54" s="69">
        <v>0</v>
      </c>
      <c r="BH54" s="80">
        <v>0</v>
      </c>
      <c r="BI54" s="80">
        <v>0</v>
      </c>
      <c r="BJ54" s="69">
        <v>0</v>
      </c>
      <c r="BK54" s="69">
        <v>0</v>
      </c>
      <c r="BL54" s="80">
        <v>98</v>
      </c>
      <c r="BM54" s="80">
        <v>0</v>
      </c>
      <c r="BN54" s="69">
        <v>0</v>
      </c>
      <c r="BO54" s="69">
        <v>0</v>
      </c>
      <c r="BP54" s="80">
        <v>0</v>
      </c>
      <c r="BQ54" s="80">
        <v>0</v>
      </c>
      <c r="BR54" s="69">
        <v>0</v>
      </c>
      <c r="BS54" s="69">
        <v>0</v>
      </c>
      <c r="BT54" s="80">
        <v>0</v>
      </c>
      <c r="BU54" s="80">
        <v>0</v>
      </c>
      <c r="BV54" s="69">
        <v>0</v>
      </c>
      <c r="BW54" s="69">
        <v>0</v>
      </c>
      <c r="BX54" s="80">
        <v>0</v>
      </c>
      <c r="BY54" s="80">
        <v>0</v>
      </c>
      <c r="BZ54" s="69">
        <v>0</v>
      </c>
      <c r="CA54" s="69">
        <v>0</v>
      </c>
      <c r="CB54" s="80">
        <v>314</v>
      </c>
      <c r="CC54" s="80">
        <v>0</v>
      </c>
      <c r="CD54" s="69">
        <v>0</v>
      </c>
      <c r="CE54" s="69" t="s">
        <v>755</v>
      </c>
      <c r="CF54" s="69" t="s">
        <v>756</v>
      </c>
      <c r="CG54" s="69" t="s">
        <v>701</v>
      </c>
      <c r="CH54" s="69" t="s">
        <v>701</v>
      </c>
      <c r="CI54" s="69" t="s">
        <v>701</v>
      </c>
      <c r="CJ54" s="68" t="s">
        <v>701</v>
      </c>
      <c r="CK54" s="68">
        <v>45156</v>
      </c>
      <c r="CL54" s="185" t="s">
        <v>1005</v>
      </c>
      <c r="CM54" s="67" t="s">
        <v>1004</v>
      </c>
      <c r="CN54" s="67" t="s">
        <v>168</v>
      </c>
      <c r="CO54" s="68">
        <v>44918</v>
      </c>
      <c r="CP54" s="185" t="s">
        <v>1007</v>
      </c>
      <c r="CQ54" s="67" t="s">
        <v>1009</v>
      </c>
      <c r="CR54" s="67" t="s">
        <v>554</v>
      </c>
      <c r="CS54" s="69">
        <v>1338362.8899999999</v>
      </c>
      <c r="CT54" s="69"/>
      <c r="CU54" s="69"/>
      <c r="CV54" s="69">
        <v>314</v>
      </c>
      <c r="CW54" s="69">
        <v>24</v>
      </c>
      <c r="CX54" s="69">
        <v>0</v>
      </c>
      <c r="CY54" s="69">
        <v>0</v>
      </c>
      <c r="CZ54" s="69">
        <v>0</v>
      </c>
      <c r="DA54" s="69">
        <v>0</v>
      </c>
      <c r="DG54" t="str">
        <f t="shared" si="1"/>
        <v>CO</v>
      </c>
    </row>
    <row r="55" spans="1:111">
      <c r="A55" t="str">
        <f t="shared" si="0"/>
        <v>02CO</v>
      </c>
      <c r="B55" s="67" t="s">
        <v>0</v>
      </c>
      <c r="C55" s="67" t="s">
        <v>272</v>
      </c>
      <c r="D55" s="67" t="s">
        <v>273</v>
      </c>
      <c r="E55" s="68">
        <v>44342</v>
      </c>
      <c r="F55" s="185" t="s">
        <v>1001</v>
      </c>
      <c r="G55" s="67" t="s">
        <v>1002</v>
      </c>
      <c r="H55" s="69">
        <v>2</v>
      </c>
      <c r="I55" s="69">
        <v>3</v>
      </c>
      <c r="J55" s="69">
        <v>325</v>
      </c>
      <c r="K55" s="69">
        <v>487</v>
      </c>
      <c r="L55" s="69">
        <v>487</v>
      </c>
      <c r="M55" s="69">
        <v>0</v>
      </c>
      <c r="N55" s="69">
        <v>0</v>
      </c>
      <c r="O55" s="69">
        <v>0</v>
      </c>
      <c r="P55" s="69">
        <v>162</v>
      </c>
      <c r="Q55" s="80">
        <v>0</v>
      </c>
      <c r="R55" s="80">
        <v>4633748</v>
      </c>
      <c r="S55" s="80">
        <v>75000</v>
      </c>
      <c r="T55" s="80">
        <v>4558748</v>
      </c>
      <c r="U55" s="80">
        <v>3852057</v>
      </c>
      <c r="V55" s="80">
        <v>3929376</v>
      </c>
      <c r="W55" s="80">
        <v>0</v>
      </c>
      <c r="X55" s="80">
        <v>0</v>
      </c>
      <c r="Y55" s="80">
        <v>0</v>
      </c>
      <c r="Z55" s="80">
        <v>3929376</v>
      </c>
      <c r="AA55" s="80">
        <v>4154909</v>
      </c>
      <c r="AB55" s="80">
        <v>225533</v>
      </c>
      <c r="AC55" s="69">
        <v>-781691</v>
      </c>
      <c r="AD55" s="69">
        <v>40</v>
      </c>
      <c r="AE55" s="69">
        <v>30</v>
      </c>
      <c r="AF55" s="80">
        <v>0</v>
      </c>
      <c r="AG55" s="80">
        <v>-739805</v>
      </c>
      <c r="AH55" s="69">
        <v>0</v>
      </c>
      <c r="AI55" s="69">
        <v>0</v>
      </c>
      <c r="AJ55" s="80">
        <v>0</v>
      </c>
      <c r="AK55" s="80">
        <v>7067</v>
      </c>
      <c r="AL55" s="69">
        <v>0</v>
      </c>
      <c r="AM55" s="69">
        <v>0</v>
      </c>
      <c r="AN55" s="80">
        <v>0</v>
      </c>
      <c r="AO55" s="80">
        <v>0</v>
      </c>
      <c r="AP55" s="69">
        <v>0</v>
      </c>
      <c r="AQ55" s="69">
        <v>0</v>
      </c>
      <c r="AR55" s="80">
        <v>0</v>
      </c>
      <c r="AS55" s="80">
        <v>0</v>
      </c>
      <c r="AT55" s="69">
        <v>0</v>
      </c>
      <c r="AU55" s="69">
        <v>0</v>
      </c>
      <c r="AV55" s="80">
        <v>0</v>
      </c>
      <c r="AW55" s="80">
        <v>0</v>
      </c>
      <c r="AX55" s="69">
        <v>0</v>
      </c>
      <c r="AY55" s="69">
        <v>0</v>
      </c>
      <c r="AZ55" s="80">
        <v>0</v>
      </c>
      <c r="BA55" s="80">
        <v>0</v>
      </c>
      <c r="BB55" s="69">
        <v>0</v>
      </c>
      <c r="BC55" s="69">
        <v>0</v>
      </c>
      <c r="BD55" s="80">
        <v>0</v>
      </c>
      <c r="BE55" s="80">
        <v>0</v>
      </c>
      <c r="BF55" s="69">
        <v>0</v>
      </c>
      <c r="BG55" s="69">
        <v>0</v>
      </c>
      <c r="BH55" s="80">
        <v>0</v>
      </c>
      <c r="BI55" s="80">
        <v>0</v>
      </c>
      <c r="BJ55" s="69">
        <v>0</v>
      </c>
      <c r="BK55" s="69">
        <v>0</v>
      </c>
      <c r="BL55" s="80">
        <v>0</v>
      </c>
      <c r="BM55" s="80">
        <v>0</v>
      </c>
      <c r="BN55" s="69">
        <v>0</v>
      </c>
      <c r="BO55" s="69">
        <v>0</v>
      </c>
      <c r="BP55" s="80">
        <v>0</v>
      </c>
      <c r="BQ55" s="80">
        <v>0</v>
      </c>
      <c r="BR55" s="69">
        <v>0</v>
      </c>
      <c r="BS55" s="69">
        <v>0</v>
      </c>
      <c r="BT55" s="80">
        <v>0</v>
      </c>
      <c r="BU55" s="80">
        <v>0</v>
      </c>
      <c r="BV55" s="69">
        <v>0</v>
      </c>
      <c r="BW55" s="69">
        <v>0</v>
      </c>
      <c r="BX55" s="80">
        <v>0</v>
      </c>
      <c r="BY55" s="80">
        <v>0</v>
      </c>
      <c r="BZ55" s="69">
        <v>0</v>
      </c>
      <c r="CA55" s="69">
        <v>30</v>
      </c>
      <c r="CB55" s="80">
        <v>0</v>
      </c>
      <c r="CC55" s="80">
        <v>-732738</v>
      </c>
      <c r="CD55" s="69">
        <v>0</v>
      </c>
      <c r="CE55" s="69" t="s">
        <v>787</v>
      </c>
      <c r="CF55" s="69" t="s">
        <v>788</v>
      </c>
      <c r="CG55" s="69" t="s">
        <v>701</v>
      </c>
      <c r="CH55" s="69" t="s">
        <v>701</v>
      </c>
      <c r="CI55" s="69" t="s">
        <v>701</v>
      </c>
      <c r="CJ55" s="68" t="s">
        <v>701</v>
      </c>
      <c r="CK55" s="68">
        <v>45125</v>
      </c>
      <c r="CL55" s="185" t="s">
        <v>1005</v>
      </c>
      <c r="CM55" s="67" t="s">
        <v>1004</v>
      </c>
      <c r="CN55" s="67" t="s">
        <v>168</v>
      </c>
      <c r="CO55" s="68">
        <v>44932</v>
      </c>
      <c r="CP55" s="185" t="s">
        <v>1003</v>
      </c>
      <c r="CQ55" s="67" t="s">
        <v>1009</v>
      </c>
      <c r="CR55" s="67" t="s">
        <v>554</v>
      </c>
      <c r="CS55" s="69">
        <v>4540382.58</v>
      </c>
      <c r="CT55" s="69"/>
      <c r="CU55" s="69"/>
      <c r="CV55" s="69">
        <v>0</v>
      </c>
      <c r="CW55" s="69">
        <v>42</v>
      </c>
      <c r="CX55" s="69">
        <v>0</v>
      </c>
      <c r="CY55" s="69">
        <v>0</v>
      </c>
      <c r="CZ55" s="69">
        <v>0</v>
      </c>
      <c r="DA55" s="69">
        <v>0</v>
      </c>
      <c r="DG55" t="str">
        <f t="shared" si="1"/>
        <v>CO</v>
      </c>
    </row>
    <row r="56" spans="1:111">
      <c r="A56" t="str">
        <f t="shared" si="0"/>
        <v>02CO</v>
      </c>
      <c r="B56" s="67" t="s">
        <v>0</v>
      </c>
      <c r="C56" s="67" t="s">
        <v>274</v>
      </c>
      <c r="D56" s="67" t="s">
        <v>275</v>
      </c>
      <c r="E56" s="68">
        <v>44468</v>
      </c>
      <c r="F56" s="185" t="s">
        <v>1005</v>
      </c>
      <c r="G56" s="67" t="s">
        <v>1010</v>
      </c>
      <c r="H56" s="69">
        <v>1</v>
      </c>
      <c r="I56" s="69">
        <v>1</v>
      </c>
      <c r="J56" s="69">
        <v>150</v>
      </c>
      <c r="K56" s="69">
        <v>289</v>
      </c>
      <c r="L56" s="69">
        <v>271</v>
      </c>
      <c r="M56" s="69">
        <v>18</v>
      </c>
      <c r="N56" s="69">
        <v>0</v>
      </c>
      <c r="O56" s="69">
        <v>0</v>
      </c>
      <c r="P56" s="69">
        <v>118</v>
      </c>
      <c r="Q56" s="80">
        <v>21</v>
      </c>
      <c r="R56" s="80">
        <v>4876894</v>
      </c>
      <c r="S56" s="80">
        <v>52518</v>
      </c>
      <c r="T56" s="80">
        <v>4824376</v>
      </c>
      <c r="U56" s="80">
        <v>4984966</v>
      </c>
      <c r="V56" s="80">
        <v>5022406</v>
      </c>
      <c r="W56" s="80">
        <v>0</v>
      </c>
      <c r="X56" s="80">
        <v>0</v>
      </c>
      <c r="Y56" s="80">
        <v>0</v>
      </c>
      <c r="Z56" s="80">
        <v>5022406</v>
      </c>
      <c r="AA56" s="80">
        <v>5415141</v>
      </c>
      <c r="AB56" s="80">
        <v>392735</v>
      </c>
      <c r="AC56" s="69">
        <v>108073</v>
      </c>
      <c r="AD56" s="69">
        <v>77</v>
      </c>
      <c r="AE56" s="69">
        <v>0</v>
      </c>
      <c r="AF56" s="80">
        <v>21</v>
      </c>
      <c r="AG56" s="80">
        <v>141356</v>
      </c>
      <c r="AH56" s="69">
        <v>0</v>
      </c>
      <c r="AI56" s="69">
        <v>0</v>
      </c>
      <c r="AJ56" s="80">
        <v>0</v>
      </c>
      <c r="AK56" s="80">
        <v>0</v>
      </c>
      <c r="AL56" s="69">
        <v>0</v>
      </c>
      <c r="AM56" s="69">
        <v>0</v>
      </c>
      <c r="AN56" s="80">
        <v>0</v>
      </c>
      <c r="AO56" s="80">
        <v>0</v>
      </c>
      <c r="AP56" s="69">
        <v>0</v>
      </c>
      <c r="AQ56" s="69">
        <v>0</v>
      </c>
      <c r="AR56" s="80">
        <v>0</v>
      </c>
      <c r="AS56" s="80">
        <v>0</v>
      </c>
      <c r="AT56" s="69">
        <v>0</v>
      </c>
      <c r="AU56" s="69">
        <v>0</v>
      </c>
      <c r="AV56" s="80">
        <v>0</v>
      </c>
      <c r="AW56" s="80">
        <v>0</v>
      </c>
      <c r="AX56" s="69">
        <v>0</v>
      </c>
      <c r="AY56" s="69">
        <v>0</v>
      </c>
      <c r="AZ56" s="80">
        <v>0</v>
      </c>
      <c r="BA56" s="80">
        <v>0</v>
      </c>
      <c r="BB56" s="69">
        <v>0</v>
      </c>
      <c r="BC56" s="69">
        <v>0</v>
      </c>
      <c r="BD56" s="80">
        <v>0</v>
      </c>
      <c r="BE56" s="80">
        <v>0</v>
      </c>
      <c r="BF56" s="69">
        <v>0</v>
      </c>
      <c r="BG56" s="69">
        <v>0</v>
      </c>
      <c r="BH56" s="80">
        <v>0</v>
      </c>
      <c r="BI56" s="80">
        <v>0</v>
      </c>
      <c r="BJ56" s="69">
        <v>0</v>
      </c>
      <c r="BK56" s="69">
        <v>0</v>
      </c>
      <c r="BL56" s="80">
        <v>0</v>
      </c>
      <c r="BM56" s="80">
        <v>0</v>
      </c>
      <c r="BN56" s="69">
        <v>0</v>
      </c>
      <c r="BO56" s="69">
        <v>0</v>
      </c>
      <c r="BP56" s="80">
        <v>0</v>
      </c>
      <c r="BQ56" s="80">
        <v>0</v>
      </c>
      <c r="BR56" s="69">
        <v>0</v>
      </c>
      <c r="BS56" s="69">
        <v>0</v>
      </c>
      <c r="BT56" s="80">
        <v>0</v>
      </c>
      <c r="BU56" s="80">
        <v>0</v>
      </c>
      <c r="BV56" s="69">
        <v>0</v>
      </c>
      <c r="BW56" s="69">
        <v>31</v>
      </c>
      <c r="BX56" s="80">
        <v>0</v>
      </c>
      <c r="BY56" s="80">
        <v>0</v>
      </c>
      <c r="BZ56" s="69">
        <v>0</v>
      </c>
      <c r="CA56" s="69">
        <v>31</v>
      </c>
      <c r="CB56" s="80">
        <v>21</v>
      </c>
      <c r="CC56" s="80">
        <v>141356</v>
      </c>
      <c r="CD56" s="69">
        <v>0</v>
      </c>
      <c r="CE56" s="69" t="s">
        <v>708</v>
      </c>
      <c r="CF56" s="69" t="s">
        <v>709</v>
      </c>
      <c r="CG56" s="69" t="s">
        <v>701</v>
      </c>
      <c r="CH56" s="69" t="s">
        <v>701</v>
      </c>
      <c r="CI56" s="69" t="s">
        <v>701</v>
      </c>
      <c r="CJ56" s="68" t="s">
        <v>701</v>
      </c>
      <c r="CK56" s="68">
        <v>45169</v>
      </c>
      <c r="CL56" s="185" t="s">
        <v>1005</v>
      </c>
      <c r="CM56" s="67" t="s">
        <v>1004</v>
      </c>
      <c r="CN56" s="67" t="s">
        <v>168</v>
      </c>
      <c r="CO56" s="68">
        <v>44847</v>
      </c>
      <c r="CP56" s="185" t="s">
        <v>1007</v>
      </c>
      <c r="CQ56" s="67" t="s">
        <v>1009</v>
      </c>
      <c r="CR56" s="67" t="s">
        <v>1018</v>
      </c>
      <c r="CS56" s="69">
        <v>5483810.9400000004</v>
      </c>
      <c r="CT56" s="69"/>
      <c r="CU56" s="69"/>
      <c r="CV56" s="69">
        <v>6</v>
      </c>
      <c r="CW56" s="69">
        <v>10</v>
      </c>
      <c r="CX56" s="69">
        <v>0</v>
      </c>
      <c r="CY56" s="69">
        <v>0</v>
      </c>
      <c r="CZ56" s="69">
        <v>0</v>
      </c>
      <c r="DA56" s="69">
        <v>0</v>
      </c>
      <c r="DG56" t="str">
        <f t="shared" si="1"/>
        <v>CO</v>
      </c>
    </row>
    <row r="57" spans="1:111">
      <c r="A57" t="str">
        <f t="shared" si="0"/>
        <v>02CO</v>
      </c>
      <c r="B57" s="67" t="s">
        <v>0</v>
      </c>
      <c r="C57" s="67" t="s">
        <v>561</v>
      </c>
      <c r="D57" s="67" t="s">
        <v>562</v>
      </c>
      <c r="E57" s="68">
        <v>44468</v>
      </c>
      <c r="F57" s="185" t="s">
        <v>1005</v>
      </c>
      <c r="G57" s="67" t="s">
        <v>1010</v>
      </c>
      <c r="H57" s="69">
        <v>1</v>
      </c>
      <c r="I57" s="69">
        <v>0</v>
      </c>
      <c r="J57" s="69">
        <v>250</v>
      </c>
      <c r="K57" s="69">
        <v>488</v>
      </c>
      <c r="L57" s="69">
        <v>483</v>
      </c>
      <c r="M57" s="69">
        <v>5</v>
      </c>
      <c r="N57" s="69">
        <v>0</v>
      </c>
      <c r="O57" s="69">
        <v>0</v>
      </c>
      <c r="P57" s="69">
        <v>236</v>
      </c>
      <c r="Q57" s="80">
        <v>2</v>
      </c>
      <c r="R57" s="80">
        <v>9173879</v>
      </c>
      <c r="S57" s="80">
        <v>91638</v>
      </c>
      <c r="T57" s="80">
        <v>9082241</v>
      </c>
      <c r="U57" s="80">
        <v>9173879</v>
      </c>
      <c r="V57" s="80">
        <v>9342688</v>
      </c>
      <c r="W57" s="80">
        <v>0</v>
      </c>
      <c r="X57" s="80">
        <v>0</v>
      </c>
      <c r="Y57" s="80">
        <v>0</v>
      </c>
      <c r="Z57" s="80">
        <v>9342688</v>
      </c>
      <c r="AA57" s="80">
        <v>9910699</v>
      </c>
      <c r="AB57" s="80">
        <v>568010</v>
      </c>
      <c r="AC57" s="69">
        <v>0</v>
      </c>
      <c r="AD57" s="69">
        <v>205</v>
      </c>
      <c r="AE57" s="69">
        <v>28</v>
      </c>
      <c r="AF57" s="80">
        <v>0</v>
      </c>
      <c r="AG57" s="80">
        <v>0</v>
      </c>
      <c r="AH57" s="69">
        <v>0</v>
      </c>
      <c r="AI57" s="69">
        <v>0</v>
      </c>
      <c r="AJ57" s="80">
        <v>0</v>
      </c>
      <c r="AK57" s="80">
        <v>12476</v>
      </c>
      <c r="AL57" s="69">
        <v>0</v>
      </c>
      <c r="AM57" s="69">
        <v>0</v>
      </c>
      <c r="AN57" s="80">
        <v>0</v>
      </c>
      <c r="AO57" s="80">
        <v>0</v>
      </c>
      <c r="AP57" s="69">
        <v>0</v>
      </c>
      <c r="AQ57" s="69">
        <v>0</v>
      </c>
      <c r="AR57" s="80">
        <v>0</v>
      </c>
      <c r="AS57" s="80">
        <v>0</v>
      </c>
      <c r="AT57" s="69">
        <v>0</v>
      </c>
      <c r="AU57" s="69">
        <v>0</v>
      </c>
      <c r="AV57" s="80">
        <v>0</v>
      </c>
      <c r="AW57" s="80">
        <v>0</v>
      </c>
      <c r="AX57" s="69">
        <v>0</v>
      </c>
      <c r="AY57" s="69">
        <v>0</v>
      </c>
      <c r="AZ57" s="80">
        <v>0</v>
      </c>
      <c r="BA57" s="80">
        <v>0</v>
      </c>
      <c r="BB57" s="69">
        <v>0</v>
      </c>
      <c r="BC57" s="69">
        <v>0</v>
      </c>
      <c r="BD57" s="80">
        <v>2</v>
      </c>
      <c r="BE57" s="80">
        <v>0</v>
      </c>
      <c r="BF57" s="69">
        <v>0</v>
      </c>
      <c r="BG57" s="69">
        <v>0</v>
      </c>
      <c r="BH57" s="80">
        <v>0</v>
      </c>
      <c r="BI57" s="80">
        <v>0</v>
      </c>
      <c r="BJ57" s="69">
        <v>0</v>
      </c>
      <c r="BK57" s="69">
        <v>120</v>
      </c>
      <c r="BL57" s="80">
        <v>0</v>
      </c>
      <c r="BM57" s="80">
        <v>0</v>
      </c>
      <c r="BN57" s="69">
        <v>0</v>
      </c>
      <c r="BO57" s="69">
        <v>0</v>
      </c>
      <c r="BP57" s="80">
        <v>0</v>
      </c>
      <c r="BQ57" s="80">
        <v>0</v>
      </c>
      <c r="BR57" s="69">
        <v>0</v>
      </c>
      <c r="BS57" s="69">
        <v>0</v>
      </c>
      <c r="BT57" s="80">
        <v>0</v>
      </c>
      <c r="BU57" s="80">
        <v>0</v>
      </c>
      <c r="BV57" s="69">
        <v>0</v>
      </c>
      <c r="BW57" s="69">
        <v>0</v>
      </c>
      <c r="BX57" s="80">
        <v>0</v>
      </c>
      <c r="BY57" s="80">
        <v>0</v>
      </c>
      <c r="BZ57" s="69">
        <v>0</v>
      </c>
      <c r="CA57" s="69">
        <v>148</v>
      </c>
      <c r="CB57" s="80">
        <v>2</v>
      </c>
      <c r="CC57" s="80">
        <v>12476</v>
      </c>
      <c r="CD57" s="69">
        <v>0</v>
      </c>
      <c r="CE57" s="69" t="s">
        <v>768</v>
      </c>
      <c r="CF57" s="69" t="s">
        <v>769</v>
      </c>
      <c r="CG57" s="69" t="s">
        <v>701</v>
      </c>
      <c r="CH57" s="69" t="s">
        <v>701</v>
      </c>
      <c r="CI57" s="69" t="s">
        <v>701</v>
      </c>
      <c r="CJ57" s="68" t="s">
        <v>701</v>
      </c>
      <c r="CK57" s="68">
        <v>45233</v>
      </c>
      <c r="CL57" s="185" t="s">
        <v>1007</v>
      </c>
      <c r="CM57" s="67" t="s">
        <v>1004</v>
      </c>
      <c r="CN57" s="67" t="s">
        <v>168</v>
      </c>
      <c r="CO57" s="68">
        <v>45106</v>
      </c>
      <c r="CP57" s="185" t="s">
        <v>1001</v>
      </c>
      <c r="CQ57" s="67" t="s">
        <v>1009</v>
      </c>
      <c r="CR57" s="67" t="s">
        <v>1015</v>
      </c>
      <c r="CS57" s="69">
        <v>9935885.5800000001</v>
      </c>
      <c r="CT57" s="69"/>
      <c r="CU57" s="69"/>
      <c r="CV57" s="69">
        <v>2</v>
      </c>
      <c r="CW57" s="69">
        <v>31</v>
      </c>
      <c r="CX57" s="69">
        <v>0</v>
      </c>
      <c r="CY57" s="69">
        <v>0</v>
      </c>
      <c r="CZ57" s="69">
        <v>0</v>
      </c>
      <c r="DA57" s="69">
        <v>0</v>
      </c>
      <c r="DG57" t="str">
        <f t="shared" si="1"/>
        <v>CO</v>
      </c>
    </row>
    <row r="58" spans="1:111">
      <c r="A58" t="str">
        <f t="shared" si="0"/>
        <v>02CO</v>
      </c>
      <c r="B58" s="67" t="s">
        <v>0</v>
      </c>
      <c r="C58" s="67" t="s">
        <v>276</v>
      </c>
      <c r="D58" s="67" t="s">
        <v>277</v>
      </c>
      <c r="E58" s="68">
        <v>44496</v>
      </c>
      <c r="F58" s="185" t="s">
        <v>1007</v>
      </c>
      <c r="G58" s="67" t="s">
        <v>1010</v>
      </c>
      <c r="H58" s="69">
        <v>1</v>
      </c>
      <c r="I58" s="69">
        <v>2</v>
      </c>
      <c r="J58" s="69">
        <v>250</v>
      </c>
      <c r="K58" s="69">
        <v>455</v>
      </c>
      <c r="L58" s="69">
        <v>453</v>
      </c>
      <c r="M58" s="69">
        <v>2</v>
      </c>
      <c r="N58" s="69">
        <v>0</v>
      </c>
      <c r="O58" s="69">
        <v>0</v>
      </c>
      <c r="P58" s="69">
        <v>190</v>
      </c>
      <c r="Q58" s="80">
        <v>15</v>
      </c>
      <c r="R58" s="80">
        <v>3471681</v>
      </c>
      <c r="S58" s="80">
        <v>50000</v>
      </c>
      <c r="T58" s="80">
        <v>3421681</v>
      </c>
      <c r="U58" s="80">
        <v>3603585</v>
      </c>
      <c r="V58" s="80">
        <v>3475517</v>
      </c>
      <c r="W58" s="80">
        <v>0</v>
      </c>
      <c r="X58" s="80">
        <v>0</v>
      </c>
      <c r="Y58" s="80">
        <v>0</v>
      </c>
      <c r="Z58" s="80">
        <v>3475517</v>
      </c>
      <c r="AA58" s="80">
        <v>3614982</v>
      </c>
      <c r="AB58" s="80">
        <v>141674</v>
      </c>
      <c r="AC58" s="69">
        <v>131904</v>
      </c>
      <c r="AD58" s="69">
        <v>166</v>
      </c>
      <c r="AE58" s="69">
        <v>0</v>
      </c>
      <c r="AF58" s="80">
        <v>0</v>
      </c>
      <c r="AG58" s="80">
        <v>34801</v>
      </c>
      <c r="AH58" s="69">
        <v>0</v>
      </c>
      <c r="AI58" s="69">
        <v>0</v>
      </c>
      <c r="AJ58" s="80">
        <v>15</v>
      </c>
      <c r="AK58" s="80">
        <v>132601</v>
      </c>
      <c r="AL58" s="69">
        <v>0</v>
      </c>
      <c r="AM58" s="69">
        <v>0</v>
      </c>
      <c r="AN58" s="80">
        <v>0</v>
      </c>
      <c r="AO58" s="80">
        <v>0</v>
      </c>
      <c r="AP58" s="69">
        <v>0</v>
      </c>
      <c r="AQ58" s="69">
        <v>0</v>
      </c>
      <c r="AR58" s="80">
        <v>0</v>
      </c>
      <c r="AS58" s="80">
        <v>0</v>
      </c>
      <c r="AT58" s="69">
        <v>0</v>
      </c>
      <c r="AU58" s="69">
        <v>0</v>
      </c>
      <c r="AV58" s="80">
        <v>0</v>
      </c>
      <c r="AW58" s="80">
        <v>0</v>
      </c>
      <c r="AX58" s="69">
        <v>0</v>
      </c>
      <c r="AY58" s="69">
        <v>0</v>
      </c>
      <c r="AZ58" s="80">
        <v>0</v>
      </c>
      <c r="BA58" s="80">
        <v>0</v>
      </c>
      <c r="BB58" s="69">
        <v>0</v>
      </c>
      <c r="BC58" s="69">
        <v>0</v>
      </c>
      <c r="BD58" s="80">
        <v>0</v>
      </c>
      <c r="BE58" s="80">
        <v>0</v>
      </c>
      <c r="BF58" s="69">
        <v>0</v>
      </c>
      <c r="BG58" s="69">
        <v>0</v>
      </c>
      <c r="BH58" s="80">
        <v>0</v>
      </c>
      <c r="BI58" s="80">
        <v>0</v>
      </c>
      <c r="BJ58" s="69">
        <v>0</v>
      </c>
      <c r="BK58" s="69">
        <v>0</v>
      </c>
      <c r="BL58" s="80">
        <v>0</v>
      </c>
      <c r="BM58" s="80">
        <v>2209</v>
      </c>
      <c r="BN58" s="69">
        <v>0</v>
      </c>
      <c r="BO58" s="69">
        <v>0</v>
      </c>
      <c r="BP58" s="80">
        <v>0</v>
      </c>
      <c r="BQ58" s="80">
        <v>0</v>
      </c>
      <c r="BR58" s="69">
        <v>0</v>
      </c>
      <c r="BS58" s="69">
        <v>0</v>
      </c>
      <c r="BT58" s="80">
        <v>0</v>
      </c>
      <c r="BU58" s="80">
        <v>0</v>
      </c>
      <c r="BV58" s="69">
        <v>0</v>
      </c>
      <c r="BW58" s="69">
        <v>60</v>
      </c>
      <c r="BX58" s="80">
        <v>0</v>
      </c>
      <c r="BY58" s="80">
        <v>0</v>
      </c>
      <c r="BZ58" s="69">
        <v>0</v>
      </c>
      <c r="CA58" s="69">
        <v>60</v>
      </c>
      <c r="CB58" s="80">
        <v>15</v>
      </c>
      <c r="CC58" s="80">
        <v>169611</v>
      </c>
      <c r="CD58" s="69">
        <v>0</v>
      </c>
      <c r="CE58" s="69" t="s">
        <v>791</v>
      </c>
      <c r="CF58" s="69" t="s">
        <v>792</v>
      </c>
      <c r="CG58" s="69" t="s">
        <v>701</v>
      </c>
      <c r="CH58" s="69" t="s">
        <v>701</v>
      </c>
      <c r="CI58" s="69" t="s">
        <v>701</v>
      </c>
      <c r="CJ58" s="68" t="s">
        <v>701</v>
      </c>
      <c r="CK58" s="68">
        <v>45156</v>
      </c>
      <c r="CL58" s="185" t="s">
        <v>1005</v>
      </c>
      <c r="CM58" s="67" t="s">
        <v>1004</v>
      </c>
      <c r="CN58" s="67" t="s">
        <v>168</v>
      </c>
      <c r="CO58" s="68">
        <v>45050</v>
      </c>
      <c r="CP58" s="185" t="s">
        <v>1001</v>
      </c>
      <c r="CQ58" s="67" t="s">
        <v>1009</v>
      </c>
      <c r="CR58" s="67" t="s">
        <v>1018</v>
      </c>
      <c r="CS58" s="69">
        <v>3836185.04</v>
      </c>
      <c r="CT58" s="69"/>
      <c r="CU58" s="69"/>
      <c r="CV58" s="69">
        <v>0</v>
      </c>
      <c r="CW58" s="69">
        <v>24</v>
      </c>
      <c r="CX58" s="69">
        <v>0</v>
      </c>
      <c r="CY58" s="69">
        <v>0</v>
      </c>
      <c r="CZ58" s="69">
        <v>0</v>
      </c>
      <c r="DA58" s="69">
        <v>0</v>
      </c>
      <c r="DG58" t="str">
        <f t="shared" si="1"/>
        <v>CO</v>
      </c>
    </row>
    <row r="59" spans="1:111">
      <c r="A59" t="str">
        <f t="shared" si="0"/>
        <v>02CO</v>
      </c>
      <c r="B59" s="67" t="s">
        <v>0</v>
      </c>
      <c r="C59" s="67" t="s">
        <v>563</v>
      </c>
      <c r="D59" s="67" t="s">
        <v>564</v>
      </c>
      <c r="E59" s="68">
        <v>44538</v>
      </c>
      <c r="F59" s="185" t="s">
        <v>1007</v>
      </c>
      <c r="G59" s="67" t="s">
        <v>1010</v>
      </c>
      <c r="H59" s="69">
        <v>1</v>
      </c>
      <c r="I59" s="69">
        <v>0</v>
      </c>
      <c r="J59" s="69">
        <v>75</v>
      </c>
      <c r="K59" s="69">
        <v>125</v>
      </c>
      <c r="L59" s="69">
        <v>124</v>
      </c>
      <c r="M59" s="69">
        <v>1</v>
      </c>
      <c r="N59" s="69">
        <v>0</v>
      </c>
      <c r="O59" s="69">
        <v>0</v>
      </c>
      <c r="P59" s="69">
        <v>10</v>
      </c>
      <c r="Q59" s="80">
        <v>40</v>
      </c>
      <c r="R59" s="80">
        <v>698919</v>
      </c>
      <c r="S59" s="80">
        <v>27456</v>
      </c>
      <c r="T59" s="80">
        <v>671464</v>
      </c>
      <c r="U59" s="80">
        <v>698919</v>
      </c>
      <c r="V59" s="80">
        <v>656099</v>
      </c>
      <c r="W59" s="80">
        <v>0</v>
      </c>
      <c r="X59" s="80">
        <v>0</v>
      </c>
      <c r="Y59" s="80">
        <v>0</v>
      </c>
      <c r="Z59" s="80">
        <v>656099</v>
      </c>
      <c r="AA59" s="80">
        <v>656099</v>
      </c>
      <c r="AB59" s="80">
        <v>0</v>
      </c>
      <c r="AC59" s="69">
        <v>0</v>
      </c>
      <c r="AD59" s="69">
        <v>7</v>
      </c>
      <c r="AE59" s="69">
        <v>0</v>
      </c>
      <c r="AF59" s="80">
        <v>0</v>
      </c>
      <c r="AG59" s="80">
        <v>0</v>
      </c>
      <c r="AH59" s="69">
        <v>0</v>
      </c>
      <c r="AI59" s="69">
        <v>0</v>
      </c>
      <c r="AJ59" s="80">
        <v>0</v>
      </c>
      <c r="AK59" s="80">
        <v>0</v>
      </c>
      <c r="AL59" s="69">
        <v>0</v>
      </c>
      <c r="AM59" s="69">
        <v>0</v>
      </c>
      <c r="AN59" s="80">
        <v>0</v>
      </c>
      <c r="AO59" s="80">
        <v>0</v>
      </c>
      <c r="AP59" s="69">
        <v>0</v>
      </c>
      <c r="AQ59" s="69">
        <v>0</v>
      </c>
      <c r="AR59" s="80">
        <v>0</v>
      </c>
      <c r="AS59" s="80">
        <v>0</v>
      </c>
      <c r="AT59" s="69">
        <v>0</v>
      </c>
      <c r="AU59" s="69">
        <v>0</v>
      </c>
      <c r="AV59" s="80">
        <v>0</v>
      </c>
      <c r="AW59" s="80">
        <v>0</v>
      </c>
      <c r="AX59" s="69">
        <v>0</v>
      </c>
      <c r="AY59" s="69">
        <v>0</v>
      </c>
      <c r="AZ59" s="80">
        <v>0</v>
      </c>
      <c r="BA59" s="80">
        <v>0</v>
      </c>
      <c r="BB59" s="69">
        <v>0</v>
      </c>
      <c r="BC59" s="69">
        <v>0</v>
      </c>
      <c r="BD59" s="80">
        <v>0</v>
      </c>
      <c r="BE59" s="80">
        <v>0</v>
      </c>
      <c r="BF59" s="69">
        <v>0</v>
      </c>
      <c r="BG59" s="69">
        <v>0</v>
      </c>
      <c r="BH59" s="80">
        <v>0</v>
      </c>
      <c r="BI59" s="80">
        <v>0</v>
      </c>
      <c r="BJ59" s="69">
        <v>0</v>
      </c>
      <c r="BK59" s="69">
        <v>0</v>
      </c>
      <c r="BL59" s="80">
        <v>0</v>
      </c>
      <c r="BM59" s="80">
        <v>0</v>
      </c>
      <c r="BN59" s="69">
        <v>0</v>
      </c>
      <c r="BO59" s="69">
        <v>0</v>
      </c>
      <c r="BP59" s="80">
        <v>0</v>
      </c>
      <c r="BQ59" s="80">
        <v>0</v>
      </c>
      <c r="BR59" s="69">
        <v>0</v>
      </c>
      <c r="BS59" s="69">
        <v>0</v>
      </c>
      <c r="BT59" s="80">
        <v>0</v>
      </c>
      <c r="BU59" s="80">
        <v>0</v>
      </c>
      <c r="BV59" s="69">
        <v>0</v>
      </c>
      <c r="BW59" s="69">
        <v>0</v>
      </c>
      <c r="BX59" s="80">
        <v>40</v>
      </c>
      <c r="BY59" s="80">
        <v>0</v>
      </c>
      <c r="BZ59" s="69">
        <v>0</v>
      </c>
      <c r="CA59" s="69">
        <v>0</v>
      </c>
      <c r="CB59" s="80">
        <v>40</v>
      </c>
      <c r="CC59" s="80">
        <v>0</v>
      </c>
      <c r="CD59" s="69">
        <v>0</v>
      </c>
      <c r="CE59" s="69" t="s">
        <v>768</v>
      </c>
      <c r="CF59" s="69" t="s">
        <v>769</v>
      </c>
      <c r="CG59" s="69" t="s">
        <v>701</v>
      </c>
      <c r="CH59" s="69" t="s">
        <v>701</v>
      </c>
      <c r="CI59" s="69" t="s">
        <v>701</v>
      </c>
      <c r="CJ59" s="68" t="s">
        <v>701</v>
      </c>
      <c r="CK59" s="68">
        <v>45152</v>
      </c>
      <c r="CL59" s="185" t="s">
        <v>1005</v>
      </c>
      <c r="CM59" s="67" t="s">
        <v>1004</v>
      </c>
      <c r="CN59" s="67" t="s">
        <v>168</v>
      </c>
      <c r="CO59" s="68">
        <v>44740</v>
      </c>
      <c r="CP59" s="185" t="s">
        <v>1001</v>
      </c>
      <c r="CQ59" s="67" t="s">
        <v>1010</v>
      </c>
      <c r="CR59" s="67" t="s">
        <v>1015</v>
      </c>
      <c r="CS59" s="69">
        <v>629198.54</v>
      </c>
      <c r="CT59" s="69"/>
      <c r="CU59" s="69"/>
      <c r="CV59" s="69">
        <v>40</v>
      </c>
      <c r="CW59" s="69">
        <v>3</v>
      </c>
      <c r="CX59" s="69">
        <v>0</v>
      </c>
      <c r="CY59" s="69">
        <v>0</v>
      </c>
      <c r="CZ59" s="69">
        <v>0</v>
      </c>
      <c r="DA59" s="69">
        <v>0</v>
      </c>
      <c r="DG59" t="str">
        <f t="shared" si="1"/>
        <v>CO</v>
      </c>
    </row>
    <row r="60" spans="1:111">
      <c r="A60" t="str">
        <f t="shared" si="0"/>
        <v>02CO</v>
      </c>
      <c r="B60" s="67" t="s">
        <v>0</v>
      </c>
      <c r="C60" s="67" t="s">
        <v>793</v>
      </c>
      <c r="D60" s="67" t="s">
        <v>1019</v>
      </c>
      <c r="E60" s="68">
        <v>44678</v>
      </c>
      <c r="F60" s="185" t="s">
        <v>1001</v>
      </c>
      <c r="G60" s="67" t="s">
        <v>1010</v>
      </c>
      <c r="H60" s="69">
        <v>1</v>
      </c>
      <c r="I60" s="69">
        <v>0</v>
      </c>
      <c r="J60" s="69">
        <v>220</v>
      </c>
      <c r="K60" s="69">
        <v>264</v>
      </c>
      <c r="L60" s="69">
        <v>264</v>
      </c>
      <c r="M60" s="69">
        <v>0</v>
      </c>
      <c r="N60" s="69">
        <v>0</v>
      </c>
      <c r="O60" s="69">
        <v>0</v>
      </c>
      <c r="P60" s="69">
        <v>44</v>
      </c>
      <c r="Q60" s="80">
        <v>0</v>
      </c>
      <c r="R60" s="80">
        <v>8657266</v>
      </c>
      <c r="S60" s="80">
        <v>87492</v>
      </c>
      <c r="T60" s="80">
        <v>8569774</v>
      </c>
      <c r="U60" s="80">
        <v>8657266</v>
      </c>
      <c r="V60" s="80">
        <v>8107793</v>
      </c>
      <c r="W60" s="80">
        <v>0</v>
      </c>
      <c r="X60" s="80">
        <v>0</v>
      </c>
      <c r="Y60" s="80">
        <v>0</v>
      </c>
      <c r="Z60" s="80">
        <v>8107793</v>
      </c>
      <c r="AA60" s="80">
        <v>8099899</v>
      </c>
      <c r="AB60" s="80">
        <v>-7895</v>
      </c>
      <c r="AC60" s="69">
        <v>0</v>
      </c>
      <c r="AD60" s="69">
        <v>23</v>
      </c>
      <c r="AE60" s="69">
        <v>0</v>
      </c>
      <c r="AF60" s="80">
        <v>0</v>
      </c>
      <c r="AG60" s="80">
        <v>0</v>
      </c>
      <c r="AH60" s="69">
        <v>0</v>
      </c>
      <c r="AI60" s="69">
        <v>0</v>
      </c>
      <c r="AJ60" s="80">
        <v>0</v>
      </c>
      <c r="AK60" s="80">
        <v>0</v>
      </c>
      <c r="AL60" s="69">
        <v>0</v>
      </c>
      <c r="AM60" s="69">
        <v>0</v>
      </c>
      <c r="AN60" s="80">
        <v>0</v>
      </c>
      <c r="AO60" s="80">
        <v>0</v>
      </c>
      <c r="AP60" s="69">
        <v>0</v>
      </c>
      <c r="AQ60" s="69">
        <v>0</v>
      </c>
      <c r="AR60" s="80">
        <v>0</v>
      </c>
      <c r="AS60" s="80">
        <v>0</v>
      </c>
      <c r="AT60" s="69">
        <v>0</v>
      </c>
      <c r="AU60" s="69">
        <v>0</v>
      </c>
      <c r="AV60" s="80">
        <v>0</v>
      </c>
      <c r="AW60" s="80">
        <v>0</v>
      </c>
      <c r="AX60" s="69">
        <v>0</v>
      </c>
      <c r="AY60" s="69">
        <v>0</v>
      </c>
      <c r="AZ60" s="80">
        <v>0</v>
      </c>
      <c r="BA60" s="80">
        <v>0</v>
      </c>
      <c r="BB60" s="69">
        <v>0</v>
      </c>
      <c r="BC60" s="69">
        <v>0</v>
      </c>
      <c r="BD60" s="80">
        <v>0</v>
      </c>
      <c r="BE60" s="80">
        <v>0</v>
      </c>
      <c r="BF60" s="69">
        <v>0</v>
      </c>
      <c r="BG60" s="69">
        <v>0</v>
      </c>
      <c r="BH60" s="80">
        <v>0</v>
      </c>
      <c r="BI60" s="80">
        <v>0</v>
      </c>
      <c r="BJ60" s="69">
        <v>0</v>
      </c>
      <c r="BK60" s="69">
        <v>0</v>
      </c>
      <c r="BL60" s="80">
        <v>0</v>
      </c>
      <c r="BM60" s="80">
        <v>0</v>
      </c>
      <c r="BN60" s="69">
        <v>0</v>
      </c>
      <c r="BO60" s="69">
        <v>0</v>
      </c>
      <c r="BP60" s="80">
        <v>0</v>
      </c>
      <c r="BQ60" s="80">
        <v>0</v>
      </c>
      <c r="BR60" s="69">
        <v>0</v>
      </c>
      <c r="BS60" s="69">
        <v>0</v>
      </c>
      <c r="BT60" s="80">
        <v>0</v>
      </c>
      <c r="BU60" s="80">
        <v>0</v>
      </c>
      <c r="BV60" s="69">
        <v>0</v>
      </c>
      <c r="BW60" s="69">
        <v>0</v>
      </c>
      <c r="BX60" s="80">
        <v>0</v>
      </c>
      <c r="BY60" s="80">
        <v>0</v>
      </c>
      <c r="BZ60" s="69">
        <v>0</v>
      </c>
      <c r="CA60" s="69">
        <v>0</v>
      </c>
      <c r="CB60" s="80">
        <v>0</v>
      </c>
      <c r="CC60" s="80">
        <v>0</v>
      </c>
      <c r="CD60" s="69">
        <v>0</v>
      </c>
      <c r="CE60" s="69" t="s">
        <v>768</v>
      </c>
      <c r="CF60" s="69" t="s">
        <v>769</v>
      </c>
      <c r="CG60" s="69" t="s">
        <v>701</v>
      </c>
      <c r="CH60" s="69" t="s">
        <v>701</v>
      </c>
      <c r="CI60" s="69" t="s">
        <v>701</v>
      </c>
      <c r="CJ60" s="68" t="s">
        <v>701</v>
      </c>
      <c r="CK60" s="68">
        <v>45198</v>
      </c>
      <c r="CL60" s="185" t="s">
        <v>1005</v>
      </c>
      <c r="CM60" s="67" t="s">
        <v>1004</v>
      </c>
      <c r="CN60" s="67" t="s">
        <v>168</v>
      </c>
      <c r="CO60" s="68">
        <v>45051</v>
      </c>
      <c r="CP60" s="185" t="s">
        <v>1001</v>
      </c>
      <c r="CQ60" s="67" t="s">
        <v>1009</v>
      </c>
      <c r="CR60" s="67" t="s">
        <v>1015</v>
      </c>
      <c r="CS60" s="69">
        <v>10016766.939999999</v>
      </c>
      <c r="CT60" s="69"/>
      <c r="CU60" s="69"/>
      <c r="CV60" s="69">
        <v>0</v>
      </c>
      <c r="CW60" s="69">
        <v>21</v>
      </c>
      <c r="CX60" s="69">
        <v>0</v>
      </c>
      <c r="CY60" s="69">
        <v>0</v>
      </c>
      <c r="CZ60" s="69">
        <v>0</v>
      </c>
      <c r="DA60" s="69">
        <v>0</v>
      </c>
      <c r="DG60" t="str">
        <f t="shared" si="1"/>
        <v>CO</v>
      </c>
    </row>
    <row r="61" spans="1:111">
      <c r="A61" t="str">
        <f t="shared" si="0"/>
        <v>02CO</v>
      </c>
      <c r="B61" s="67" t="s">
        <v>0</v>
      </c>
      <c r="C61" s="67" t="s">
        <v>278</v>
      </c>
      <c r="D61" s="67" t="s">
        <v>279</v>
      </c>
      <c r="E61" s="68">
        <v>44615</v>
      </c>
      <c r="F61" s="185" t="s">
        <v>1003</v>
      </c>
      <c r="G61" s="67" t="s">
        <v>1010</v>
      </c>
      <c r="H61" s="69">
        <v>1</v>
      </c>
      <c r="I61" s="69">
        <v>1</v>
      </c>
      <c r="J61" s="69">
        <v>300</v>
      </c>
      <c r="K61" s="69">
        <v>388</v>
      </c>
      <c r="L61" s="69">
        <v>388</v>
      </c>
      <c r="M61" s="69">
        <v>0</v>
      </c>
      <c r="N61" s="69">
        <v>0</v>
      </c>
      <c r="O61" s="69">
        <v>0</v>
      </c>
      <c r="P61" s="69">
        <v>65</v>
      </c>
      <c r="Q61" s="80">
        <v>23</v>
      </c>
      <c r="R61" s="80">
        <v>6658470</v>
      </c>
      <c r="S61" s="80">
        <v>60239</v>
      </c>
      <c r="T61" s="80">
        <v>6598231</v>
      </c>
      <c r="U61" s="80">
        <v>6939208</v>
      </c>
      <c r="V61" s="80">
        <v>6857539</v>
      </c>
      <c r="W61" s="80">
        <v>0</v>
      </c>
      <c r="X61" s="80">
        <v>0</v>
      </c>
      <c r="Y61" s="80">
        <v>0</v>
      </c>
      <c r="Z61" s="80">
        <v>6857539</v>
      </c>
      <c r="AA61" s="80">
        <v>7130536</v>
      </c>
      <c r="AB61" s="80">
        <v>272997</v>
      </c>
      <c r="AC61" s="69">
        <v>280738</v>
      </c>
      <c r="AD61" s="69">
        <v>40</v>
      </c>
      <c r="AE61" s="69">
        <v>0</v>
      </c>
      <c r="AF61" s="80">
        <v>0</v>
      </c>
      <c r="AG61" s="80">
        <v>1266</v>
      </c>
      <c r="AH61" s="69">
        <v>0</v>
      </c>
      <c r="AI61" s="69">
        <v>0</v>
      </c>
      <c r="AJ61" s="80">
        <v>20</v>
      </c>
      <c r="AK61" s="80">
        <v>304513</v>
      </c>
      <c r="AL61" s="69">
        <v>0</v>
      </c>
      <c r="AM61" s="69">
        <v>0</v>
      </c>
      <c r="AN61" s="80">
        <v>0</v>
      </c>
      <c r="AO61" s="80">
        <v>0</v>
      </c>
      <c r="AP61" s="69">
        <v>0</v>
      </c>
      <c r="AQ61" s="69">
        <v>0</v>
      </c>
      <c r="AR61" s="80">
        <v>0</v>
      </c>
      <c r="AS61" s="80">
        <v>0</v>
      </c>
      <c r="AT61" s="69">
        <v>0</v>
      </c>
      <c r="AU61" s="69">
        <v>0</v>
      </c>
      <c r="AV61" s="80">
        <v>0</v>
      </c>
      <c r="AW61" s="80">
        <v>0</v>
      </c>
      <c r="AX61" s="69">
        <v>0</v>
      </c>
      <c r="AY61" s="69">
        <v>0</v>
      </c>
      <c r="AZ61" s="80">
        <v>0</v>
      </c>
      <c r="BA61" s="80">
        <v>0</v>
      </c>
      <c r="BB61" s="69">
        <v>0</v>
      </c>
      <c r="BC61" s="69">
        <v>0</v>
      </c>
      <c r="BD61" s="80">
        <v>0</v>
      </c>
      <c r="BE61" s="80">
        <v>0</v>
      </c>
      <c r="BF61" s="69">
        <v>0</v>
      </c>
      <c r="BG61" s="69">
        <v>0</v>
      </c>
      <c r="BH61" s="80">
        <v>0</v>
      </c>
      <c r="BI61" s="80">
        <v>0</v>
      </c>
      <c r="BJ61" s="69">
        <v>0</v>
      </c>
      <c r="BK61" s="69">
        <v>0</v>
      </c>
      <c r="BL61" s="80">
        <v>0</v>
      </c>
      <c r="BM61" s="80">
        <v>0</v>
      </c>
      <c r="BN61" s="69">
        <v>0</v>
      </c>
      <c r="BO61" s="69">
        <v>0</v>
      </c>
      <c r="BP61" s="80">
        <v>0</v>
      </c>
      <c r="BQ61" s="80">
        <v>0</v>
      </c>
      <c r="BR61" s="69">
        <v>0</v>
      </c>
      <c r="BS61" s="69">
        <v>0</v>
      </c>
      <c r="BT61" s="80">
        <v>0</v>
      </c>
      <c r="BU61" s="80">
        <v>0</v>
      </c>
      <c r="BV61" s="69">
        <v>0</v>
      </c>
      <c r="BW61" s="69">
        <v>0</v>
      </c>
      <c r="BX61" s="80">
        <v>0</v>
      </c>
      <c r="BY61" s="80">
        <v>0</v>
      </c>
      <c r="BZ61" s="69">
        <v>0</v>
      </c>
      <c r="CA61" s="69">
        <v>0</v>
      </c>
      <c r="CB61" s="80">
        <v>20</v>
      </c>
      <c r="CC61" s="80">
        <v>305779</v>
      </c>
      <c r="CD61" s="69">
        <v>0</v>
      </c>
      <c r="CE61" s="69" t="s">
        <v>768</v>
      </c>
      <c r="CF61" s="69" t="s">
        <v>769</v>
      </c>
      <c r="CG61" s="69" t="s">
        <v>701</v>
      </c>
      <c r="CH61" s="69" t="s">
        <v>701</v>
      </c>
      <c r="CI61" s="69" t="s">
        <v>701</v>
      </c>
      <c r="CJ61" s="68" t="s">
        <v>701</v>
      </c>
      <c r="CK61" s="68">
        <v>45296</v>
      </c>
      <c r="CL61" s="185" t="s">
        <v>1003</v>
      </c>
      <c r="CM61" s="67" t="s">
        <v>1004</v>
      </c>
      <c r="CN61" s="67" t="s">
        <v>168</v>
      </c>
      <c r="CO61" s="68">
        <v>45105</v>
      </c>
      <c r="CP61" s="185" t="s">
        <v>1001</v>
      </c>
      <c r="CQ61" s="67" t="s">
        <v>1009</v>
      </c>
      <c r="CR61" s="67" t="s">
        <v>1017</v>
      </c>
      <c r="CS61" s="69">
        <v>7633373.3600000003</v>
      </c>
      <c r="CT61" s="69"/>
      <c r="CU61" s="69"/>
      <c r="CV61" s="69">
        <v>0</v>
      </c>
      <c r="CW61" s="69">
        <v>25</v>
      </c>
      <c r="CX61" s="69">
        <v>0</v>
      </c>
      <c r="CY61" s="69">
        <v>0</v>
      </c>
      <c r="CZ61" s="69">
        <v>0</v>
      </c>
      <c r="DA61" s="69">
        <v>0</v>
      </c>
      <c r="DG61" t="str">
        <f t="shared" si="1"/>
        <v>CO</v>
      </c>
    </row>
    <row r="62" spans="1:111">
      <c r="A62" t="str">
        <f t="shared" si="0"/>
        <v>02CO</v>
      </c>
      <c r="B62" s="67" t="s">
        <v>0</v>
      </c>
      <c r="C62" s="67" t="s">
        <v>565</v>
      </c>
      <c r="D62" s="67" t="s">
        <v>566</v>
      </c>
      <c r="E62" s="68">
        <v>44678</v>
      </c>
      <c r="F62" s="185" t="s">
        <v>1001</v>
      </c>
      <c r="G62" s="67" t="s">
        <v>1010</v>
      </c>
      <c r="H62" s="69">
        <v>1</v>
      </c>
      <c r="I62" s="69">
        <v>0</v>
      </c>
      <c r="J62" s="69">
        <v>150</v>
      </c>
      <c r="K62" s="69">
        <v>227</v>
      </c>
      <c r="L62" s="69">
        <v>224</v>
      </c>
      <c r="M62" s="69">
        <v>3</v>
      </c>
      <c r="N62" s="69">
        <v>0</v>
      </c>
      <c r="O62" s="69">
        <v>0</v>
      </c>
      <c r="P62" s="69">
        <v>48</v>
      </c>
      <c r="Q62" s="80">
        <v>29</v>
      </c>
      <c r="R62" s="80">
        <v>1047740</v>
      </c>
      <c r="S62" s="80">
        <v>50000</v>
      </c>
      <c r="T62" s="80">
        <v>997740</v>
      </c>
      <c r="U62" s="80">
        <v>1047740</v>
      </c>
      <c r="V62" s="80">
        <v>1004140</v>
      </c>
      <c r="W62" s="80">
        <v>0</v>
      </c>
      <c r="X62" s="80">
        <v>0</v>
      </c>
      <c r="Y62" s="80">
        <v>0</v>
      </c>
      <c r="Z62" s="80">
        <v>1004140</v>
      </c>
      <c r="AA62" s="80">
        <v>1004137</v>
      </c>
      <c r="AB62" s="80">
        <v>-3</v>
      </c>
      <c r="AC62" s="69">
        <v>0</v>
      </c>
      <c r="AD62" s="69">
        <v>28</v>
      </c>
      <c r="AE62" s="69">
        <v>0</v>
      </c>
      <c r="AF62" s="80">
        <v>0</v>
      </c>
      <c r="AG62" s="80">
        <v>0</v>
      </c>
      <c r="AH62" s="69">
        <v>0</v>
      </c>
      <c r="AI62" s="69">
        <v>0</v>
      </c>
      <c r="AJ62" s="80">
        <v>0</v>
      </c>
      <c r="AK62" s="80">
        <v>0</v>
      </c>
      <c r="AL62" s="69">
        <v>0</v>
      </c>
      <c r="AM62" s="69">
        <v>0</v>
      </c>
      <c r="AN62" s="80">
        <v>0</v>
      </c>
      <c r="AO62" s="80">
        <v>0</v>
      </c>
      <c r="AP62" s="69">
        <v>0</v>
      </c>
      <c r="AQ62" s="69">
        <v>0</v>
      </c>
      <c r="AR62" s="80">
        <v>0</v>
      </c>
      <c r="AS62" s="80">
        <v>0</v>
      </c>
      <c r="AT62" s="69">
        <v>0</v>
      </c>
      <c r="AU62" s="69">
        <v>0</v>
      </c>
      <c r="AV62" s="80">
        <v>0</v>
      </c>
      <c r="AW62" s="80">
        <v>0</v>
      </c>
      <c r="AX62" s="69">
        <v>0</v>
      </c>
      <c r="AY62" s="69">
        <v>0</v>
      </c>
      <c r="AZ62" s="80">
        <v>0</v>
      </c>
      <c r="BA62" s="80">
        <v>0</v>
      </c>
      <c r="BB62" s="69">
        <v>0</v>
      </c>
      <c r="BC62" s="69">
        <v>0</v>
      </c>
      <c r="BD62" s="80">
        <v>0</v>
      </c>
      <c r="BE62" s="80">
        <v>0</v>
      </c>
      <c r="BF62" s="69">
        <v>0</v>
      </c>
      <c r="BG62" s="69">
        <v>0</v>
      </c>
      <c r="BH62" s="80">
        <v>0</v>
      </c>
      <c r="BI62" s="80">
        <v>0</v>
      </c>
      <c r="BJ62" s="69">
        <v>0</v>
      </c>
      <c r="BK62" s="69">
        <v>0</v>
      </c>
      <c r="BL62" s="80">
        <v>0</v>
      </c>
      <c r="BM62" s="80">
        <v>0</v>
      </c>
      <c r="BN62" s="69">
        <v>0</v>
      </c>
      <c r="BO62" s="69">
        <v>0</v>
      </c>
      <c r="BP62" s="80">
        <v>0</v>
      </c>
      <c r="BQ62" s="80">
        <v>0</v>
      </c>
      <c r="BR62" s="69">
        <v>0</v>
      </c>
      <c r="BS62" s="69">
        <v>0</v>
      </c>
      <c r="BT62" s="80">
        <v>0</v>
      </c>
      <c r="BU62" s="80">
        <v>0</v>
      </c>
      <c r="BV62" s="69">
        <v>0</v>
      </c>
      <c r="BW62" s="69">
        <v>0</v>
      </c>
      <c r="BX62" s="80">
        <v>0</v>
      </c>
      <c r="BY62" s="80">
        <v>0</v>
      </c>
      <c r="BZ62" s="69">
        <v>0</v>
      </c>
      <c r="CA62" s="69">
        <v>0</v>
      </c>
      <c r="CB62" s="80">
        <v>0</v>
      </c>
      <c r="CC62" s="80">
        <v>0</v>
      </c>
      <c r="CD62" s="69">
        <v>0</v>
      </c>
      <c r="CE62" s="69" t="s">
        <v>755</v>
      </c>
      <c r="CF62" s="69" t="s">
        <v>756</v>
      </c>
      <c r="CG62" s="69" t="s">
        <v>701</v>
      </c>
      <c r="CH62" s="69" t="s">
        <v>701</v>
      </c>
      <c r="CI62" s="69" t="s">
        <v>701</v>
      </c>
      <c r="CJ62" s="68" t="s">
        <v>701</v>
      </c>
      <c r="CK62" s="68">
        <v>45202</v>
      </c>
      <c r="CL62" s="185" t="s">
        <v>1007</v>
      </c>
      <c r="CM62" s="67" t="s">
        <v>1004</v>
      </c>
      <c r="CN62" s="67" t="s">
        <v>168</v>
      </c>
      <c r="CO62" s="68">
        <v>45078</v>
      </c>
      <c r="CP62" s="185" t="s">
        <v>1001</v>
      </c>
      <c r="CQ62" s="67" t="s">
        <v>1009</v>
      </c>
      <c r="CR62" s="67" t="s">
        <v>554</v>
      </c>
      <c r="CS62" s="69">
        <v>1984965.49</v>
      </c>
      <c r="CT62" s="69"/>
      <c r="CU62" s="69"/>
      <c r="CV62" s="69">
        <v>0</v>
      </c>
      <c r="CW62" s="69">
        <v>20</v>
      </c>
      <c r="CX62" s="69">
        <v>0</v>
      </c>
      <c r="CY62" s="69">
        <v>0</v>
      </c>
      <c r="CZ62" s="69">
        <v>0</v>
      </c>
      <c r="DA62" s="69">
        <v>0</v>
      </c>
      <c r="DG62" t="str">
        <f t="shared" si="1"/>
        <v>CO</v>
      </c>
    </row>
    <row r="63" spans="1:111">
      <c r="A63" t="str">
        <f t="shared" si="0"/>
        <v>02CO</v>
      </c>
      <c r="B63" s="67" t="s">
        <v>0</v>
      </c>
      <c r="C63" s="67" t="s">
        <v>567</v>
      </c>
      <c r="D63" s="67" t="s">
        <v>568</v>
      </c>
      <c r="E63" s="68">
        <v>44573</v>
      </c>
      <c r="F63" s="185" t="s">
        <v>1003</v>
      </c>
      <c r="G63" s="67" t="s">
        <v>1010</v>
      </c>
      <c r="H63" s="69">
        <v>1</v>
      </c>
      <c r="I63" s="69">
        <v>0</v>
      </c>
      <c r="J63" s="69">
        <v>210</v>
      </c>
      <c r="K63" s="69">
        <v>235</v>
      </c>
      <c r="L63" s="69">
        <v>235</v>
      </c>
      <c r="M63" s="69">
        <v>0</v>
      </c>
      <c r="N63" s="69">
        <v>0</v>
      </c>
      <c r="O63" s="69">
        <v>0</v>
      </c>
      <c r="P63" s="69">
        <v>25</v>
      </c>
      <c r="Q63" s="80">
        <v>0</v>
      </c>
      <c r="R63" s="80">
        <v>6173212</v>
      </c>
      <c r="S63" s="80">
        <v>71171</v>
      </c>
      <c r="T63" s="80">
        <v>6102041</v>
      </c>
      <c r="U63" s="80">
        <v>6173212</v>
      </c>
      <c r="V63" s="80">
        <v>6149692</v>
      </c>
      <c r="W63" s="80">
        <v>0</v>
      </c>
      <c r="X63" s="80">
        <v>0</v>
      </c>
      <c r="Y63" s="80">
        <v>0</v>
      </c>
      <c r="Z63" s="80">
        <v>6149692</v>
      </c>
      <c r="AA63" s="80">
        <v>6808147</v>
      </c>
      <c r="AB63" s="80">
        <v>658455</v>
      </c>
      <c r="AC63" s="69">
        <v>0</v>
      </c>
      <c r="AD63" s="69">
        <v>17</v>
      </c>
      <c r="AE63" s="69">
        <v>0</v>
      </c>
      <c r="AF63" s="80">
        <v>0</v>
      </c>
      <c r="AG63" s="80">
        <v>0</v>
      </c>
      <c r="AH63" s="69">
        <v>0</v>
      </c>
      <c r="AI63" s="69">
        <v>0</v>
      </c>
      <c r="AJ63" s="80">
        <v>0</v>
      </c>
      <c r="AK63" s="80">
        <v>37498</v>
      </c>
      <c r="AL63" s="69">
        <v>0</v>
      </c>
      <c r="AM63" s="69">
        <v>0</v>
      </c>
      <c r="AN63" s="80">
        <v>0</v>
      </c>
      <c r="AO63" s="80">
        <v>0</v>
      </c>
      <c r="AP63" s="69">
        <v>0</v>
      </c>
      <c r="AQ63" s="69">
        <v>0</v>
      </c>
      <c r="AR63" s="80">
        <v>0</v>
      </c>
      <c r="AS63" s="80">
        <v>0</v>
      </c>
      <c r="AT63" s="69">
        <v>0</v>
      </c>
      <c r="AU63" s="69">
        <v>0</v>
      </c>
      <c r="AV63" s="80">
        <v>0</v>
      </c>
      <c r="AW63" s="80">
        <v>0</v>
      </c>
      <c r="AX63" s="69">
        <v>0</v>
      </c>
      <c r="AY63" s="69">
        <v>0</v>
      </c>
      <c r="AZ63" s="80">
        <v>0</v>
      </c>
      <c r="BA63" s="80">
        <v>4127</v>
      </c>
      <c r="BB63" s="69">
        <v>0</v>
      </c>
      <c r="BC63" s="69">
        <v>0</v>
      </c>
      <c r="BD63" s="80">
        <v>0</v>
      </c>
      <c r="BE63" s="80">
        <v>0</v>
      </c>
      <c r="BF63" s="69">
        <v>0</v>
      </c>
      <c r="BG63" s="69">
        <v>0</v>
      </c>
      <c r="BH63" s="80">
        <v>0</v>
      </c>
      <c r="BI63" s="80">
        <v>0</v>
      </c>
      <c r="BJ63" s="69">
        <v>0</v>
      </c>
      <c r="BK63" s="69">
        <v>0</v>
      </c>
      <c r="BL63" s="80">
        <v>0</v>
      </c>
      <c r="BM63" s="80">
        <v>0</v>
      </c>
      <c r="BN63" s="69">
        <v>0</v>
      </c>
      <c r="BO63" s="69">
        <v>0</v>
      </c>
      <c r="BP63" s="80">
        <v>0</v>
      </c>
      <c r="BQ63" s="80">
        <v>0</v>
      </c>
      <c r="BR63" s="69">
        <v>0</v>
      </c>
      <c r="BS63" s="69">
        <v>0</v>
      </c>
      <c r="BT63" s="80">
        <v>0</v>
      </c>
      <c r="BU63" s="80">
        <v>0</v>
      </c>
      <c r="BV63" s="69">
        <v>0</v>
      </c>
      <c r="BW63" s="69">
        <v>0</v>
      </c>
      <c r="BX63" s="80">
        <v>0</v>
      </c>
      <c r="BY63" s="80">
        <v>0</v>
      </c>
      <c r="BZ63" s="69">
        <v>0</v>
      </c>
      <c r="CA63" s="69">
        <v>0</v>
      </c>
      <c r="CB63" s="80">
        <v>0</v>
      </c>
      <c r="CC63" s="80">
        <v>41624</v>
      </c>
      <c r="CD63" s="69">
        <v>0</v>
      </c>
      <c r="CE63" s="69" t="s">
        <v>768</v>
      </c>
      <c r="CF63" s="69" t="s">
        <v>769</v>
      </c>
      <c r="CG63" s="69" t="s">
        <v>701</v>
      </c>
      <c r="CH63" s="69" t="s">
        <v>701</v>
      </c>
      <c r="CI63" s="69" t="s">
        <v>701</v>
      </c>
      <c r="CJ63" s="68" t="s">
        <v>701</v>
      </c>
      <c r="CK63" s="68">
        <v>45125</v>
      </c>
      <c r="CL63" s="185" t="s">
        <v>1005</v>
      </c>
      <c r="CM63" s="67" t="s">
        <v>1004</v>
      </c>
      <c r="CN63" s="67" t="s">
        <v>168</v>
      </c>
      <c r="CO63" s="68">
        <v>44888</v>
      </c>
      <c r="CP63" s="185" t="s">
        <v>1007</v>
      </c>
      <c r="CQ63" s="67" t="s">
        <v>1009</v>
      </c>
      <c r="CR63" s="67" t="s">
        <v>1017</v>
      </c>
      <c r="CS63" s="69">
        <v>7484487.7599999998</v>
      </c>
      <c r="CT63" s="69"/>
      <c r="CU63" s="69"/>
      <c r="CV63" s="69">
        <v>0</v>
      </c>
      <c r="CW63" s="69">
        <v>8</v>
      </c>
      <c r="CX63" s="69">
        <v>0</v>
      </c>
      <c r="CY63" s="69">
        <v>0</v>
      </c>
      <c r="CZ63" s="69">
        <v>0</v>
      </c>
      <c r="DA63" s="69">
        <v>0</v>
      </c>
      <c r="DG63" t="str">
        <f t="shared" si="1"/>
        <v>CO</v>
      </c>
    </row>
    <row r="64" spans="1:111">
      <c r="A64" t="str">
        <f t="shared" si="0"/>
        <v>02CO</v>
      </c>
      <c r="B64" s="67" t="s">
        <v>0</v>
      </c>
      <c r="C64" s="67" t="s">
        <v>280</v>
      </c>
      <c r="D64" s="67" t="s">
        <v>281</v>
      </c>
      <c r="E64" s="68">
        <v>44587</v>
      </c>
      <c r="F64" s="185" t="s">
        <v>1003</v>
      </c>
      <c r="G64" s="67" t="s">
        <v>1010</v>
      </c>
      <c r="H64" s="69">
        <v>1</v>
      </c>
      <c r="I64" s="69">
        <v>2</v>
      </c>
      <c r="J64" s="69">
        <v>250</v>
      </c>
      <c r="K64" s="69">
        <v>442</v>
      </c>
      <c r="L64" s="69">
        <v>442</v>
      </c>
      <c r="M64" s="69">
        <v>0</v>
      </c>
      <c r="N64" s="69">
        <v>0</v>
      </c>
      <c r="O64" s="69">
        <v>0</v>
      </c>
      <c r="P64" s="69">
        <v>192</v>
      </c>
      <c r="Q64" s="80">
        <v>0</v>
      </c>
      <c r="R64" s="80">
        <v>9730642</v>
      </c>
      <c r="S64" s="80">
        <v>103892</v>
      </c>
      <c r="T64" s="80">
        <v>9626750</v>
      </c>
      <c r="U64" s="80">
        <v>9751076</v>
      </c>
      <c r="V64" s="80">
        <v>10241376</v>
      </c>
      <c r="W64" s="80">
        <v>0</v>
      </c>
      <c r="X64" s="80">
        <v>0</v>
      </c>
      <c r="Y64" s="80">
        <v>0</v>
      </c>
      <c r="Z64" s="80">
        <v>10241376</v>
      </c>
      <c r="AA64" s="80">
        <v>10650890</v>
      </c>
      <c r="AB64" s="80">
        <v>409515</v>
      </c>
      <c r="AC64" s="69">
        <v>20434</v>
      </c>
      <c r="AD64" s="69">
        <v>166</v>
      </c>
      <c r="AE64" s="69">
        <v>0</v>
      </c>
      <c r="AF64" s="80">
        <v>0</v>
      </c>
      <c r="AG64" s="80">
        <v>116950</v>
      </c>
      <c r="AH64" s="69">
        <v>0</v>
      </c>
      <c r="AI64" s="69">
        <v>0</v>
      </c>
      <c r="AJ64" s="80">
        <v>0</v>
      </c>
      <c r="AK64" s="80">
        <v>0</v>
      </c>
      <c r="AL64" s="69">
        <v>0</v>
      </c>
      <c r="AM64" s="69">
        <v>0</v>
      </c>
      <c r="AN64" s="80">
        <v>0</v>
      </c>
      <c r="AO64" s="80">
        <v>0</v>
      </c>
      <c r="AP64" s="69">
        <v>0</v>
      </c>
      <c r="AQ64" s="69">
        <v>0</v>
      </c>
      <c r="AR64" s="80">
        <v>0</v>
      </c>
      <c r="AS64" s="80">
        <v>0</v>
      </c>
      <c r="AT64" s="69">
        <v>0</v>
      </c>
      <c r="AU64" s="69">
        <v>0</v>
      </c>
      <c r="AV64" s="80">
        <v>0</v>
      </c>
      <c r="AW64" s="80">
        <v>0</v>
      </c>
      <c r="AX64" s="69">
        <v>0</v>
      </c>
      <c r="AY64" s="69">
        <v>0</v>
      </c>
      <c r="AZ64" s="80">
        <v>0</v>
      </c>
      <c r="BA64" s="80">
        <v>0</v>
      </c>
      <c r="BB64" s="69">
        <v>0</v>
      </c>
      <c r="BC64" s="69">
        <v>0</v>
      </c>
      <c r="BD64" s="80">
        <v>0</v>
      </c>
      <c r="BE64" s="80">
        <v>0</v>
      </c>
      <c r="BF64" s="69">
        <v>0</v>
      </c>
      <c r="BG64" s="69">
        <v>0</v>
      </c>
      <c r="BH64" s="80">
        <v>0</v>
      </c>
      <c r="BI64" s="80">
        <v>0</v>
      </c>
      <c r="BJ64" s="69">
        <v>0</v>
      </c>
      <c r="BK64" s="69">
        <v>60</v>
      </c>
      <c r="BL64" s="80">
        <v>0</v>
      </c>
      <c r="BM64" s="80">
        <v>0</v>
      </c>
      <c r="BN64" s="69">
        <v>0</v>
      </c>
      <c r="BO64" s="69">
        <v>0</v>
      </c>
      <c r="BP64" s="80">
        <v>0</v>
      </c>
      <c r="BQ64" s="80">
        <v>0</v>
      </c>
      <c r="BR64" s="69">
        <v>0</v>
      </c>
      <c r="BS64" s="69">
        <v>0</v>
      </c>
      <c r="BT64" s="80">
        <v>0</v>
      </c>
      <c r="BU64" s="80">
        <v>0</v>
      </c>
      <c r="BV64" s="69">
        <v>0</v>
      </c>
      <c r="BW64" s="69">
        <v>60</v>
      </c>
      <c r="BX64" s="80">
        <v>0</v>
      </c>
      <c r="BY64" s="80">
        <v>0</v>
      </c>
      <c r="BZ64" s="69">
        <v>0</v>
      </c>
      <c r="CA64" s="69">
        <v>120</v>
      </c>
      <c r="CB64" s="80">
        <v>0</v>
      </c>
      <c r="CC64" s="80">
        <v>89568</v>
      </c>
      <c r="CD64" s="69">
        <v>0</v>
      </c>
      <c r="CE64" s="69" t="s">
        <v>787</v>
      </c>
      <c r="CF64" s="69" t="s">
        <v>788</v>
      </c>
      <c r="CG64" s="69" t="s">
        <v>701</v>
      </c>
      <c r="CH64" s="69" t="s">
        <v>701</v>
      </c>
      <c r="CI64" s="69" t="s">
        <v>701</v>
      </c>
      <c r="CJ64" s="68" t="s">
        <v>701</v>
      </c>
      <c r="CK64" s="68">
        <v>45342</v>
      </c>
      <c r="CL64" s="185" t="s">
        <v>1003</v>
      </c>
      <c r="CM64" s="67" t="s">
        <v>1004</v>
      </c>
      <c r="CN64" s="67" t="s">
        <v>168</v>
      </c>
      <c r="CO64" s="68">
        <v>45166</v>
      </c>
      <c r="CP64" s="185" t="s">
        <v>1005</v>
      </c>
      <c r="CQ64" s="67" t="s">
        <v>1004</v>
      </c>
      <c r="CR64" s="67" t="s">
        <v>1018</v>
      </c>
      <c r="CS64" s="69">
        <v>11590621.810000001</v>
      </c>
      <c r="CT64" s="69"/>
      <c r="CU64" s="69"/>
      <c r="CV64" s="69">
        <v>0</v>
      </c>
      <c r="CW64" s="69">
        <v>26</v>
      </c>
      <c r="CX64" s="69">
        <v>0</v>
      </c>
      <c r="CY64" s="69">
        <v>0</v>
      </c>
      <c r="CZ64" s="69">
        <v>-27382</v>
      </c>
      <c r="DA64" s="69">
        <v>0</v>
      </c>
      <c r="DG64" t="str">
        <f t="shared" si="1"/>
        <v>CO</v>
      </c>
    </row>
    <row r="65" spans="1:111">
      <c r="A65" t="str">
        <f t="shared" ref="A65:A128" si="4">CONCATENATE(B65,DG65)</f>
        <v>02CO</v>
      </c>
      <c r="B65" s="67" t="s">
        <v>0</v>
      </c>
      <c r="C65" s="67" t="s">
        <v>282</v>
      </c>
      <c r="D65" s="67" t="s">
        <v>283</v>
      </c>
      <c r="E65" s="68">
        <v>44615</v>
      </c>
      <c r="F65" s="185" t="s">
        <v>1003</v>
      </c>
      <c r="G65" s="67" t="s">
        <v>1010</v>
      </c>
      <c r="H65" s="69">
        <v>2</v>
      </c>
      <c r="I65" s="69">
        <v>2</v>
      </c>
      <c r="J65" s="69">
        <v>210</v>
      </c>
      <c r="K65" s="69">
        <v>287</v>
      </c>
      <c r="L65" s="69">
        <v>287</v>
      </c>
      <c r="M65" s="69">
        <v>0</v>
      </c>
      <c r="N65" s="69">
        <v>0</v>
      </c>
      <c r="O65" s="69">
        <v>0</v>
      </c>
      <c r="P65" s="69">
        <v>72</v>
      </c>
      <c r="Q65" s="80">
        <v>5</v>
      </c>
      <c r="R65" s="80">
        <v>4069827</v>
      </c>
      <c r="S65" s="80">
        <v>50000</v>
      </c>
      <c r="T65" s="80">
        <v>4019827</v>
      </c>
      <c r="U65" s="80">
        <v>4084043</v>
      </c>
      <c r="V65" s="80">
        <v>4107794</v>
      </c>
      <c r="W65" s="80">
        <v>0</v>
      </c>
      <c r="X65" s="80">
        <v>0</v>
      </c>
      <c r="Y65" s="80">
        <v>0</v>
      </c>
      <c r="Z65" s="80">
        <v>4107794</v>
      </c>
      <c r="AA65" s="80">
        <v>4236681</v>
      </c>
      <c r="AB65" s="80">
        <v>130239</v>
      </c>
      <c r="AC65" s="69">
        <v>14216</v>
      </c>
      <c r="AD65" s="69">
        <v>19</v>
      </c>
      <c r="AE65" s="69">
        <v>0</v>
      </c>
      <c r="AF65" s="80">
        <v>0</v>
      </c>
      <c r="AG65" s="80">
        <v>0</v>
      </c>
      <c r="AH65" s="69">
        <v>0</v>
      </c>
      <c r="AI65" s="69">
        <v>34</v>
      </c>
      <c r="AJ65" s="80">
        <v>0</v>
      </c>
      <c r="AK65" s="80">
        <v>12864</v>
      </c>
      <c r="AL65" s="69">
        <v>0</v>
      </c>
      <c r="AM65" s="69">
        <v>0</v>
      </c>
      <c r="AN65" s="80">
        <v>0</v>
      </c>
      <c r="AO65" s="80">
        <v>0</v>
      </c>
      <c r="AP65" s="69">
        <v>0</v>
      </c>
      <c r="AQ65" s="69">
        <v>0</v>
      </c>
      <c r="AR65" s="80">
        <v>0</v>
      </c>
      <c r="AS65" s="80">
        <v>0</v>
      </c>
      <c r="AT65" s="69">
        <v>0</v>
      </c>
      <c r="AU65" s="69">
        <v>0</v>
      </c>
      <c r="AV65" s="80">
        <v>0</v>
      </c>
      <c r="AW65" s="80">
        <v>0</v>
      </c>
      <c r="AX65" s="69">
        <v>0</v>
      </c>
      <c r="AY65" s="69">
        <v>0</v>
      </c>
      <c r="AZ65" s="80">
        <v>0</v>
      </c>
      <c r="BA65" s="80">
        <v>0</v>
      </c>
      <c r="BB65" s="69">
        <v>0</v>
      </c>
      <c r="BC65" s="69">
        <v>0</v>
      </c>
      <c r="BD65" s="80">
        <v>0</v>
      </c>
      <c r="BE65" s="80">
        <v>0</v>
      </c>
      <c r="BF65" s="69">
        <v>0</v>
      </c>
      <c r="BG65" s="69">
        <v>0</v>
      </c>
      <c r="BH65" s="80">
        <v>0</v>
      </c>
      <c r="BI65" s="80">
        <v>0</v>
      </c>
      <c r="BJ65" s="69">
        <v>0</v>
      </c>
      <c r="BK65" s="69">
        <v>0</v>
      </c>
      <c r="BL65" s="80">
        <v>0</v>
      </c>
      <c r="BM65" s="80">
        <v>1352</v>
      </c>
      <c r="BN65" s="69">
        <v>0</v>
      </c>
      <c r="BO65" s="69">
        <v>0</v>
      </c>
      <c r="BP65" s="80">
        <v>0</v>
      </c>
      <c r="BQ65" s="80">
        <v>0</v>
      </c>
      <c r="BR65" s="69">
        <v>0</v>
      </c>
      <c r="BS65" s="69">
        <v>0</v>
      </c>
      <c r="BT65" s="80">
        <v>0</v>
      </c>
      <c r="BU65" s="80">
        <v>0</v>
      </c>
      <c r="BV65" s="69">
        <v>0</v>
      </c>
      <c r="BW65" s="69">
        <v>0</v>
      </c>
      <c r="BX65" s="80">
        <v>0</v>
      </c>
      <c r="BY65" s="80">
        <v>0</v>
      </c>
      <c r="BZ65" s="69">
        <v>0</v>
      </c>
      <c r="CA65" s="69">
        <v>34</v>
      </c>
      <c r="CB65" s="80">
        <v>0</v>
      </c>
      <c r="CC65" s="80">
        <v>14216</v>
      </c>
      <c r="CD65" s="69">
        <v>0</v>
      </c>
      <c r="CE65" s="69" t="s">
        <v>708</v>
      </c>
      <c r="CF65" s="69" t="s">
        <v>709</v>
      </c>
      <c r="CG65" s="69" t="s">
        <v>701</v>
      </c>
      <c r="CH65" s="69" t="s">
        <v>701</v>
      </c>
      <c r="CI65" s="69" t="s">
        <v>701</v>
      </c>
      <c r="CJ65" s="68" t="s">
        <v>701</v>
      </c>
      <c r="CK65" s="68">
        <v>45201</v>
      </c>
      <c r="CL65" s="185" t="s">
        <v>1007</v>
      </c>
      <c r="CM65" s="67" t="s">
        <v>1004</v>
      </c>
      <c r="CN65" s="67" t="s">
        <v>168</v>
      </c>
      <c r="CO65" s="68">
        <v>45033</v>
      </c>
      <c r="CP65" s="185" t="s">
        <v>1001</v>
      </c>
      <c r="CQ65" s="67" t="s">
        <v>1009</v>
      </c>
      <c r="CR65" s="67" t="s">
        <v>554</v>
      </c>
      <c r="CS65" s="69">
        <v>5072861.67</v>
      </c>
      <c r="CT65" s="69"/>
      <c r="CU65" s="69"/>
      <c r="CV65" s="69">
        <v>0</v>
      </c>
      <c r="CW65" s="69">
        <v>19</v>
      </c>
      <c r="CX65" s="69">
        <v>0</v>
      </c>
      <c r="CY65" s="69">
        <v>0</v>
      </c>
      <c r="CZ65" s="69">
        <v>0</v>
      </c>
      <c r="DA65" s="69">
        <v>0</v>
      </c>
      <c r="DG65" t="str">
        <f t="shared" ref="DG65:DG128" si="5">IF(LEFT(C65,1)="E","DO","CO")</f>
        <v>CO</v>
      </c>
    </row>
    <row r="66" spans="1:111">
      <c r="A66" t="str">
        <f t="shared" si="4"/>
        <v>02CO</v>
      </c>
      <c r="B66" s="67" t="s">
        <v>0</v>
      </c>
      <c r="C66" s="67" t="s">
        <v>569</v>
      </c>
      <c r="D66" s="67" t="s">
        <v>570</v>
      </c>
      <c r="E66" s="68">
        <v>44496</v>
      </c>
      <c r="F66" s="185" t="s">
        <v>1007</v>
      </c>
      <c r="G66" s="67" t="s">
        <v>1010</v>
      </c>
      <c r="H66" s="69">
        <v>1</v>
      </c>
      <c r="I66" s="69">
        <v>0</v>
      </c>
      <c r="J66" s="69">
        <v>180</v>
      </c>
      <c r="K66" s="69">
        <v>262</v>
      </c>
      <c r="L66" s="69">
        <v>260</v>
      </c>
      <c r="M66" s="69">
        <v>2</v>
      </c>
      <c r="N66" s="69">
        <v>0</v>
      </c>
      <c r="O66" s="69">
        <v>0</v>
      </c>
      <c r="P66" s="69">
        <v>55</v>
      </c>
      <c r="Q66" s="80">
        <v>27</v>
      </c>
      <c r="R66" s="80">
        <v>1371850</v>
      </c>
      <c r="S66" s="80">
        <v>50000</v>
      </c>
      <c r="T66" s="80">
        <v>1321850</v>
      </c>
      <c r="U66" s="80">
        <v>1371850</v>
      </c>
      <c r="V66" s="80">
        <v>1320562</v>
      </c>
      <c r="W66" s="80">
        <v>0</v>
      </c>
      <c r="X66" s="80">
        <v>0</v>
      </c>
      <c r="Y66" s="80">
        <v>0</v>
      </c>
      <c r="Z66" s="80">
        <v>1320562</v>
      </c>
      <c r="AA66" s="80">
        <v>1320562</v>
      </c>
      <c r="AB66" s="80">
        <v>0</v>
      </c>
      <c r="AC66" s="69">
        <v>0</v>
      </c>
      <c r="AD66" s="69">
        <v>29</v>
      </c>
      <c r="AE66" s="69">
        <v>0</v>
      </c>
      <c r="AF66" s="80">
        <v>0</v>
      </c>
      <c r="AG66" s="80">
        <v>0</v>
      </c>
      <c r="AH66" s="69">
        <v>0</v>
      </c>
      <c r="AI66" s="69">
        <v>0</v>
      </c>
      <c r="AJ66" s="80">
        <v>0</v>
      </c>
      <c r="AK66" s="80">
        <v>0</v>
      </c>
      <c r="AL66" s="69">
        <v>0</v>
      </c>
      <c r="AM66" s="69">
        <v>0</v>
      </c>
      <c r="AN66" s="80">
        <v>0</v>
      </c>
      <c r="AO66" s="80">
        <v>0</v>
      </c>
      <c r="AP66" s="69">
        <v>0</v>
      </c>
      <c r="AQ66" s="69">
        <v>0</v>
      </c>
      <c r="AR66" s="80">
        <v>0</v>
      </c>
      <c r="AS66" s="80">
        <v>0</v>
      </c>
      <c r="AT66" s="69">
        <v>0</v>
      </c>
      <c r="AU66" s="69">
        <v>0</v>
      </c>
      <c r="AV66" s="80">
        <v>0</v>
      </c>
      <c r="AW66" s="80">
        <v>0</v>
      </c>
      <c r="AX66" s="69">
        <v>0</v>
      </c>
      <c r="AY66" s="69">
        <v>0</v>
      </c>
      <c r="AZ66" s="80">
        <v>0</v>
      </c>
      <c r="BA66" s="80">
        <v>0</v>
      </c>
      <c r="BB66" s="69">
        <v>0</v>
      </c>
      <c r="BC66" s="69">
        <v>0</v>
      </c>
      <c r="BD66" s="80">
        <v>0</v>
      </c>
      <c r="BE66" s="80">
        <v>0</v>
      </c>
      <c r="BF66" s="69">
        <v>0</v>
      </c>
      <c r="BG66" s="69">
        <v>0</v>
      </c>
      <c r="BH66" s="80">
        <v>0</v>
      </c>
      <c r="BI66" s="80">
        <v>0</v>
      </c>
      <c r="BJ66" s="69">
        <v>0</v>
      </c>
      <c r="BK66" s="69">
        <v>0</v>
      </c>
      <c r="BL66" s="80">
        <v>0</v>
      </c>
      <c r="BM66" s="80">
        <v>0</v>
      </c>
      <c r="BN66" s="69">
        <v>0</v>
      </c>
      <c r="BO66" s="69">
        <v>0</v>
      </c>
      <c r="BP66" s="80">
        <v>0</v>
      </c>
      <c r="BQ66" s="80">
        <v>0</v>
      </c>
      <c r="BR66" s="69">
        <v>0</v>
      </c>
      <c r="BS66" s="69">
        <v>0</v>
      </c>
      <c r="BT66" s="80">
        <v>0</v>
      </c>
      <c r="BU66" s="80">
        <v>0</v>
      </c>
      <c r="BV66" s="69">
        <v>0</v>
      </c>
      <c r="BW66" s="69">
        <v>0</v>
      </c>
      <c r="BX66" s="80">
        <v>0</v>
      </c>
      <c r="BY66" s="80">
        <v>0</v>
      </c>
      <c r="BZ66" s="69">
        <v>0</v>
      </c>
      <c r="CA66" s="69">
        <v>0</v>
      </c>
      <c r="CB66" s="80">
        <v>0</v>
      </c>
      <c r="CC66" s="80">
        <v>0</v>
      </c>
      <c r="CD66" s="69">
        <v>0</v>
      </c>
      <c r="CE66" s="69" t="s">
        <v>755</v>
      </c>
      <c r="CF66" s="69" t="s">
        <v>756</v>
      </c>
      <c r="CG66" s="69" t="s">
        <v>701</v>
      </c>
      <c r="CH66" s="69" t="s">
        <v>701</v>
      </c>
      <c r="CI66" s="69" t="s">
        <v>701</v>
      </c>
      <c r="CJ66" s="68" t="s">
        <v>701</v>
      </c>
      <c r="CK66" s="68">
        <v>45167</v>
      </c>
      <c r="CL66" s="185" t="s">
        <v>1005</v>
      </c>
      <c r="CM66" s="67" t="s">
        <v>1004</v>
      </c>
      <c r="CN66" s="67" t="s">
        <v>168</v>
      </c>
      <c r="CO66" s="68">
        <v>44945</v>
      </c>
      <c r="CP66" s="185" t="s">
        <v>1003</v>
      </c>
      <c r="CQ66" s="67" t="s">
        <v>1009</v>
      </c>
      <c r="CR66" s="67" t="s">
        <v>554</v>
      </c>
      <c r="CS66" s="69">
        <v>1352767.24</v>
      </c>
      <c r="CT66" s="69"/>
      <c r="CU66" s="69"/>
      <c r="CV66" s="69">
        <v>0</v>
      </c>
      <c r="CW66" s="69">
        <v>26</v>
      </c>
      <c r="CX66" s="69">
        <v>0</v>
      </c>
      <c r="CY66" s="69">
        <v>0</v>
      </c>
      <c r="CZ66" s="69">
        <v>0</v>
      </c>
      <c r="DA66" s="69">
        <v>0</v>
      </c>
      <c r="DG66" t="str">
        <f t="shared" si="5"/>
        <v>CO</v>
      </c>
    </row>
    <row r="67" spans="1:111">
      <c r="A67" t="str">
        <f t="shared" si="4"/>
        <v>02CO</v>
      </c>
      <c r="B67" s="67" t="s">
        <v>0</v>
      </c>
      <c r="C67" s="67" t="s">
        <v>284</v>
      </c>
      <c r="D67" s="67" t="s">
        <v>285</v>
      </c>
      <c r="E67" s="68">
        <v>44706</v>
      </c>
      <c r="F67" s="185" t="s">
        <v>1001</v>
      </c>
      <c r="G67" s="67" t="s">
        <v>1010</v>
      </c>
      <c r="H67" s="69">
        <v>1</v>
      </c>
      <c r="I67" s="69">
        <v>1</v>
      </c>
      <c r="J67" s="69">
        <v>100</v>
      </c>
      <c r="K67" s="69">
        <v>303</v>
      </c>
      <c r="L67" s="69">
        <v>303</v>
      </c>
      <c r="M67" s="69">
        <v>0</v>
      </c>
      <c r="N67" s="69">
        <v>0</v>
      </c>
      <c r="O67" s="69">
        <v>0</v>
      </c>
      <c r="P67" s="69">
        <v>67</v>
      </c>
      <c r="Q67" s="80">
        <v>136</v>
      </c>
      <c r="R67" s="80">
        <v>917218</v>
      </c>
      <c r="S67" s="80">
        <v>36854</v>
      </c>
      <c r="T67" s="80">
        <v>880364</v>
      </c>
      <c r="U67" s="80">
        <v>984061</v>
      </c>
      <c r="V67" s="80">
        <v>1118191</v>
      </c>
      <c r="W67" s="80">
        <v>0</v>
      </c>
      <c r="X67" s="80">
        <v>0</v>
      </c>
      <c r="Y67" s="80">
        <v>0</v>
      </c>
      <c r="Z67" s="80">
        <v>1118191</v>
      </c>
      <c r="AA67" s="80">
        <v>1118191</v>
      </c>
      <c r="AB67" s="80">
        <v>0</v>
      </c>
      <c r="AC67" s="69">
        <v>66843</v>
      </c>
      <c r="AD67" s="69">
        <v>22</v>
      </c>
      <c r="AE67" s="69">
        <v>0</v>
      </c>
      <c r="AF67" s="80">
        <v>30</v>
      </c>
      <c r="AG67" s="80">
        <v>23646</v>
      </c>
      <c r="AH67" s="69">
        <v>0</v>
      </c>
      <c r="AI67" s="69">
        <v>0</v>
      </c>
      <c r="AJ67" s="80">
        <v>50</v>
      </c>
      <c r="AK67" s="80">
        <v>66843</v>
      </c>
      <c r="AL67" s="69">
        <v>66843</v>
      </c>
      <c r="AM67" s="69">
        <v>0</v>
      </c>
      <c r="AN67" s="80">
        <v>0</v>
      </c>
      <c r="AO67" s="80">
        <v>0</v>
      </c>
      <c r="AP67" s="69">
        <v>0</v>
      </c>
      <c r="AQ67" s="69">
        <v>0</v>
      </c>
      <c r="AR67" s="80">
        <v>0</v>
      </c>
      <c r="AS67" s="80">
        <v>0</v>
      </c>
      <c r="AT67" s="69">
        <v>0</v>
      </c>
      <c r="AU67" s="69">
        <v>0</v>
      </c>
      <c r="AV67" s="80">
        <v>0</v>
      </c>
      <c r="AW67" s="80">
        <v>0</v>
      </c>
      <c r="AX67" s="69">
        <v>0</v>
      </c>
      <c r="AY67" s="69">
        <v>0</v>
      </c>
      <c r="AZ67" s="80">
        <v>0</v>
      </c>
      <c r="BA67" s="80">
        <v>0</v>
      </c>
      <c r="BB67" s="69">
        <v>0</v>
      </c>
      <c r="BC67" s="69">
        <v>0</v>
      </c>
      <c r="BD67" s="80">
        <v>0</v>
      </c>
      <c r="BE67" s="80">
        <v>0</v>
      </c>
      <c r="BF67" s="69">
        <v>0</v>
      </c>
      <c r="BG67" s="69">
        <v>0</v>
      </c>
      <c r="BH67" s="80">
        <v>0</v>
      </c>
      <c r="BI67" s="80">
        <v>0</v>
      </c>
      <c r="BJ67" s="69">
        <v>0</v>
      </c>
      <c r="BK67" s="69">
        <v>0</v>
      </c>
      <c r="BL67" s="80">
        <v>0</v>
      </c>
      <c r="BM67" s="80">
        <v>0</v>
      </c>
      <c r="BN67" s="69">
        <v>0</v>
      </c>
      <c r="BO67" s="69">
        <v>0</v>
      </c>
      <c r="BP67" s="80">
        <v>0</v>
      </c>
      <c r="BQ67" s="80">
        <v>0</v>
      </c>
      <c r="BR67" s="69">
        <v>0</v>
      </c>
      <c r="BS67" s="69">
        <v>0</v>
      </c>
      <c r="BT67" s="80">
        <v>0</v>
      </c>
      <c r="BU67" s="80">
        <v>0</v>
      </c>
      <c r="BV67" s="69">
        <v>0</v>
      </c>
      <c r="BW67" s="69">
        <v>0</v>
      </c>
      <c r="BX67" s="80">
        <v>0</v>
      </c>
      <c r="BY67" s="80">
        <v>0</v>
      </c>
      <c r="BZ67" s="69">
        <v>0</v>
      </c>
      <c r="CA67" s="69">
        <v>0</v>
      </c>
      <c r="CB67" s="80">
        <v>80</v>
      </c>
      <c r="CC67" s="80">
        <v>90489</v>
      </c>
      <c r="CD67" s="69">
        <v>66843</v>
      </c>
      <c r="CE67" s="69" t="s">
        <v>789</v>
      </c>
      <c r="CF67" s="69" t="s">
        <v>790</v>
      </c>
      <c r="CG67" s="69" t="s">
        <v>701</v>
      </c>
      <c r="CH67" s="69" t="s">
        <v>701</v>
      </c>
      <c r="CI67" s="69" t="s">
        <v>701</v>
      </c>
      <c r="CJ67" s="68" t="s">
        <v>701</v>
      </c>
      <c r="CK67" s="68">
        <v>45434</v>
      </c>
      <c r="CL67" s="185" t="s">
        <v>1001</v>
      </c>
      <c r="CM67" s="67" t="s">
        <v>1004</v>
      </c>
      <c r="CN67" s="67" t="s">
        <v>168</v>
      </c>
      <c r="CO67" s="68">
        <v>45302</v>
      </c>
      <c r="CP67" s="185" t="s">
        <v>1003</v>
      </c>
      <c r="CQ67" s="67" t="s">
        <v>1004</v>
      </c>
      <c r="CR67" s="67" t="s">
        <v>554</v>
      </c>
      <c r="CS67" s="69">
        <v>862998.91</v>
      </c>
      <c r="CT67" s="69"/>
      <c r="CU67" s="69"/>
      <c r="CV67" s="69">
        <v>30</v>
      </c>
      <c r="CW67" s="69">
        <v>26</v>
      </c>
      <c r="CX67" s="69">
        <v>0</v>
      </c>
      <c r="CY67" s="69">
        <v>0</v>
      </c>
      <c r="CZ67" s="69">
        <v>0</v>
      </c>
      <c r="DA67" s="69">
        <v>0</v>
      </c>
      <c r="DG67" t="str">
        <f t="shared" si="5"/>
        <v>CO</v>
      </c>
    </row>
    <row r="68" spans="1:111">
      <c r="A68" t="str">
        <f t="shared" si="4"/>
        <v>02CO</v>
      </c>
      <c r="B68" s="67" t="s">
        <v>0</v>
      </c>
      <c r="C68" s="67" t="s">
        <v>286</v>
      </c>
      <c r="D68" s="67" t="s">
        <v>287</v>
      </c>
      <c r="E68" s="68">
        <v>44573</v>
      </c>
      <c r="F68" s="185" t="s">
        <v>1003</v>
      </c>
      <c r="G68" s="67" t="s">
        <v>1010</v>
      </c>
      <c r="H68" s="69">
        <v>2</v>
      </c>
      <c r="I68" s="69">
        <v>1</v>
      </c>
      <c r="J68" s="69">
        <v>300</v>
      </c>
      <c r="K68" s="69">
        <v>413</v>
      </c>
      <c r="L68" s="69">
        <v>418</v>
      </c>
      <c r="M68" s="69">
        <v>-5</v>
      </c>
      <c r="N68" s="69">
        <v>5</v>
      </c>
      <c r="O68" s="69">
        <v>0</v>
      </c>
      <c r="P68" s="69">
        <v>113</v>
      </c>
      <c r="Q68" s="80">
        <v>0</v>
      </c>
      <c r="R68" s="80">
        <v>9551621</v>
      </c>
      <c r="S68" s="80">
        <v>106078</v>
      </c>
      <c r="T68" s="80">
        <v>9445543</v>
      </c>
      <c r="U68" s="80">
        <v>9552942</v>
      </c>
      <c r="V68" s="80">
        <v>9869457</v>
      </c>
      <c r="W68" s="80">
        <v>-18930</v>
      </c>
      <c r="X68" s="80">
        <v>0</v>
      </c>
      <c r="Y68" s="80">
        <v>-18930</v>
      </c>
      <c r="Z68" s="80">
        <v>9850527</v>
      </c>
      <c r="AA68" s="80">
        <v>10484168</v>
      </c>
      <c r="AB68" s="80">
        <v>634962</v>
      </c>
      <c r="AC68" s="69">
        <v>1321</v>
      </c>
      <c r="AD68" s="69">
        <v>83</v>
      </c>
      <c r="AE68" s="69">
        <v>0</v>
      </c>
      <c r="AF68" s="80">
        <v>0</v>
      </c>
      <c r="AG68" s="80">
        <v>0</v>
      </c>
      <c r="AH68" s="69">
        <v>0</v>
      </c>
      <c r="AI68" s="69">
        <v>0</v>
      </c>
      <c r="AJ68" s="80">
        <v>0</v>
      </c>
      <c r="AK68" s="80">
        <v>1184</v>
      </c>
      <c r="AL68" s="69">
        <v>0</v>
      </c>
      <c r="AM68" s="69">
        <v>0</v>
      </c>
      <c r="AN68" s="80">
        <v>0</v>
      </c>
      <c r="AO68" s="80">
        <v>0</v>
      </c>
      <c r="AP68" s="69">
        <v>0</v>
      </c>
      <c r="AQ68" s="69">
        <v>0</v>
      </c>
      <c r="AR68" s="80">
        <v>0</v>
      </c>
      <c r="AS68" s="80">
        <v>0</v>
      </c>
      <c r="AT68" s="69">
        <v>0</v>
      </c>
      <c r="AU68" s="69">
        <v>0</v>
      </c>
      <c r="AV68" s="80">
        <v>0</v>
      </c>
      <c r="AW68" s="80">
        <v>0</v>
      </c>
      <c r="AX68" s="69">
        <v>0</v>
      </c>
      <c r="AY68" s="69">
        <v>0</v>
      </c>
      <c r="AZ68" s="80">
        <v>0</v>
      </c>
      <c r="BA68" s="80">
        <v>0</v>
      </c>
      <c r="BB68" s="69">
        <v>0</v>
      </c>
      <c r="BC68" s="69">
        <v>0</v>
      </c>
      <c r="BD68" s="80">
        <v>0</v>
      </c>
      <c r="BE68" s="80">
        <v>0</v>
      </c>
      <c r="BF68" s="69">
        <v>0</v>
      </c>
      <c r="BG68" s="69">
        <v>0</v>
      </c>
      <c r="BH68" s="80">
        <v>0</v>
      </c>
      <c r="BI68" s="80">
        <v>0</v>
      </c>
      <c r="BJ68" s="69">
        <v>0</v>
      </c>
      <c r="BK68" s="69">
        <v>60</v>
      </c>
      <c r="BL68" s="80">
        <v>0</v>
      </c>
      <c r="BM68" s="80">
        <v>1321</v>
      </c>
      <c r="BN68" s="69">
        <v>0</v>
      </c>
      <c r="BO68" s="69">
        <v>0</v>
      </c>
      <c r="BP68" s="80">
        <v>0</v>
      </c>
      <c r="BQ68" s="80">
        <v>0</v>
      </c>
      <c r="BR68" s="69">
        <v>0</v>
      </c>
      <c r="BS68" s="69">
        <v>0</v>
      </c>
      <c r="BT68" s="80">
        <v>0</v>
      </c>
      <c r="BU68" s="80">
        <v>0</v>
      </c>
      <c r="BV68" s="69">
        <v>0</v>
      </c>
      <c r="BW68" s="69">
        <v>0</v>
      </c>
      <c r="BX68" s="80">
        <v>0</v>
      </c>
      <c r="BY68" s="80">
        <v>0</v>
      </c>
      <c r="BZ68" s="69">
        <v>0</v>
      </c>
      <c r="CA68" s="69">
        <v>60</v>
      </c>
      <c r="CB68" s="80">
        <v>0</v>
      </c>
      <c r="CC68" s="80">
        <v>2504</v>
      </c>
      <c r="CD68" s="69">
        <v>0</v>
      </c>
      <c r="CE68" s="69" t="s">
        <v>787</v>
      </c>
      <c r="CF68" s="69" t="s">
        <v>788</v>
      </c>
      <c r="CG68" s="69" t="s">
        <v>701</v>
      </c>
      <c r="CH68" s="69" t="s">
        <v>701</v>
      </c>
      <c r="CI68" s="69" t="s">
        <v>701</v>
      </c>
      <c r="CJ68" s="68" t="s">
        <v>701</v>
      </c>
      <c r="CK68" s="68">
        <v>45232</v>
      </c>
      <c r="CL68" s="185" t="s">
        <v>1007</v>
      </c>
      <c r="CM68" s="67" t="s">
        <v>1004</v>
      </c>
      <c r="CN68" s="67" t="s">
        <v>168</v>
      </c>
      <c r="CO68" s="68">
        <v>45071</v>
      </c>
      <c r="CP68" s="185" t="s">
        <v>1001</v>
      </c>
      <c r="CQ68" s="67" t="s">
        <v>1009</v>
      </c>
      <c r="CR68" s="67" t="s">
        <v>554</v>
      </c>
      <c r="CS68" s="69">
        <v>11919284.18</v>
      </c>
      <c r="CT68" s="69"/>
      <c r="CU68" s="69"/>
      <c r="CV68" s="69">
        <v>0</v>
      </c>
      <c r="CW68" s="69">
        <v>30</v>
      </c>
      <c r="CX68" s="69">
        <v>0</v>
      </c>
      <c r="CY68" s="69">
        <v>0</v>
      </c>
      <c r="CZ68" s="69">
        <v>0</v>
      </c>
      <c r="DA68" s="69">
        <v>0</v>
      </c>
      <c r="DG68" t="str">
        <f t="shared" si="5"/>
        <v>CO</v>
      </c>
    </row>
    <row r="69" spans="1:111">
      <c r="A69" t="str">
        <f t="shared" si="4"/>
        <v>02CO</v>
      </c>
      <c r="B69" s="67" t="s">
        <v>0</v>
      </c>
      <c r="C69" s="67" t="s">
        <v>571</v>
      </c>
      <c r="D69" s="67" t="s">
        <v>572</v>
      </c>
      <c r="E69" s="68">
        <v>44650</v>
      </c>
      <c r="F69" s="185" t="s">
        <v>1003</v>
      </c>
      <c r="G69" s="67" t="s">
        <v>1010</v>
      </c>
      <c r="H69" s="69">
        <v>2</v>
      </c>
      <c r="I69" s="69">
        <v>0</v>
      </c>
      <c r="J69" s="69">
        <v>197</v>
      </c>
      <c r="K69" s="69">
        <v>390</v>
      </c>
      <c r="L69" s="69">
        <v>390</v>
      </c>
      <c r="M69" s="69">
        <v>0</v>
      </c>
      <c r="N69" s="69">
        <v>0</v>
      </c>
      <c r="O69" s="69">
        <v>0</v>
      </c>
      <c r="P69" s="69">
        <v>178</v>
      </c>
      <c r="Q69" s="80">
        <v>15</v>
      </c>
      <c r="R69" s="80">
        <v>8536881</v>
      </c>
      <c r="S69" s="80">
        <v>91154</v>
      </c>
      <c r="T69" s="80">
        <v>8445727</v>
      </c>
      <c r="U69" s="80">
        <v>8536881</v>
      </c>
      <c r="V69" s="80">
        <v>9157134</v>
      </c>
      <c r="W69" s="80">
        <v>0</v>
      </c>
      <c r="X69" s="80">
        <v>0</v>
      </c>
      <c r="Y69" s="80">
        <v>0</v>
      </c>
      <c r="Z69" s="80">
        <v>9157134</v>
      </c>
      <c r="AA69" s="80">
        <v>9260550</v>
      </c>
      <c r="AB69" s="80">
        <v>103416</v>
      </c>
      <c r="AC69" s="69">
        <v>0</v>
      </c>
      <c r="AD69" s="69">
        <v>156</v>
      </c>
      <c r="AE69" s="69">
        <v>0</v>
      </c>
      <c r="AF69" s="80">
        <v>1</v>
      </c>
      <c r="AG69" s="80">
        <v>23794</v>
      </c>
      <c r="AH69" s="69">
        <v>0</v>
      </c>
      <c r="AI69" s="69">
        <v>0</v>
      </c>
      <c r="AJ69" s="80">
        <v>14</v>
      </c>
      <c r="AK69" s="80">
        <v>12482</v>
      </c>
      <c r="AL69" s="69">
        <v>0</v>
      </c>
      <c r="AM69" s="69">
        <v>0</v>
      </c>
      <c r="AN69" s="80">
        <v>0</v>
      </c>
      <c r="AO69" s="80">
        <v>0</v>
      </c>
      <c r="AP69" s="69">
        <v>0</v>
      </c>
      <c r="AQ69" s="69">
        <v>0</v>
      </c>
      <c r="AR69" s="80">
        <v>0</v>
      </c>
      <c r="AS69" s="80">
        <v>0</v>
      </c>
      <c r="AT69" s="69">
        <v>0</v>
      </c>
      <c r="AU69" s="69">
        <v>0</v>
      </c>
      <c r="AV69" s="80">
        <v>0</v>
      </c>
      <c r="AW69" s="80">
        <v>0</v>
      </c>
      <c r="AX69" s="69">
        <v>0</v>
      </c>
      <c r="AY69" s="69">
        <v>0</v>
      </c>
      <c r="AZ69" s="80">
        <v>0</v>
      </c>
      <c r="BA69" s="80">
        <v>0</v>
      </c>
      <c r="BB69" s="69">
        <v>0</v>
      </c>
      <c r="BC69" s="69">
        <v>0</v>
      </c>
      <c r="BD69" s="80">
        <v>0</v>
      </c>
      <c r="BE69" s="80">
        <v>0</v>
      </c>
      <c r="BF69" s="69">
        <v>0</v>
      </c>
      <c r="BG69" s="69">
        <v>0</v>
      </c>
      <c r="BH69" s="80">
        <v>0</v>
      </c>
      <c r="BI69" s="80">
        <v>0</v>
      </c>
      <c r="BJ69" s="69">
        <v>0</v>
      </c>
      <c r="BK69" s="69">
        <v>145</v>
      </c>
      <c r="BL69" s="80">
        <v>0</v>
      </c>
      <c r="BM69" s="80">
        <v>0</v>
      </c>
      <c r="BN69" s="69">
        <v>0</v>
      </c>
      <c r="BO69" s="69">
        <v>0</v>
      </c>
      <c r="BP69" s="80">
        <v>0</v>
      </c>
      <c r="BQ69" s="80">
        <v>0</v>
      </c>
      <c r="BR69" s="69">
        <v>0</v>
      </c>
      <c r="BS69" s="69">
        <v>0</v>
      </c>
      <c r="BT69" s="80">
        <v>0</v>
      </c>
      <c r="BU69" s="80">
        <v>0</v>
      </c>
      <c r="BV69" s="69">
        <v>0</v>
      </c>
      <c r="BW69" s="69">
        <v>0</v>
      </c>
      <c r="BX69" s="80">
        <v>0</v>
      </c>
      <c r="BY69" s="80">
        <v>0</v>
      </c>
      <c r="BZ69" s="69">
        <v>0</v>
      </c>
      <c r="CA69" s="69">
        <v>145</v>
      </c>
      <c r="CB69" s="80">
        <v>15</v>
      </c>
      <c r="CC69" s="80">
        <v>36276</v>
      </c>
      <c r="CD69" s="69">
        <v>0</v>
      </c>
      <c r="CE69" s="69" t="s">
        <v>768</v>
      </c>
      <c r="CF69" s="69" t="s">
        <v>769</v>
      </c>
      <c r="CG69" s="69" t="s">
        <v>701</v>
      </c>
      <c r="CH69" s="69" t="s">
        <v>701</v>
      </c>
      <c r="CI69" s="69" t="s">
        <v>701</v>
      </c>
      <c r="CJ69" s="68" t="s">
        <v>701</v>
      </c>
      <c r="CK69" s="68">
        <v>45303</v>
      </c>
      <c r="CL69" s="185" t="s">
        <v>1003</v>
      </c>
      <c r="CM69" s="67" t="s">
        <v>1004</v>
      </c>
      <c r="CN69" s="67" t="s">
        <v>168</v>
      </c>
      <c r="CO69" s="68">
        <v>45169</v>
      </c>
      <c r="CP69" s="185" t="s">
        <v>1005</v>
      </c>
      <c r="CQ69" s="67" t="s">
        <v>1004</v>
      </c>
      <c r="CR69" s="67" t="s">
        <v>1015</v>
      </c>
      <c r="CS69" s="69">
        <v>10386871.810000001</v>
      </c>
      <c r="CT69" s="69"/>
      <c r="CU69" s="69"/>
      <c r="CV69" s="69">
        <v>15</v>
      </c>
      <c r="CW69" s="69">
        <v>22</v>
      </c>
      <c r="CX69" s="69">
        <v>0</v>
      </c>
      <c r="CY69" s="69">
        <v>0</v>
      </c>
      <c r="CZ69" s="69">
        <v>0</v>
      </c>
      <c r="DA69" s="69">
        <v>0</v>
      </c>
      <c r="DG69" t="str">
        <f t="shared" si="5"/>
        <v>CO</v>
      </c>
    </row>
    <row r="70" spans="1:111">
      <c r="A70" t="str">
        <f t="shared" si="4"/>
        <v>02CO</v>
      </c>
      <c r="B70" s="67" t="s">
        <v>0</v>
      </c>
      <c r="C70" s="67" t="s">
        <v>288</v>
      </c>
      <c r="D70" s="67" t="s">
        <v>289</v>
      </c>
      <c r="E70" s="68">
        <v>44650</v>
      </c>
      <c r="F70" s="185" t="s">
        <v>1003</v>
      </c>
      <c r="G70" s="67" t="s">
        <v>1010</v>
      </c>
      <c r="H70" s="69">
        <v>2</v>
      </c>
      <c r="I70" s="69">
        <v>1</v>
      </c>
      <c r="J70" s="69">
        <v>360</v>
      </c>
      <c r="K70" s="69">
        <v>392</v>
      </c>
      <c r="L70" s="69">
        <v>383</v>
      </c>
      <c r="M70" s="69">
        <v>9</v>
      </c>
      <c r="N70" s="69">
        <v>0</v>
      </c>
      <c r="O70" s="69">
        <v>0</v>
      </c>
      <c r="P70" s="69">
        <v>32</v>
      </c>
      <c r="Q70" s="80">
        <v>0</v>
      </c>
      <c r="R70" s="80">
        <v>13369606</v>
      </c>
      <c r="S70" s="80">
        <v>130623</v>
      </c>
      <c r="T70" s="80">
        <v>13238982</v>
      </c>
      <c r="U70" s="80">
        <v>13375355</v>
      </c>
      <c r="V70" s="80">
        <v>13678461</v>
      </c>
      <c r="W70" s="80">
        <v>0</v>
      </c>
      <c r="X70" s="80">
        <v>0</v>
      </c>
      <c r="Y70" s="80">
        <v>0</v>
      </c>
      <c r="Z70" s="80">
        <v>13678461</v>
      </c>
      <c r="AA70" s="80">
        <v>14086129</v>
      </c>
      <c r="AB70" s="80">
        <v>413419</v>
      </c>
      <c r="AC70" s="69">
        <v>5750</v>
      </c>
      <c r="AD70" s="69">
        <v>13</v>
      </c>
      <c r="AE70" s="69">
        <v>0</v>
      </c>
      <c r="AF70" s="80">
        <v>0</v>
      </c>
      <c r="AG70" s="80">
        <v>3089</v>
      </c>
      <c r="AH70" s="69">
        <v>0</v>
      </c>
      <c r="AI70" s="69">
        <v>0</v>
      </c>
      <c r="AJ70" s="80">
        <v>0</v>
      </c>
      <c r="AK70" s="80">
        <v>0</v>
      </c>
      <c r="AL70" s="69">
        <v>0</v>
      </c>
      <c r="AM70" s="69">
        <v>0</v>
      </c>
      <c r="AN70" s="80">
        <v>0</v>
      </c>
      <c r="AO70" s="80">
        <v>0</v>
      </c>
      <c r="AP70" s="69">
        <v>0</v>
      </c>
      <c r="AQ70" s="69">
        <v>0</v>
      </c>
      <c r="AR70" s="80">
        <v>0</v>
      </c>
      <c r="AS70" s="80">
        <v>0</v>
      </c>
      <c r="AT70" s="69">
        <v>0</v>
      </c>
      <c r="AU70" s="69">
        <v>0</v>
      </c>
      <c r="AV70" s="80">
        <v>0</v>
      </c>
      <c r="AW70" s="80">
        <v>0</v>
      </c>
      <c r="AX70" s="69">
        <v>0</v>
      </c>
      <c r="AY70" s="69">
        <v>0</v>
      </c>
      <c r="AZ70" s="80">
        <v>0</v>
      </c>
      <c r="BA70" s="80">
        <v>0</v>
      </c>
      <c r="BB70" s="69">
        <v>0</v>
      </c>
      <c r="BC70" s="69">
        <v>0</v>
      </c>
      <c r="BD70" s="80">
        <v>0</v>
      </c>
      <c r="BE70" s="80">
        <v>6506</v>
      </c>
      <c r="BF70" s="69">
        <v>0</v>
      </c>
      <c r="BG70" s="69">
        <v>0</v>
      </c>
      <c r="BH70" s="80">
        <v>0</v>
      </c>
      <c r="BI70" s="80">
        <v>0</v>
      </c>
      <c r="BJ70" s="69">
        <v>0</v>
      </c>
      <c r="BK70" s="69">
        <v>0</v>
      </c>
      <c r="BL70" s="80">
        <v>0</v>
      </c>
      <c r="BM70" s="80">
        <v>5750</v>
      </c>
      <c r="BN70" s="69">
        <v>0</v>
      </c>
      <c r="BO70" s="69">
        <v>0</v>
      </c>
      <c r="BP70" s="80">
        <v>0</v>
      </c>
      <c r="BQ70" s="80">
        <v>0</v>
      </c>
      <c r="BR70" s="69">
        <v>0</v>
      </c>
      <c r="BS70" s="69">
        <v>0</v>
      </c>
      <c r="BT70" s="80">
        <v>0</v>
      </c>
      <c r="BU70" s="80">
        <v>0</v>
      </c>
      <c r="BV70" s="69">
        <v>0</v>
      </c>
      <c r="BW70" s="69">
        <v>0</v>
      </c>
      <c r="BX70" s="80">
        <v>0</v>
      </c>
      <c r="BY70" s="80">
        <v>0</v>
      </c>
      <c r="BZ70" s="69">
        <v>0</v>
      </c>
      <c r="CA70" s="69">
        <v>0</v>
      </c>
      <c r="CB70" s="80">
        <v>0</v>
      </c>
      <c r="CC70" s="80">
        <v>15345</v>
      </c>
      <c r="CD70" s="69">
        <v>0</v>
      </c>
      <c r="CE70" s="69" t="s">
        <v>768</v>
      </c>
      <c r="CF70" s="69" t="s">
        <v>769</v>
      </c>
      <c r="CG70" s="69" t="s">
        <v>701</v>
      </c>
      <c r="CH70" s="69" t="s">
        <v>701</v>
      </c>
      <c r="CI70" s="69" t="s">
        <v>701</v>
      </c>
      <c r="CJ70" s="68" t="s">
        <v>701</v>
      </c>
      <c r="CK70" s="68">
        <v>45313</v>
      </c>
      <c r="CL70" s="185" t="s">
        <v>1003</v>
      </c>
      <c r="CM70" s="67" t="s">
        <v>1004</v>
      </c>
      <c r="CN70" s="67" t="s">
        <v>168</v>
      </c>
      <c r="CO70" s="68">
        <v>45141</v>
      </c>
      <c r="CP70" s="185" t="s">
        <v>1005</v>
      </c>
      <c r="CQ70" s="67" t="s">
        <v>1004</v>
      </c>
      <c r="CR70" s="67" t="s">
        <v>1017</v>
      </c>
      <c r="CS70" s="69">
        <v>15619864.41</v>
      </c>
      <c r="CT70" s="69"/>
      <c r="CU70" s="69"/>
      <c r="CV70" s="69">
        <v>0</v>
      </c>
      <c r="CW70" s="69">
        <v>19</v>
      </c>
      <c r="CX70" s="69">
        <v>0</v>
      </c>
      <c r="CY70" s="69">
        <v>0</v>
      </c>
      <c r="CZ70" s="69">
        <v>0</v>
      </c>
      <c r="DA70" s="69">
        <v>0</v>
      </c>
      <c r="DG70" t="str">
        <f t="shared" si="5"/>
        <v>CO</v>
      </c>
    </row>
    <row r="71" spans="1:111">
      <c r="A71" t="str">
        <f t="shared" si="4"/>
        <v>02CO</v>
      </c>
      <c r="B71" s="67" t="s">
        <v>0</v>
      </c>
      <c r="C71" s="67" t="s">
        <v>573</v>
      </c>
      <c r="D71" s="67" t="s">
        <v>574</v>
      </c>
      <c r="E71" s="68">
        <v>44356</v>
      </c>
      <c r="F71" s="185" t="s">
        <v>1001</v>
      </c>
      <c r="G71" s="67" t="s">
        <v>1002</v>
      </c>
      <c r="H71" s="69">
        <v>2</v>
      </c>
      <c r="I71" s="69">
        <v>0</v>
      </c>
      <c r="J71" s="69">
        <v>350</v>
      </c>
      <c r="K71" s="69">
        <v>464</v>
      </c>
      <c r="L71" s="69">
        <v>459</v>
      </c>
      <c r="M71" s="69">
        <v>5</v>
      </c>
      <c r="N71" s="69">
        <v>0</v>
      </c>
      <c r="O71" s="69">
        <v>0</v>
      </c>
      <c r="P71" s="69">
        <v>86</v>
      </c>
      <c r="Q71" s="80">
        <v>28</v>
      </c>
      <c r="R71" s="80">
        <v>7918962</v>
      </c>
      <c r="S71" s="80">
        <v>100000</v>
      </c>
      <c r="T71" s="80">
        <v>7818962</v>
      </c>
      <c r="U71" s="80">
        <v>7918962</v>
      </c>
      <c r="V71" s="80">
        <v>7962203</v>
      </c>
      <c r="W71" s="80">
        <v>0</v>
      </c>
      <c r="X71" s="80">
        <v>0</v>
      </c>
      <c r="Y71" s="80">
        <v>0</v>
      </c>
      <c r="Z71" s="80">
        <v>7962203</v>
      </c>
      <c r="AA71" s="80">
        <v>8267055</v>
      </c>
      <c r="AB71" s="80">
        <v>304853</v>
      </c>
      <c r="AC71" s="69">
        <v>0</v>
      </c>
      <c r="AD71" s="69">
        <v>42</v>
      </c>
      <c r="AE71" s="69">
        <v>0</v>
      </c>
      <c r="AF71" s="80">
        <v>28</v>
      </c>
      <c r="AG71" s="80">
        <v>0</v>
      </c>
      <c r="AH71" s="69">
        <v>0</v>
      </c>
      <c r="AI71" s="69">
        <v>0</v>
      </c>
      <c r="AJ71" s="80">
        <v>0</v>
      </c>
      <c r="AK71" s="80">
        <v>0</v>
      </c>
      <c r="AL71" s="69">
        <v>0</v>
      </c>
      <c r="AM71" s="69">
        <v>0</v>
      </c>
      <c r="AN71" s="80">
        <v>0</v>
      </c>
      <c r="AO71" s="80">
        <v>0</v>
      </c>
      <c r="AP71" s="69">
        <v>0</v>
      </c>
      <c r="AQ71" s="69">
        <v>0</v>
      </c>
      <c r="AR71" s="80">
        <v>0</v>
      </c>
      <c r="AS71" s="80">
        <v>0</v>
      </c>
      <c r="AT71" s="69">
        <v>0</v>
      </c>
      <c r="AU71" s="69">
        <v>0</v>
      </c>
      <c r="AV71" s="80">
        <v>0</v>
      </c>
      <c r="AW71" s="80">
        <v>0</v>
      </c>
      <c r="AX71" s="69">
        <v>0</v>
      </c>
      <c r="AY71" s="69">
        <v>0</v>
      </c>
      <c r="AZ71" s="80">
        <v>0</v>
      </c>
      <c r="BA71" s="80">
        <v>0</v>
      </c>
      <c r="BB71" s="69">
        <v>0</v>
      </c>
      <c r="BC71" s="69">
        <v>0</v>
      </c>
      <c r="BD71" s="80">
        <v>0</v>
      </c>
      <c r="BE71" s="80">
        <v>0</v>
      </c>
      <c r="BF71" s="69">
        <v>0</v>
      </c>
      <c r="BG71" s="69">
        <v>0</v>
      </c>
      <c r="BH71" s="80">
        <v>0</v>
      </c>
      <c r="BI71" s="80">
        <v>0</v>
      </c>
      <c r="BJ71" s="69">
        <v>0</v>
      </c>
      <c r="BK71" s="69">
        <v>0</v>
      </c>
      <c r="BL71" s="80">
        <v>0</v>
      </c>
      <c r="BM71" s="80">
        <v>0</v>
      </c>
      <c r="BN71" s="69">
        <v>0</v>
      </c>
      <c r="BO71" s="69">
        <v>0</v>
      </c>
      <c r="BP71" s="80">
        <v>0</v>
      </c>
      <c r="BQ71" s="80">
        <v>0</v>
      </c>
      <c r="BR71" s="69">
        <v>0</v>
      </c>
      <c r="BS71" s="69">
        <v>0</v>
      </c>
      <c r="BT71" s="80">
        <v>0</v>
      </c>
      <c r="BU71" s="80">
        <v>0</v>
      </c>
      <c r="BV71" s="69">
        <v>0</v>
      </c>
      <c r="BW71" s="69">
        <v>0</v>
      </c>
      <c r="BX71" s="80">
        <v>0</v>
      </c>
      <c r="BY71" s="80">
        <v>0</v>
      </c>
      <c r="BZ71" s="69">
        <v>0</v>
      </c>
      <c r="CA71" s="69">
        <v>0</v>
      </c>
      <c r="CB71" s="80">
        <v>28</v>
      </c>
      <c r="CC71" s="80">
        <v>0</v>
      </c>
      <c r="CD71" s="69">
        <v>0</v>
      </c>
      <c r="CE71" s="69" t="s">
        <v>768</v>
      </c>
      <c r="CF71" s="69" t="s">
        <v>769</v>
      </c>
      <c r="CG71" s="69" t="s">
        <v>701</v>
      </c>
      <c r="CH71" s="69" t="s">
        <v>701</v>
      </c>
      <c r="CI71" s="69" t="s">
        <v>701</v>
      </c>
      <c r="CJ71" s="68" t="s">
        <v>701</v>
      </c>
      <c r="CK71" s="68">
        <v>45176</v>
      </c>
      <c r="CL71" s="185" t="s">
        <v>1005</v>
      </c>
      <c r="CM71" s="67" t="s">
        <v>1004</v>
      </c>
      <c r="CN71" s="67" t="s">
        <v>168</v>
      </c>
      <c r="CO71" s="68">
        <v>44980</v>
      </c>
      <c r="CP71" s="185" t="s">
        <v>1003</v>
      </c>
      <c r="CQ71" s="67" t="s">
        <v>1009</v>
      </c>
      <c r="CR71" s="67" t="s">
        <v>1015</v>
      </c>
      <c r="CS71" s="69">
        <v>7233767.7699999996</v>
      </c>
      <c r="CT71" s="69"/>
      <c r="CU71" s="69"/>
      <c r="CV71" s="69">
        <v>28</v>
      </c>
      <c r="CW71" s="69">
        <v>44</v>
      </c>
      <c r="CX71" s="69">
        <v>0</v>
      </c>
      <c r="CY71" s="69">
        <v>0</v>
      </c>
      <c r="CZ71" s="69">
        <v>0</v>
      </c>
      <c r="DA71" s="69">
        <v>0</v>
      </c>
      <c r="DG71" t="str">
        <f t="shared" si="5"/>
        <v>CO</v>
      </c>
    </row>
    <row r="72" spans="1:111">
      <c r="A72" t="str">
        <f t="shared" si="4"/>
        <v>02CO</v>
      </c>
      <c r="B72" s="67" t="s">
        <v>0</v>
      </c>
      <c r="C72" s="67" t="s">
        <v>290</v>
      </c>
      <c r="D72" s="67" t="s">
        <v>291</v>
      </c>
      <c r="E72" s="68">
        <v>44517</v>
      </c>
      <c r="F72" s="185" t="s">
        <v>1007</v>
      </c>
      <c r="G72" s="67" t="s">
        <v>1010</v>
      </c>
      <c r="H72" s="69">
        <v>1</v>
      </c>
      <c r="I72" s="69">
        <v>2</v>
      </c>
      <c r="J72" s="69">
        <v>85</v>
      </c>
      <c r="K72" s="69">
        <v>354</v>
      </c>
      <c r="L72" s="69">
        <v>373</v>
      </c>
      <c r="M72" s="69">
        <v>-19</v>
      </c>
      <c r="N72" s="69">
        <v>19</v>
      </c>
      <c r="O72" s="69">
        <v>0</v>
      </c>
      <c r="P72" s="69">
        <v>108</v>
      </c>
      <c r="Q72" s="80">
        <v>161</v>
      </c>
      <c r="R72" s="80">
        <v>997892</v>
      </c>
      <c r="S72" s="80">
        <v>42783</v>
      </c>
      <c r="T72" s="80">
        <v>955110</v>
      </c>
      <c r="U72" s="80">
        <v>1048834</v>
      </c>
      <c r="V72" s="80">
        <v>1111095</v>
      </c>
      <c r="W72" s="80">
        <v>-32186</v>
      </c>
      <c r="X72" s="80">
        <v>0</v>
      </c>
      <c r="Y72" s="80">
        <v>-32186</v>
      </c>
      <c r="Z72" s="80">
        <v>1078909</v>
      </c>
      <c r="AA72" s="80">
        <v>1111095</v>
      </c>
      <c r="AB72" s="80">
        <v>32186</v>
      </c>
      <c r="AC72" s="69">
        <v>50942</v>
      </c>
      <c r="AD72" s="69">
        <v>46</v>
      </c>
      <c r="AE72" s="69">
        <v>0</v>
      </c>
      <c r="AF72" s="80">
        <v>0</v>
      </c>
      <c r="AG72" s="80">
        <v>0</v>
      </c>
      <c r="AH72" s="69">
        <v>0</v>
      </c>
      <c r="AI72" s="69">
        <v>22</v>
      </c>
      <c r="AJ72" s="80">
        <v>121</v>
      </c>
      <c r="AK72" s="80">
        <v>80716</v>
      </c>
      <c r="AL72" s="69">
        <v>0</v>
      </c>
      <c r="AM72" s="69">
        <v>0</v>
      </c>
      <c r="AN72" s="80">
        <v>0</v>
      </c>
      <c r="AO72" s="80">
        <v>0</v>
      </c>
      <c r="AP72" s="69">
        <v>0</v>
      </c>
      <c r="AQ72" s="69">
        <v>0</v>
      </c>
      <c r="AR72" s="80">
        <v>0</v>
      </c>
      <c r="AS72" s="80">
        <v>0</v>
      </c>
      <c r="AT72" s="69">
        <v>0</v>
      </c>
      <c r="AU72" s="69">
        <v>0</v>
      </c>
      <c r="AV72" s="80">
        <v>0</v>
      </c>
      <c r="AW72" s="80">
        <v>0</v>
      </c>
      <c r="AX72" s="69">
        <v>0</v>
      </c>
      <c r="AY72" s="69">
        <v>0</v>
      </c>
      <c r="AZ72" s="80">
        <v>0</v>
      </c>
      <c r="BA72" s="80">
        <v>0</v>
      </c>
      <c r="BB72" s="69">
        <v>0</v>
      </c>
      <c r="BC72" s="69">
        <v>0</v>
      </c>
      <c r="BD72" s="80">
        <v>0</v>
      </c>
      <c r="BE72" s="80">
        <v>0</v>
      </c>
      <c r="BF72" s="69">
        <v>0</v>
      </c>
      <c r="BG72" s="69">
        <v>0</v>
      </c>
      <c r="BH72" s="80">
        <v>0</v>
      </c>
      <c r="BI72" s="80">
        <v>0</v>
      </c>
      <c r="BJ72" s="69">
        <v>0</v>
      </c>
      <c r="BK72" s="69">
        <v>0</v>
      </c>
      <c r="BL72" s="80">
        <v>30</v>
      </c>
      <c r="BM72" s="80">
        <v>0</v>
      </c>
      <c r="BN72" s="69">
        <v>0</v>
      </c>
      <c r="BO72" s="69">
        <v>0</v>
      </c>
      <c r="BP72" s="80">
        <v>0</v>
      </c>
      <c r="BQ72" s="80">
        <v>0</v>
      </c>
      <c r="BR72" s="69">
        <v>0</v>
      </c>
      <c r="BS72" s="69">
        <v>0</v>
      </c>
      <c r="BT72" s="80">
        <v>0</v>
      </c>
      <c r="BU72" s="80">
        <v>0</v>
      </c>
      <c r="BV72" s="69">
        <v>0</v>
      </c>
      <c r="BW72" s="69">
        <v>0</v>
      </c>
      <c r="BX72" s="80">
        <v>0</v>
      </c>
      <c r="BY72" s="80">
        <v>0</v>
      </c>
      <c r="BZ72" s="69">
        <v>0</v>
      </c>
      <c r="CA72" s="69">
        <v>22</v>
      </c>
      <c r="CB72" s="80">
        <v>151</v>
      </c>
      <c r="CC72" s="80">
        <v>80716</v>
      </c>
      <c r="CD72" s="69">
        <v>0</v>
      </c>
      <c r="CE72" s="69" t="s">
        <v>789</v>
      </c>
      <c r="CF72" s="69" t="s">
        <v>790</v>
      </c>
      <c r="CG72" s="69" t="s">
        <v>701</v>
      </c>
      <c r="CH72" s="69" t="s">
        <v>701</v>
      </c>
      <c r="CI72" s="69" t="s">
        <v>701</v>
      </c>
      <c r="CJ72" s="68" t="s">
        <v>701</v>
      </c>
      <c r="CK72" s="68">
        <v>45336</v>
      </c>
      <c r="CL72" s="185" t="s">
        <v>1003</v>
      </c>
      <c r="CM72" s="67" t="s">
        <v>1004</v>
      </c>
      <c r="CN72" s="67" t="s">
        <v>168</v>
      </c>
      <c r="CO72" s="68">
        <v>45085</v>
      </c>
      <c r="CP72" s="185" t="s">
        <v>1001</v>
      </c>
      <c r="CQ72" s="67" t="s">
        <v>1009</v>
      </c>
      <c r="CR72" s="67" t="s">
        <v>1017</v>
      </c>
      <c r="CS72" s="69">
        <v>943264.64</v>
      </c>
      <c r="CT72" s="69"/>
      <c r="CU72" s="69"/>
      <c r="CV72" s="69">
        <v>151</v>
      </c>
      <c r="CW72" s="69">
        <v>70</v>
      </c>
      <c r="CX72" s="69">
        <v>0</v>
      </c>
      <c r="CY72" s="69">
        <v>0</v>
      </c>
      <c r="CZ72" s="69">
        <v>0</v>
      </c>
      <c r="DA72" s="69">
        <v>0</v>
      </c>
      <c r="DG72" t="str">
        <f t="shared" si="5"/>
        <v>CO</v>
      </c>
    </row>
    <row r="73" spans="1:111">
      <c r="A73" t="str">
        <f t="shared" si="4"/>
        <v>02CO</v>
      </c>
      <c r="B73" s="67" t="s">
        <v>0</v>
      </c>
      <c r="C73" s="67" t="s">
        <v>575</v>
      </c>
      <c r="D73" s="67" t="s">
        <v>576</v>
      </c>
      <c r="E73" s="68">
        <v>44587</v>
      </c>
      <c r="F73" s="185" t="s">
        <v>1003</v>
      </c>
      <c r="G73" s="67" t="s">
        <v>1010</v>
      </c>
      <c r="H73" s="69">
        <v>1</v>
      </c>
      <c r="I73" s="69">
        <v>0</v>
      </c>
      <c r="J73" s="69">
        <v>120</v>
      </c>
      <c r="K73" s="69">
        <v>193</v>
      </c>
      <c r="L73" s="69">
        <v>185</v>
      </c>
      <c r="M73" s="69">
        <v>8</v>
      </c>
      <c r="N73" s="69">
        <v>0</v>
      </c>
      <c r="O73" s="69">
        <v>0</v>
      </c>
      <c r="P73" s="69">
        <v>27</v>
      </c>
      <c r="Q73" s="80">
        <v>46</v>
      </c>
      <c r="R73" s="80">
        <v>1077522</v>
      </c>
      <c r="S73" s="80">
        <v>44955</v>
      </c>
      <c r="T73" s="80">
        <v>1032567</v>
      </c>
      <c r="U73" s="80">
        <v>1077522</v>
      </c>
      <c r="V73" s="80">
        <v>1075156</v>
      </c>
      <c r="W73" s="80">
        <v>0</v>
      </c>
      <c r="X73" s="80">
        <v>0</v>
      </c>
      <c r="Y73" s="80">
        <v>0</v>
      </c>
      <c r="Z73" s="80">
        <v>1075156</v>
      </c>
      <c r="AA73" s="80">
        <v>1075156</v>
      </c>
      <c r="AB73" s="80">
        <v>0</v>
      </c>
      <c r="AC73" s="69">
        <v>0</v>
      </c>
      <c r="AD73" s="69">
        <v>16</v>
      </c>
      <c r="AE73" s="69">
        <v>0</v>
      </c>
      <c r="AF73" s="80">
        <v>30</v>
      </c>
      <c r="AG73" s="80">
        <v>18350</v>
      </c>
      <c r="AH73" s="69">
        <v>0</v>
      </c>
      <c r="AI73" s="69">
        <v>0</v>
      </c>
      <c r="AJ73" s="80">
        <v>16</v>
      </c>
      <c r="AK73" s="80">
        <v>0</v>
      </c>
      <c r="AL73" s="69">
        <v>0</v>
      </c>
      <c r="AM73" s="69">
        <v>0</v>
      </c>
      <c r="AN73" s="80">
        <v>0</v>
      </c>
      <c r="AO73" s="80">
        <v>0</v>
      </c>
      <c r="AP73" s="69">
        <v>0</v>
      </c>
      <c r="AQ73" s="69">
        <v>0</v>
      </c>
      <c r="AR73" s="80">
        <v>0</v>
      </c>
      <c r="AS73" s="80">
        <v>0</v>
      </c>
      <c r="AT73" s="69">
        <v>0</v>
      </c>
      <c r="AU73" s="69">
        <v>0</v>
      </c>
      <c r="AV73" s="80">
        <v>0</v>
      </c>
      <c r="AW73" s="80">
        <v>0</v>
      </c>
      <c r="AX73" s="69">
        <v>0</v>
      </c>
      <c r="AY73" s="69">
        <v>0</v>
      </c>
      <c r="AZ73" s="80">
        <v>0</v>
      </c>
      <c r="BA73" s="80">
        <v>0</v>
      </c>
      <c r="BB73" s="69">
        <v>0</v>
      </c>
      <c r="BC73" s="69">
        <v>0</v>
      </c>
      <c r="BD73" s="80">
        <v>0</v>
      </c>
      <c r="BE73" s="80">
        <v>0</v>
      </c>
      <c r="BF73" s="69">
        <v>0</v>
      </c>
      <c r="BG73" s="69">
        <v>0</v>
      </c>
      <c r="BH73" s="80">
        <v>0</v>
      </c>
      <c r="BI73" s="80">
        <v>0</v>
      </c>
      <c r="BJ73" s="69">
        <v>0</v>
      </c>
      <c r="BK73" s="69">
        <v>0</v>
      </c>
      <c r="BL73" s="80">
        <v>0</v>
      </c>
      <c r="BM73" s="80">
        <v>0</v>
      </c>
      <c r="BN73" s="69">
        <v>0</v>
      </c>
      <c r="BO73" s="69">
        <v>0</v>
      </c>
      <c r="BP73" s="80">
        <v>0</v>
      </c>
      <c r="BQ73" s="80">
        <v>0</v>
      </c>
      <c r="BR73" s="69">
        <v>0</v>
      </c>
      <c r="BS73" s="69">
        <v>0</v>
      </c>
      <c r="BT73" s="80">
        <v>0</v>
      </c>
      <c r="BU73" s="80">
        <v>0</v>
      </c>
      <c r="BV73" s="69">
        <v>0</v>
      </c>
      <c r="BW73" s="69">
        <v>0</v>
      </c>
      <c r="BX73" s="80">
        <v>0</v>
      </c>
      <c r="BY73" s="80">
        <v>0</v>
      </c>
      <c r="BZ73" s="69">
        <v>0</v>
      </c>
      <c r="CA73" s="69">
        <v>0</v>
      </c>
      <c r="CB73" s="80">
        <v>46</v>
      </c>
      <c r="CC73" s="80">
        <v>18350</v>
      </c>
      <c r="CD73" s="69">
        <v>0</v>
      </c>
      <c r="CE73" s="69" t="s">
        <v>708</v>
      </c>
      <c r="CF73" s="69" t="s">
        <v>709</v>
      </c>
      <c r="CG73" s="69" t="s">
        <v>701</v>
      </c>
      <c r="CH73" s="69" t="s">
        <v>701</v>
      </c>
      <c r="CI73" s="69" t="s">
        <v>701</v>
      </c>
      <c r="CJ73" s="68" t="s">
        <v>701</v>
      </c>
      <c r="CK73" s="68">
        <v>45160</v>
      </c>
      <c r="CL73" s="185" t="s">
        <v>1005</v>
      </c>
      <c r="CM73" s="67" t="s">
        <v>1004</v>
      </c>
      <c r="CN73" s="67" t="s">
        <v>168</v>
      </c>
      <c r="CO73" s="68">
        <v>44848</v>
      </c>
      <c r="CP73" s="185" t="s">
        <v>1007</v>
      </c>
      <c r="CQ73" s="67" t="s">
        <v>1009</v>
      </c>
      <c r="CR73" s="67" t="s">
        <v>554</v>
      </c>
      <c r="CS73" s="69">
        <v>1339271.3600000001</v>
      </c>
      <c r="CT73" s="69"/>
      <c r="CU73" s="69"/>
      <c r="CV73" s="69">
        <v>46</v>
      </c>
      <c r="CW73" s="69">
        <v>11</v>
      </c>
      <c r="CX73" s="69">
        <v>0</v>
      </c>
      <c r="CY73" s="69">
        <v>0</v>
      </c>
      <c r="CZ73" s="69">
        <v>0</v>
      </c>
      <c r="DA73" s="69">
        <v>0</v>
      </c>
      <c r="DG73" t="str">
        <f t="shared" si="5"/>
        <v>CO</v>
      </c>
    </row>
    <row r="74" spans="1:111">
      <c r="A74" t="str">
        <f t="shared" si="4"/>
        <v>02CO</v>
      </c>
      <c r="B74" s="67" t="s">
        <v>0</v>
      </c>
      <c r="C74" s="67" t="s">
        <v>577</v>
      </c>
      <c r="D74" s="67" t="s">
        <v>578</v>
      </c>
      <c r="E74" s="68">
        <v>44720</v>
      </c>
      <c r="F74" s="185" t="s">
        <v>1001</v>
      </c>
      <c r="G74" s="67" t="s">
        <v>1010</v>
      </c>
      <c r="H74" s="69">
        <v>2</v>
      </c>
      <c r="I74" s="69">
        <v>0</v>
      </c>
      <c r="J74" s="69">
        <v>180</v>
      </c>
      <c r="K74" s="69">
        <v>199</v>
      </c>
      <c r="L74" s="69">
        <v>178</v>
      </c>
      <c r="M74" s="69">
        <v>21</v>
      </c>
      <c r="N74" s="69">
        <v>0</v>
      </c>
      <c r="O74" s="69">
        <v>0</v>
      </c>
      <c r="P74" s="69">
        <v>19</v>
      </c>
      <c r="Q74" s="80">
        <v>0</v>
      </c>
      <c r="R74" s="80">
        <v>1298306</v>
      </c>
      <c r="S74" s="80">
        <v>50000</v>
      </c>
      <c r="T74" s="80">
        <v>1248306</v>
      </c>
      <c r="U74" s="80">
        <v>1298306</v>
      </c>
      <c r="V74" s="80">
        <v>1209436</v>
      </c>
      <c r="W74" s="80">
        <v>0</v>
      </c>
      <c r="X74" s="80">
        <v>0</v>
      </c>
      <c r="Y74" s="80">
        <v>0</v>
      </c>
      <c r="Z74" s="80">
        <v>1209436</v>
      </c>
      <c r="AA74" s="80">
        <v>1209097</v>
      </c>
      <c r="AB74" s="80">
        <v>-339</v>
      </c>
      <c r="AC74" s="69">
        <v>0</v>
      </c>
      <c r="AD74" s="69">
        <v>4</v>
      </c>
      <c r="AE74" s="69">
        <v>0</v>
      </c>
      <c r="AF74" s="80">
        <v>0</v>
      </c>
      <c r="AG74" s="80">
        <v>0</v>
      </c>
      <c r="AH74" s="69">
        <v>0</v>
      </c>
      <c r="AI74" s="69">
        <v>0</v>
      </c>
      <c r="AJ74" s="80">
        <v>0</v>
      </c>
      <c r="AK74" s="80">
        <v>1848</v>
      </c>
      <c r="AL74" s="69">
        <v>0</v>
      </c>
      <c r="AM74" s="69">
        <v>0</v>
      </c>
      <c r="AN74" s="80">
        <v>0</v>
      </c>
      <c r="AO74" s="80">
        <v>0</v>
      </c>
      <c r="AP74" s="69">
        <v>0</v>
      </c>
      <c r="AQ74" s="69">
        <v>0</v>
      </c>
      <c r="AR74" s="80">
        <v>0</v>
      </c>
      <c r="AS74" s="80">
        <v>0</v>
      </c>
      <c r="AT74" s="69">
        <v>0</v>
      </c>
      <c r="AU74" s="69">
        <v>0</v>
      </c>
      <c r="AV74" s="80">
        <v>0</v>
      </c>
      <c r="AW74" s="80">
        <v>0</v>
      </c>
      <c r="AX74" s="69">
        <v>0</v>
      </c>
      <c r="AY74" s="69">
        <v>0</v>
      </c>
      <c r="AZ74" s="80">
        <v>0</v>
      </c>
      <c r="BA74" s="80">
        <v>0</v>
      </c>
      <c r="BB74" s="69">
        <v>0</v>
      </c>
      <c r="BC74" s="69">
        <v>0</v>
      </c>
      <c r="BD74" s="80">
        <v>0</v>
      </c>
      <c r="BE74" s="80">
        <v>0</v>
      </c>
      <c r="BF74" s="69">
        <v>0</v>
      </c>
      <c r="BG74" s="69">
        <v>0</v>
      </c>
      <c r="BH74" s="80">
        <v>0</v>
      </c>
      <c r="BI74" s="80">
        <v>0</v>
      </c>
      <c r="BJ74" s="69">
        <v>0</v>
      </c>
      <c r="BK74" s="69">
        <v>0</v>
      </c>
      <c r="BL74" s="80">
        <v>0</v>
      </c>
      <c r="BM74" s="80">
        <v>0</v>
      </c>
      <c r="BN74" s="69">
        <v>0</v>
      </c>
      <c r="BO74" s="69">
        <v>0</v>
      </c>
      <c r="BP74" s="80">
        <v>0</v>
      </c>
      <c r="BQ74" s="80">
        <v>0</v>
      </c>
      <c r="BR74" s="69">
        <v>0</v>
      </c>
      <c r="BS74" s="69">
        <v>0</v>
      </c>
      <c r="BT74" s="80">
        <v>0</v>
      </c>
      <c r="BU74" s="80">
        <v>0</v>
      </c>
      <c r="BV74" s="69">
        <v>0</v>
      </c>
      <c r="BW74" s="69">
        <v>0</v>
      </c>
      <c r="BX74" s="80">
        <v>0</v>
      </c>
      <c r="BY74" s="80">
        <v>0</v>
      </c>
      <c r="BZ74" s="69">
        <v>0</v>
      </c>
      <c r="CA74" s="69">
        <v>0</v>
      </c>
      <c r="CB74" s="80">
        <v>0</v>
      </c>
      <c r="CC74" s="80">
        <v>1848</v>
      </c>
      <c r="CD74" s="69">
        <v>0</v>
      </c>
      <c r="CE74" s="69" t="s">
        <v>794</v>
      </c>
      <c r="CF74" s="69" t="s">
        <v>795</v>
      </c>
      <c r="CG74" s="69" t="s">
        <v>701</v>
      </c>
      <c r="CH74" s="69" t="s">
        <v>701</v>
      </c>
      <c r="CI74" s="69" t="s">
        <v>701</v>
      </c>
      <c r="CJ74" s="68" t="s">
        <v>701</v>
      </c>
      <c r="CK74" s="68">
        <v>45169</v>
      </c>
      <c r="CL74" s="185" t="s">
        <v>1005</v>
      </c>
      <c r="CM74" s="67" t="s">
        <v>1004</v>
      </c>
      <c r="CN74" s="67" t="s">
        <v>168</v>
      </c>
      <c r="CO74" s="68">
        <v>45035</v>
      </c>
      <c r="CP74" s="185" t="s">
        <v>1001</v>
      </c>
      <c r="CQ74" s="67" t="s">
        <v>1009</v>
      </c>
      <c r="CR74" s="67" t="s">
        <v>1015</v>
      </c>
      <c r="CS74" s="69">
        <v>1554775.94</v>
      </c>
      <c r="CT74" s="69"/>
      <c r="CU74" s="69"/>
      <c r="CV74" s="69">
        <v>0</v>
      </c>
      <c r="CW74" s="69">
        <v>15</v>
      </c>
      <c r="CX74" s="69">
        <v>0</v>
      </c>
      <c r="CY74" s="69">
        <v>0</v>
      </c>
      <c r="CZ74" s="69">
        <v>0</v>
      </c>
      <c r="DA74" s="69">
        <v>0</v>
      </c>
      <c r="DG74" t="str">
        <f t="shared" si="5"/>
        <v>CO</v>
      </c>
    </row>
    <row r="75" spans="1:111">
      <c r="A75" t="str">
        <f t="shared" si="4"/>
        <v>02CO</v>
      </c>
      <c r="B75" s="67" t="s">
        <v>0</v>
      </c>
      <c r="C75" s="67" t="s">
        <v>579</v>
      </c>
      <c r="D75" s="67" t="s">
        <v>580</v>
      </c>
      <c r="E75" s="68">
        <v>44720</v>
      </c>
      <c r="F75" s="185" t="s">
        <v>1001</v>
      </c>
      <c r="G75" s="67" t="s">
        <v>1010</v>
      </c>
      <c r="H75" s="69">
        <v>1</v>
      </c>
      <c r="I75" s="69">
        <v>0</v>
      </c>
      <c r="J75" s="69">
        <v>300</v>
      </c>
      <c r="K75" s="69">
        <v>355</v>
      </c>
      <c r="L75" s="69">
        <v>351</v>
      </c>
      <c r="M75" s="69">
        <v>4</v>
      </c>
      <c r="N75" s="69">
        <v>0</v>
      </c>
      <c r="O75" s="69">
        <v>0</v>
      </c>
      <c r="P75" s="69">
        <v>55</v>
      </c>
      <c r="Q75" s="80">
        <v>0</v>
      </c>
      <c r="R75" s="80">
        <v>13193368</v>
      </c>
      <c r="S75" s="80">
        <v>109807</v>
      </c>
      <c r="T75" s="80">
        <v>13083561</v>
      </c>
      <c r="U75" s="80">
        <v>13193368</v>
      </c>
      <c r="V75" s="80">
        <v>13034580</v>
      </c>
      <c r="W75" s="80">
        <v>0</v>
      </c>
      <c r="X75" s="80">
        <v>0</v>
      </c>
      <c r="Y75" s="80">
        <v>0</v>
      </c>
      <c r="Z75" s="80">
        <v>13034580</v>
      </c>
      <c r="AA75" s="80">
        <v>12703529</v>
      </c>
      <c r="AB75" s="80">
        <v>-331050</v>
      </c>
      <c r="AC75" s="69">
        <v>0</v>
      </c>
      <c r="AD75" s="69">
        <v>29</v>
      </c>
      <c r="AE75" s="69">
        <v>0</v>
      </c>
      <c r="AF75" s="80">
        <v>0</v>
      </c>
      <c r="AG75" s="80">
        <v>0</v>
      </c>
      <c r="AH75" s="69">
        <v>0</v>
      </c>
      <c r="AI75" s="69">
        <v>0</v>
      </c>
      <c r="AJ75" s="80">
        <v>0</v>
      </c>
      <c r="AK75" s="80">
        <v>1465</v>
      </c>
      <c r="AL75" s="69">
        <v>0</v>
      </c>
      <c r="AM75" s="69">
        <v>0</v>
      </c>
      <c r="AN75" s="80">
        <v>0</v>
      </c>
      <c r="AO75" s="80">
        <v>0</v>
      </c>
      <c r="AP75" s="69">
        <v>0</v>
      </c>
      <c r="AQ75" s="69">
        <v>0</v>
      </c>
      <c r="AR75" s="80">
        <v>0</v>
      </c>
      <c r="AS75" s="80">
        <v>0</v>
      </c>
      <c r="AT75" s="69">
        <v>0</v>
      </c>
      <c r="AU75" s="69">
        <v>0</v>
      </c>
      <c r="AV75" s="80">
        <v>0</v>
      </c>
      <c r="AW75" s="80">
        <v>0</v>
      </c>
      <c r="AX75" s="69">
        <v>0</v>
      </c>
      <c r="AY75" s="69">
        <v>0</v>
      </c>
      <c r="AZ75" s="80">
        <v>0</v>
      </c>
      <c r="BA75" s="80">
        <v>0</v>
      </c>
      <c r="BB75" s="69">
        <v>0</v>
      </c>
      <c r="BC75" s="69">
        <v>0</v>
      </c>
      <c r="BD75" s="80">
        <v>0</v>
      </c>
      <c r="BE75" s="80">
        <v>0</v>
      </c>
      <c r="BF75" s="69">
        <v>0</v>
      </c>
      <c r="BG75" s="69">
        <v>0</v>
      </c>
      <c r="BH75" s="80">
        <v>0</v>
      </c>
      <c r="BI75" s="80">
        <v>0</v>
      </c>
      <c r="BJ75" s="69">
        <v>0</v>
      </c>
      <c r="BK75" s="69">
        <v>0</v>
      </c>
      <c r="BL75" s="80">
        <v>0</v>
      </c>
      <c r="BM75" s="80">
        <v>0</v>
      </c>
      <c r="BN75" s="69">
        <v>0</v>
      </c>
      <c r="BO75" s="69">
        <v>0</v>
      </c>
      <c r="BP75" s="80">
        <v>0</v>
      </c>
      <c r="BQ75" s="80">
        <v>0</v>
      </c>
      <c r="BR75" s="69">
        <v>0</v>
      </c>
      <c r="BS75" s="69">
        <v>0</v>
      </c>
      <c r="BT75" s="80">
        <v>0</v>
      </c>
      <c r="BU75" s="80">
        <v>0</v>
      </c>
      <c r="BV75" s="69">
        <v>0</v>
      </c>
      <c r="BW75" s="69">
        <v>0</v>
      </c>
      <c r="BX75" s="80">
        <v>0</v>
      </c>
      <c r="BY75" s="80">
        <v>0</v>
      </c>
      <c r="BZ75" s="69">
        <v>0</v>
      </c>
      <c r="CA75" s="69">
        <v>0</v>
      </c>
      <c r="CB75" s="80">
        <v>0</v>
      </c>
      <c r="CC75" s="80">
        <v>1465</v>
      </c>
      <c r="CD75" s="69">
        <v>0</v>
      </c>
      <c r="CE75" s="69" t="s">
        <v>719</v>
      </c>
      <c r="CF75" s="69" t="s">
        <v>720</v>
      </c>
      <c r="CG75" s="69" t="s">
        <v>701</v>
      </c>
      <c r="CH75" s="69" t="s">
        <v>701</v>
      </c>
      <c r="CI75" s="69" t="s">
        <v>701</v>
      </c>
      <c r="CJ75" s="68" t="s">
        <v>701</v>
      </c>
      <c r="CK75" s="68">
        <v>45342</v>
      </c>
      <c r="CL75" s="185" t="s">
        <v>1003</v>
      </c>
      <c r="CM75" s="67" t="s">
        <v>1004</v>
      </c>
      <c r="CN75" s="67" t="s">
        <v>168</v>
      </c>
      <c r="CO75" s="68">
        <v>45161</v>
      </c>
      <c r="CP75" s="185" t="s">
        <v>1005</v>
      </c>
      <c r="CQ75" s="67" t="s">
        <v>1004</v>
      </c>
      <c r="CR75" s="67" t="s">
        <v>554</v>
      </c>
      <c r="CS75" s="69">
        <v>10896297.689999999</v>
      </c>
      <c r="CT75" s="69"/>
      <c r="CU75" s="69"/>
      <c r="CV75" s="69">
        <v>0</v>
      </c>
      <c r="CW75" s="69">
        <v>26</v>
      </c>
      <c r="CX75" s="69">
        <v>0</v>
      </c>
      <c r="CY75" s="69">
        <v>0</v>
      </c>
      <c r="CZ75" s="69">
        <v>0</v>
      </c>
      <c r="DA75" s="69">
        <v>0</v>
      </c>
      <c r="DG75" t="str">
        <f t="shared" si="5"/>
        <v>CO</v>
      </c>
    </row>
    <row r="76" spans="1:111">
      <c r="A76" t="str">
        <f t="shared" si="4"/>
        <v>02CO</v>
      </c>
      <c r="B76" s="67" t="s">
        <v>0</v>
      </c>
      <c r="C76" s="67" t="s">
        <v>796</v>
      </c>
      <c r="D76" s="67" t="s">
        <v>1020</v>
      </c>
      <c r="E76" s="68">
        <v>44727</v>
      </c>
      <c r="F76" s="185" t="s">
        <v>1001</v>
      </c>
      <c r="G76" s="67" t="s">
        <v>1010</v>
      </c>
      <c r="H76" s="69">
        <v>1</v>
      </c>
      <c r="I76" s="69">
        <v>0</v>
      </c>
      <c r="J76" s="69">
        <v>90</v>
      </c>
      <c r="K76" s="69">
        <v>90</v>
      </c>
      <c r="L76" s="69">
        <v>19</v>
      </c>
      <c r="M76" s="69">
        <v>71</v>
      </c>
      <c r="N76" s="69">
        <v>0</v>
      </c>
      <c r="O76" s="69">
        <v>0</v>
      </c>
      <c r="P76" s="69">
        <v>0</v>
      </c>
      <c r="Q76" s="80">
        <v>0</v>
      </c>
      <c r="R76" s="80">
        <v>240110</v>
      </c>
      <c r="S76" s="80">
        <v>17791</v>
      </c>
      <c r="T76" s="80">
        <v>222319</v>
      </c>
      <c r="U76" s="80">
        <v>240110</v>
      </c>
      <c r="V76" s="80">
        <v>185940</v>
      </c>
      <c r="W76" s="80">
        <v>0</v>
      </c>
      <c r="X76" s="80">
        <v>0</v>
      </c>
      <c r="Y76" s="80">
        <v>0</v>
      </c>
      <c r="Z76" s="80">
        <v>185940</v>
      </c>
      <c r="AA76" s="80">
        <v>185940</v>
      </c>
      <c r="AB76" s="80">
        <v>0</v>
      </c>
      <c r="AC76" s="69">
        <v>0</v>
      </c>
      <c r="AD76" s="69">
        <v>0</v>
      </c>
      <c r="AE76" s="69">
        <v>0</v>
      </c>
      <c r="AF76" s="80">
        <v>0</v>
      </c>
      <c r="AG76" s="80">
        <v>0</v>
      </c>
      <c r="AH76" s="69">
        <v>0</v>
      </c>
      <c r="AI76" s="69">
        <v>0</v>
      </c>
      <c r="AJ76" s="80">
        <v>0</v>
      </c>
      <c r="AK76" s="80">
        <v>0</v>
      </c>
      <c r="AL76" s="69">
        <v>0</v>
      </c>
      <c r="AM76" s="69">
        <v>0</v>
      </c>
      <c r="AN76" s="80">
        <v>0</v>
      </c>
      <c r="AO76" s="80">
        <v>0</v>
      </c>
      <c r="AP76" s="69">
        <v>0</v>
      </c>
      <c r="AQ76" s="69">
        <v>0</v>
      </c>
      <c r="AR76" s="80">
        <v>0</v>
      </c>
      <c r="AS76" s="80">
        <v>0</v>
      </c>
      <c r="AT76" s="69">
        <v>0</v>
      </c>
      <c r="AU76" s="69">
        <v>0</v>
      </c>
      <c r="AV76" s="80">
        <v>0</v>
      </c>
      <c r="AW76" s="80">
        <v>0</v>
      </c>
      <c r="AX76" s="69">
        <v>0</v>
      </c>
      <c r="AY76" s="69">
        <v>0</v>
      </c>
      <c r="AZ76" s="80">
        <v>0</v>
      </c>
      <c r="BA76" s="80">
        <v>0</v>
      </c>
      <c r="BB76" s="69">
        <v>0</v>
      </c>
      <c r="BC76" s="69">
        <v>0</v>
      </c>
      <c r="BD76" s="80">
        <v>0</v>
      </c>
      <c r="BE76" s="80">
        <v>0</v>
      </c>
      <c r="BF76" s="69">
        <v>0</v>
      </c>
      <c r="BG76" s="69">
        <v>0</v>
      </c>
      <c r="BH76" s="80">
        <v>0</v>
      </c>
      <c r="BI76" s="80">
        <v>0</v>
      </c>
      <c r="BJ76" s="69">
        <v>0</v>
      </c>
      <c r="BK76" s="69">
        <v>0</v>
      </c>
      <c r="BL76" s="80">
        <v>0</v>
      </c>
      <c r="BM76" s="80">
        <v>0</v>
      </c>
      <c r="BN76" s="69">
        <v>0</v>
      </c>
      <c r="BO76" s="69">
        <v>0</v>
      </c>
      <c r="BP76" s="80">
        <v>0</v>
      </c>
      <c r="BQ76" s="80">
        <v>0</v>
      </c>
      <c r="BR76" s="69">
        <v>0</v>
      </c>
      <c r="BS76" s="69">
        <v>0</v>
      </c>
      <c r="BT76" s="80">
        <v>0</v>
      </c>
      <c r="BU76" s="80">
        <v>0</v>
      </c>
      <c r="BV76" s="69">
        <v>0</v>
      </c>
      <c r="BW76" s="69">
        <v>0</v>
      </c>
      <c r="BX76" s="80">
        <v>0</v>
      </c>
      <c r="BY76" s="80">
        <v>0</v>
      </c>
      <c r="BZ76" s="69">
        <v>0</v>
      </c>
      <c r="CA76" s="69">
        <v>0</v>
      </c>
      <c r="CB76" s="80">
        <v>0</v>
      </c>
      <c r="CC76" s="80">
        <v>0</v>
      </c>
      <c r="CD76" s="69">
        <v>0</v>
      </c>
      <c r="CE76" s="69" t="s">
        <v>797</v>
      </c>
      <c r="CF76" s="69" t="s">
        <v>798</v>
      </c>
      <c r="CG76" s="69" t="s">
        <v>701</v>
      </c>
      <c r="CH76" s="69" t="s">
        <v>701</v>
      </c>
      <c r="CI76" s="69" t="s">
        <v>701</v>
      </c>
      <c r="CJ76" s="68" t="s">
        <v>701</v>
      </c>
      <c r="CK76" s="68">
        <v>45156</v>
      </c>
      <c r="CL76" s="185" t="s">
        <v>1005</v>
      </c>
      <c r="CM76" s="67" t="s">
        <v>1004</v>
      </c>
      <c r="CN76" s="67" t="s">
        <v>168</v>
      </c>
      <c r="CO76" s="68">
        <v>45016</v>
      </c>
      <c r="CP76" s="185" t="s">
        <v>1003</v>
      </c>
      <c r="CQ76" s="67" t="s">
        <v>1009</v>
      </c>
      <c r="CR76" s="67" t="s">
        <v>554</v>
      </c>
      <c r="CS76" s="69">
        <v>402519.71</v>
      </c>
      <c r="CT76" s="69"/>
      <c r="CU76" s="69"/>
      <c r="CV76" s="69">
        <v>0</v>
      </c>
      <c r="CW76" s="69">
        <v>0</v>
      </c>
      <c r="CX76" s="69">
        <v>0</v>
      </c>
      <c r="CY76" s="69">
        <v>0</v>
      </c>
      <c r="CZ76" s="69">
        <v>0</v>
      </c>
      <c r="DA76" s="69">
        <v>0</v>
      </c>
      <c r="DG76" t="str">
        <f t="shared" si="5"/>
        <v>CO</v>
      </c>
    </row>
    <row r="77" spans="1:111">
      <c r="A77" t="str">
        <f t="shared" si="4"/>
        <v>02CO</v>
      </c>
      <c r="B77" s="67" t="s">
        <v>0</v>
      </c>
      <c r="C77" s="67" t="s">
        <v>581</v>
      </c>
      <c r="D77" s="67" t="s">
        <v>582</v>
      </c>
      <c r="E77" s="68">
        <v>44727</v>
      </c>
      <c r="F77" s="185" t="s">
        <v>1001</v>
      </c>
      <c r="G77" s="67" t="s">
        <v>1010</v>
      </c>
      <c r="H77" s="69">
        <v>1</v>
      </c>
      <c r="I77" s="69">
        <v>0</v>
      </c>
      <c r="J77" s="69">
        <v>60</v>
      </c>
      <c r="K77" s="69">
        <v>160</v>
      </c>
      <c r="L77" s="69">
        <v>160</v>
      </c>
      <c r="M77" s="69">
        <v>0</v>
      </c>
      <c r="N77" s="69">
        <v>0</v>
      </c>
      <c r="O77" s="69">
        <v>0</v>
      </c>
      <c r="P77" s="69">
        <v>69</v>
      </c>
      <c r="Q77" s="80">
        <v>31</v>
      </c>
      <c r="R77" s="80">
        <v>1386562</v>
      </c>
      <c r="S77" s="80">
        <v>50000</v>
      </c>
      <c r="T77" s="80">
        <v>1336562</v>
      </c>
      <c r="U77" s="80">
        <v>1386562</v>
      </c>
      <c r="V77" s="80">
        <v>1349510</v>
      </c>
      <c r="W77" s="80">
        <v>0</v>
      </c>
      <c r="X77" s="80">
        <v>0</v>
      </c>
      <c r="Y77" s="80">
        <v>0</v>
      </c>
      <c r="Z77" s="80">
        <v>1349510</v>
      </c>
      <c r="AA77" s="80">
        <v>1349510</v>
      </c>
      <c r="AB77" s="80">
        <v>0</v>
      </c>
      <c r="AC77" s="69">
        <v>0</v>
      </c>
      <c r="AD77" s="69">
        <v>53</v>
      </c>
      <c r="AE77" s="69">
        <v>0</v>
      </c>
      <c r="AF77" s="80">
        <v>0</v>
      </c>
      <c r="AG77" s="80">
        <v>0</v>
      </c>
      <c r="AH77" s="69">
        <v>0</v>
      </c>
      <c r="AI77" s="69">
        <v>0</v>
      </c>
      <c r="AJ77" s="80">
        <v>0</v>
      </c>
      <c r="AK77" s="80">
        <v>0</v>
      </c>
      <c r="AL77" s="69">
        <v>0</v>
      </c>
      <c r="AM77" s="69">
        <v>0</v>
      </c>
      <c r="AN77" s="80">
        <v>0</v>
      </c>
      <c r="AO77" s="80">
        <v>0</v>
      </c>
      <c r="AP77" s="69">
        <v>0</v>
      </c>
      <c r="AQ77" s="69">
        <v>0</v>
      </c>
      <c r="AR77" s="80">
        <v>0</v>
      </c>
      <c r="AS77" s="80">
        <v>0</v>
      </c>
      <c r="AT77" s="69">
        <v>0</v>
      </c>
      <c r="AU77" s="69">
        <v>0</v>
      </c>
      <c r="AV77" s="80">
        <v>0</v>
      </c>
      <c r="AW77" s="80">
        <v>0</v>
      </c>
      <c r="AX77" s="69">
        <v>0</v>
      </c>
      <c r="AY77" s="69">
        <v>0</v>
      </c>
      <c r="AZ77" s="80">
        <v>0</v>
      </c>
      <c r="BA77" s="80">
        <v>0</v>
      </c>
      <c r="BB77" s="69">
        <v>0</v>
      </c>
      <c r="BC77" s="69">
        <v>0</v>
      </c>
      <c r="BD77" s="80">
        <v>0</v>
      </c>
      <c r="BE77" s="80">
        <v>0</v>
      </c>
      <c r="BF77" s="69">
        <v>0</v>
      </c>
      <c r="BG77" s="69">
        <v>0</v>
      </c>
      <c r="BH77" s="80">
        <v>0</v>
      </c>
      <c r="BI77" s="80">
        <v>0</v>
      </c>
      <c r="BJ77" s="69">
        <v>0</v>
      </c>
      <c r="BK77" s="69">
        <v>0</v>
      </c>
      <c r="BL77" s="80">
        <v>31</v>
      </c>
      <c r="BM77" s="80">
        <v>0</v>
      </c>
      <c r="BN77" s="69">
        <v>0</v>
      </c>
      <c r="BO77" s="69">
        <v>0</v>
      </c>
      <c r="BP77" s="80">
        <v>0</v>
      </c>
      <c r="BQ77" s="80">
        <v>0</v>
      </c>
      <c r="BR77" s="69">
        <v>0</v>
      </c>
      <c r="BS77" s="69">
        <v>0</v>
      </c>
      <c r="BT77" s="80">
        <v>0</v>
      </c>
      <c r="BU77" s="80">
        <v>0</v>
      </c>
      <c r="BV77" s="69">
        <v>0</v>
      </c>
      <c r="BW77" s="69">
        <v>0</v>
      </c>
      <c r="BX77" s="80">
        <v>0</v>
      </c>
      <c r="BY77" s="80">
        <v>0</v>
      </c>
      <c r="BZ77" s="69">
        <v>0</v>
      </c>
      <c r="CA77" s="69">
        <v>0</v>
      </c>
      <c r="CB77" s="80">
        <v>31</v>
      </c>
      <c r="CC77" s="80">
        <v>0</v>
      </c>
      <c r="CD77" s="69">
        <v>0</v>
      </c>
      <c r="CE77" s="69" t="s">
        <v>768</v>
      </c>
      <c r="CF77" s="69" t="s">
        <v>769</v>
      </c>
      <c r="CG77" s="69" t="s">
        <v>701</v>
      </c>
      <c r="CH77" s="69" t="s">
        <v>701</v>
      </c>
      <c r="CI77" s="69" t="s">
        <v>701</v>
      </c>
      <c r="CJ77" s="68" t="s">
        <v>701</v>
      </c>
      <c r="CK77" s="68">
        <v>45260</v>
      </c>
      <c r="CL77" s="185" t="s">
        <v>1007</v>
      </c>
      <c r="CM77" s="67" t="s">
        <v>1004</v>
      </c>
      <c r="CN77" s="67" t="s">
        <v>168</v>
      </c>
      <c r="CO77" s="68">
        <v>44999</v>
      </c>
      <c r="CP77" s="185" t="s">
        <v>1003</v>
      </c>
      <c r="CQ77" s="67" t="s">
        <v>1009</v>
      </c>
      <c r="CR77" s="67" t="s">
        <v>554</v>
      </c>
      <c r="CS77" s="69">
        <v>1705476.65</v>
      </c>
      <c r="CT77" s="69"/>
      <c r="CU77" s="69"/>
      <c r="CV77" s="69">
        <v>31</v>
      </c>
      <c r="CW77" s="69">
        <v>16</v>
      </c>
      <c r="CX77" s="69">
        <v>0</v>
      </c>
      <c r="CY77" s="69">
        <v>0</v>
      </c>
      <c r="CZ77" s="69">
        <v>0</v>
      </c>
      <c r="DA77" s="69">
        <v>0</v>
      </c>
      <c r="DG77" t="str">
        <f t="shared" si="5"/>
        <v>CO</v>
      </c>
    </row>
    <row r="78" spans="1:111">
      <c r="A78" t="str">
        <f t="shared" si="4"/>
        <v>02CO</v>
      </c>
      <c r="B78" s="67" t="s">
        <v>0</v>
      </c>
      <c r="C78" s="67" t="s">
        <v>292</v>
      </c>
      <c r="D78" s="67" t="s">
        <v>293</v>
      </c>
      <c r="E78" s="68">
        <v>44727</v>
      </c>
      <c r="F78" s="185" t="s">
        <v>1001</v>
      </c>
      <c r="G78" s="67" t="s">
        <v>1010</v>
      </c>
      <c r="H78" s="69">
        <v>2</v>
      </c>
      <c r="I78" s="69">
        <v>3</v>
      </c>
      <c r="J78" s="69">
        <v>90</v>
      </c>
      <c r="K78" s="69">
        <v>144</v>
      </c>
      <c r="L78" s="69">
        <v>140</v>
      </c>
      <c r="M78" s="69">
        <v>4</v>
      </c>
      <c r="N78" s="69">
        <v>0</v>
      </c>
      <c r="O78" s="69">
        <v>0</v>
      </c>
      <c r="P78" s="69">
        <v>47</v>
      </c>
      <c r="Q78" s="80">
        <v>7</v>
      </c>
      <c r="R78" s="80">
        <v>744369</v>
      </c>
      <c r="S78" s="80">
        <v>43296</v>
      </c>
      <c r="T78" s="80">
        <v>701073</v>
      </c>
      <c r="U78" s="80">
        <v>788349</v>
      </c>
      <c r="V78" s="80">
        <v>712669</v>
      </c>
      <c r="W78" s="80">
        <v>0</v>
      </c>
      <c r="X78" s="80">
        <v>0</v>
      </c>
      <c r="Y78" s="80">
        <v>0</v>
      </c>
      <c r="Z78" s="80">
        <v>712669</v>
      </c>
      <c r="AA78" s="80">
        <v>709731</v>
      </c>
      <c r="AB78" s="80">
        <v>0</v>
      </c>
      <c r="AC78" s="69">
        <v>43980</v>
      </c>
      <c r="AD78" s="69">
        <v>10</v>
      </c>
      <c r="AE78" s="69">
        <v>0</v>
      </c>
      <c r="AF78" s="80">
        <v>0</v>
      </c>
      <c r="AG78" s="80">
        <v>0</v>
      </c>
      <c r="AH78" s="69">
        <v>0</v>
      </c>
      <c r="AI78" s="69">
        <v>0</v>
      </c>
      <c r="AJ78" s="80">
        <v>7</v>
      </c>
      <c r="AK78" s="80">
        <v>41042</v>
      </c>
      <c r="AL78" s="69">
        <v>41042</v>
      </c>
      <c r="AM78" s="69">
        <v>0</v>
      </c>
      <c r="AN78" s="80">
        <v>0</v>
      </c>
      <c r="AO78" s="80">
        <v>0</v>
      </c>
      <c r="AP78" s="69">
        <v>0</v>
      </c>
      <c r="AQ78" s="69">
        <v>0</v>
      </c>
      <c r="AR78" s="80">
        <v>0</v>
      </c>
      <c r="AS78" s="80">
        <v>0</v>
      </c>
      <c r="AT78" s="69">
        <v>0</v>
      </c>
      <c r="AU78" s="69">
        <v>0</v>
      </c>
      <c r="AV78" s="80">
        <v>0</v>
      </c>
      <c r="AW78" s="80">
        <v>0</v>
      </c>
      <c r="AX78" s="69">
        <v>0</v>
      </c>
      <c r="AY78" s="69">
        <v>14</v>
      </c>
      <c r="AZ78" s="80">
        <v>0</v>
      </c>
      <c r="BA78" s="80">
        <v>0</v>
      </c>
      <c r="BB78" s="69">
        <v>0</v>
      </c>
      <c r="BC78" s="69">
        <v>0</v>
      </c>
      <c r="BD78" s="80">
        <v>0</v>
      </c>
      <c r="BE78" s="80">
        <v>0</v>
      </c>
      <c r="BF78" s="69">
        <v>0</v>
      </c>
      <c r="BG78" s="69">
        <v>0</v>
      </c>
      <c r="BH78" s="80">
        <v>0</v>
      </c>
      <c r="BI78" s="80">
        <v>0</v>
      </c>
      <c r="BJ78" s="69">
        <v>0</v>
      </c>
      <c r="BK78" s="69">
        <v>0</v>
      </c>
      <c r="BL78" s="80">
        <v>0</v>
      </c>
      <c r="BM78" s="80">
        <v>2938</v>
      </c>
      <c r="BN78" s="69">
        <v>0</v>
      </c>
      <c r="BO78" s="69">
        <v>0</v>
      </c>
      <c r="BP78" s="80">
        <v>0</v>
      </c>
      <c r="BQ78" s="80">
        <v>0</v>
      </c>
      <c r="BR78" s="69">
        <v>0</v>
      </c>
      <c r="BS78" s="69">
        <v>0</v>
      </c>
      <c r="BT78" s="80">
        <v>0</v>
      </c>
      <c r="BU78" s="80">
        <v>0</v>
      </c>
      <c r="BV78" s="69">
        <v>0</v>
      </c>
      <c r="BW78" s="69">
        <v>0</v>
      </c>
      <c r="BX78" s="80">
        <v>0</v>
      </c>
      <c r="BY78" s="80">
        <v>0</v>
      </c>
      <c r="BZ78" s="69">
        <v>0</v>
      </c>
      <c r="CA78" s="69">
        <v>14</v>
      </c>
      <c r="CB78" s="80">
        <v>7</v>
      </c>
      <c r="CC78" s="80">
        <v>43980</v>
      </c>
      <c r="CD78" s="69">
        <v>41042</v>
      </c>
      <c r="CE78" s="69" t="s">
        <v>766</v>
      </c>
      <c r="CF78" s="69" t="s">
        <v>767</v>
      </c>
      <c r="CG78" s="69" t="s">
        <v>701</v>
      </c>
      <c r="CH78" s="69" t="s">
        <v>701</v>
      </c>
      <c r="CI78" s="69" t="s">
        <v>701</v>
      </c>
      <c r="CJ78" s="68" t="s">
        <v>701</v>
      </c>
      <c r="CK78" s="68">
        <v>45267</v>
      </c>
      <c r="CL78" s="185" t="s">
        <v>1007</v>
      </c>
      <c r="CM78" s="67" t="s">
        <v>1004</v>
      </c>
      <c r="CN78" s="67" t="s">
        <v>168</v>
      </c>
      <c r="CO78" s="68">
        <v>44950</v>
      </c>
      <c r="CP78" s="185" t="s">
        <v>1003</v>
      </c>
      <c r="CQ78" s="67" t="s">
        <v>1009</v>
      </c>
      <c r="CR78" s="67" t="s">
        <v>554</v>
      </c>
      <c r="CS78" s="69">
        <v>931264.85</v>
      </c>
      <c r="CT78" s="69"/>
      <c r="CU78" s="69"/>
      <c r="CV78" s="69">
        <v>0</v>
      </c>
      <c r="CW78" s="69">
        <v>23</v>
      </c>
      <c r="CX78" s="69">
        <v>0</v>
      </c>
      <c r="CY78" s="69">
        <v>0</v>
      </c>
      <c r="CZ78" s="69">
        <v>0</v>
      </c>
      <c r="DA78" s="69">
        <v>0</v>
      </c>
      <c r="DG78" t="str">
        <f t="shared" si="5"/>
        <v>CO</v>
      </c>
    </row>
    <row r="79" spans="1:111">
      <c r="A79" t="str">
        <f t="shared" si="4"/>
        <v>02CO</v>
      </c>
      <c r="B79" s="67" t="s">
        <v>0</v>
      </c>
      <c r="C79" s="67" t="s">
        <v>583</v>
      </c>
      <c r="D79" s="67" t="s">
        <v>584</v>
      </c>
      <c r="E79" s="68">
        <v>44979</v>
      </c>
      <c r="F79" s="185" t="s">
        <v>1003</v>
      </c>
      <c r="G79" s="67" t="s">
        <v>1009</v>
      </c>
      <c r="H79" s="69">
        <v>1</v>
      </c>
      <c r="I79" s="69">
        <v>0</v>
      </c>
      <c r="J79" s="69">
        <v>150</v>
      </c>
      <c r="K79" s="69">
        <v>259</v>
      </c>
      <c r="L79" s="69">
        <v>259</v>
      </c>
      <c r="M79" s="69">
        <v>0</v>
      </c>
      <c r="N79" s="69">
        <v>0</v>
      </c>
      <c r="O79" s="69">
        <v>0</v>
      </c>
      <c r="P79" s="69">
        <v>109</v>
      </c>
      <c r="Q79" s="80">
        <v>0</v>
      </c>
      <c r="R79" s="80">
        <v>5044796</v>
      </c>
      <c r="S79" s="80">
        <v>61908</v>
      </c>
      <c r="T79" s="80">
        <v>4982887</v>
      </c>
      <c r="U79" s="80">
        <v>5044796</v>
      </c>
      <c r="V79" s="80">
        <v>5157015</v>
      </c>
      <c r="W79" s="80">
        <v>0</v>
      </c>
      <c r="X79" s="80">
        <v>0</v>
      </c>
      <c r="Y79" s="80">
        <v>0</v>
      </c>
      <c r="Z79" s="80">
        <v>5157015</v>
      </c>
      <c r="AA79" s="80">
        <v>5122877</v>
      </c>
      <c r="AB79" s="80">
        <v>-34138</v>
      </c>
      <c r="AC79" s="69">
        <v>0</v>
      </c>
      <c r="AD79" s="69">
        <v>82</v>
      </c>
      <c r="AE79" s="69">
        <v>0</v>
      </c>
      <c r="AF79" s="80">
        <v>0</v>
      </c>
      <c r="AG79" s="80">
        <v>1064</v>
      </c>
      <c r="AH79" s="69">
        <v>0</v>
      </c>
      <c r="AI79" s="69">
        <v>0</v>
      </c>
      <c r="AJ79" s="80">
        <v>0</v>
      </c>
      <c r="AK79" s="80">
        <v>6899</v>
      </c>
      <c r="AL79" s="69">
        <v>0</v>
      </c>
      <c r="AM79" s="69">
        <v>0</v>
      </c>
      <c r="AN79" s="80">
        <v>0</v>
      </c>
      <c r="AO79" s="80">
        <v>0</v>
      </c>
      <c r="AP79" s="69">
        <v>0</v>
      </c>
      <c r="AQ79" s="69">
        <v>0</v>
      </c>
      <c r="AR79" s="80">
        <v>0</v>
      </c>
      <c r="AS79" s="80">
        <v>0</v>
      </c>
      <c r="AT79" s="69">
        <v>0</v>
      </c>
      <c r="AU79" s="69">
        <v>0</v>
      </c>
      <c r="AV79" s="80">
        <v>0</v>
      </c>
      <c r="AW79" s="80">
        <v>0</v>
      </c>
      <c r="AX79" s="69">
        <v>0</v>
      </c>
      <c r="AY79" s="69">
        <v>0</v>
      </c>
      <c r="AZ79" s="80">
        <v>0</v>
      </c>
      <c r="BA79" s="80">
        <v>0</v>
      </c>
      <c r="BB79" s="69">
        <v>0</v>
      </c>
      <c r="BC79" s="69">
        <v>0</v>
      </c>
      <c r="BD79" s="80">
        <v>0</v>
      </c>
      <c r="BE79" s="80">
        <v>935</v>
      </c>
      <c r="BF79" s="69">
        <v>0</v>
      </c>
      <c r="BG79" s="69">
        <v>0</v>
      </c>
      <c r="BH79" s="80">
        <v>0</v>
      </c>
      <c r="BI79" s="80">
        <v>0</v>
      </c>
      <c r="BJ79" s="69">
        <v>0</v>
      </c>
      <c r="BK79" s="69">
        <v>45</v>
      </c>
      <c r="BL79" s="80">
        <v>0</v>
      </c>
      <c r="BM79" s="80">
        <v>8983</v>
      </c>
      <c r="BN79" s="69">
        <v>0</v>
      </c>
      <c r="BO79" s="69">
        <v>0</v>
      </c>
      <c r="BP79" s="80">
        <v>0</v>
      </c>
      <c r="BQ79" s="80">
        <v>0</v>
      </c>
      <c r="BR79" s="69">
        <v>0</v>
      </c>
      <c r="BS79" s="69">
        <v>0</v>
      </c>
      <c r="BT79" s="80">
        <v>0</v>
      </c>
      <c r="BU79" s="80">
        <v>0</v>
      </c>
      <c r="BV79" s="69">
        <v>0</v>
      </c>
      <c r="BW79" s="69">
        <v>0</v>
      </c>
      <c r="BX79" s="80">
        <v>0</v>
      </c>
      <c r="BY79" s="80">
        <v>0</v>
      </c>
      <c r="BZ79" s="69">
        <v>0</v>
      </c>
      <c r="CA79" s="69">
        <v>45</v>
      </c>
      <c r="CB79" s="80">
        <v>0</v>
      </c>
      <c r="CC79" s="80">
        <v>17882</v>
      </c>
      <c r="CD79" s="69">
        <v>0</v>
      </c>
      <c r="CE79" s="69" t="s">
        <v>799</v>
      </c>
      <c r="CF79" s="69" t="s">
        <v>800</v>
      </c>
      <c r="CG79" s="69" t="s">
        <v>701</v>
      </c>
      <c r="CH79" s="69" t="s">
        <v>701</v>
      </c>
      <c r="CI79" s="69" t="s">
        <v>701</v>
      </c>
      <c r="CJ79" s="68" t="s">
        <v>701</v>
      </c>
      <c r="CK79" s="68">
        <v>45453</v>
      </c>
      <c r="CL79" s="185" t="s">
        <v>1001</v>
      </c>
      <c r="CM79" s="67" t="s">
        <v>1004</v>
      </c>
      <c r="CN79" s="67" t="s">
        <v>168</v>
      </c>
      <c r="CO79" s="68">
        <v>45315</v>
      </c>
      <c r="CP79" s="185" t="s">
        <v>1003</v>
      </c>
      <c r="CQ79" s="67" t="s">
        <v>1004</v>
      </c>
      <c r="CR79" s="67" t="s">
        <v>1018</v>
      </c>
      <c r="CS79" s="69">
        <v>5802841.1799999997</v>
      </c>
      <c r="CT79" s="69"/>
      <c r="CU79" s="69"/>
      <c r="CV79" s="69">
        <v>0</v>
      </c>
      <c r="CW79" s="69">
        <v>27</v>
      </c>
      <c r="CX79" s="69">
        <v>0</v>
      </c>
      <c r="CY79" s="69">
        <v>0</v>
      </c>
      <c r="CZ79" s="69">
        <v>0</v>
      </c>
      <c r="DA79" s="69">
        <v>0</v>
      </c>
      <c r="DG79" t="str">
        <f t="shared" si="5"/>
        <v>CO</v>
      </c>
    </row>
    <row r="80" spans="1:111">
      <c r="A80" t="str">
        <f t="shared" si="4"/>
        <v>02CO</v>
      </c>
      <c r="B80" s="67" t="s">
        <v>0</v>
      </c>
      <c r="C80" s="67" t="s">
        <v>294</v>
      </c>
      <c r="D80" s="67" t="s">
        <v>295</v>
      </c>
      <c r="E80" s="68">
        <v>44804</v>
      </c>
      <c r="F80" s="185" t="s">
        <v>1005</v>
      </c>
      <c r="G80" s="67" t="s">
        <v>1009</v>
      </c>
      <c r="H80" s="69">
        <v>2</v>
      </c>
      <c r="I80" s="69">
        <v>1</v>
      </c>
      <c r="J80" s="69">
        <v>150</v>
      </c>
      <c r="K80" s="69">
        <v>265</v>
      </c>
      <c r="L80" s="69">
        <v>265</v>
      </c>
      <c r="M80" s="69">
        <v>0</v>
      </c>
      <c r="N80" s="69">
        <v>0</v>
      </c>
      <c r="O80" s="69">
        <v>0</v>
      </c>
      <c r="P80" s="69">
        <v>71</v>
      </c>
      <c r="Q80" s="80">
        <v>44</v>
      </c>
      <c r="R80" s="80">
        <v>621970</v>
      </c>
      <c r="S80" s="80">
        <v>20266</v>
      </c>
      <c r="T80" s="80">
        <v>601704</v>
      </c>
      <c r="U80" s="80">
        <v>626401</v>
      </c>
      <c r="V80" s="80">
        <v>439109</v>
      </c>
      <c r="W80" s="80">
        <v>0</v>
      </c>
      <c r="X80" s="80">
        <v>0</v>
      </c>
      <c r="Y80" s="80">
        <v>0</v>
      </c>
      <c r="Z80" s="80">
        <v>439109</v>
      </c>
      <c r="AA80" s="80">
        <v>439109</v>
      </c>
      <c r="AB80" s="80">
        <v>0</v>
      </c>
      <c r="AC80" s="69">
        <v>4431</v>
      </c>
      <c r="AD80" s="69">
        <v>52</v>
      </c>
      <c r="AE80" s="69">
        <v>0</v>
      </c>
      <c r="AF80" s="80">
        <v>44</v>
      </c>
      <c r="AG80" s="80">
        <v>18107</v>
      </c>
      <c r="AH80" s="69">
        <v>0</v>
      </c>
      <c r="AI80" s="69">
        <v>0</v>
      </c>
      <c r="AJ80" s="80">
        <v>0</v>
      </c>
      <c r="AK80" s="80">
        <v>0</v>
      </c>
      <c r="AL80" s="69">
        <v>0</v>
      </c>
      <c r="AM80" s="69">
        <v>0</v>
      </c>
      <c r="AN80" s="80">
        <v>0</v>
      </c>
      <c r="AO80" s="80">
        <v>0</v>
      </c>
      <c r="AP80" s="69">
        <v>0</v>
      </c>
      <c r="AQ80" s="69">
        <v>0</v>
      </c>
      <c r="AR80" s="80">
        <v>0</v>
      </c>
      <c r="AS80" s="80">
        <v>0</v>
      </c>
      <c r="AT80" s="69">
        <v>0</v>
      </c>
      <c r="AU80" s="69">
        <v>0</v>
      </c>
      <c r="AV80" s="80">
        <v>0</v>
      </c>
      <c r="AW80" s="80">
        <v>0</v>
      </c>
      <c r="AX80" s="69">
        <v>0</v>
      </c>
      <c r="AY80" s="69">
        <v>0</v>
      </c>
      <c r="AZ80" s="80">
        <v>0</v>
      </c>
      <c r="BA80" s="80">
        <v>0</v>
      </c>
      <c r="BB80" s="69">
        <v>0</v>
      </c>
      <c r="BC80" s="69">
        <v>0</v>
      </c>
      <c r="BD80" s="80">
        <v>0</v>
      </c>
      <c r="BE80" s="80">
        <v>0</v>
      </c>
      <c r="BF80" s="69">
        <v>0</v>
      </c>
      <c r="BG80" s="69">
        <v>0</v>
      </c>
      <c r="BH80" s="80">
        <v>0</v>
      </c>
      <c r="BI80" s="80">
        <v>0</v>
      </c>
      <c r="BJ80" s="69">
        <v>0</v>
      </c>
      <c r="BK80" s="69">
        <v>0</v>
      </c>
      <c r="BL80" s="80">
        <v>0</v>
      </c>
      <c r="BM80" s="80">
        <v>0</v>
      </c>
      <c r="BN80" s="69">
        <v>0</v>
      </c>
      <c r="BO80" s="69">
        <v>0</v>
      </c>
      <c r="BP80" s="80">
        <v>0</v>
      </c>
      <c r="BQ80" s="80">
        <v>0</v>
      </c>
      <c r="BR80" s="69">
        <v>0</v>
      </c>
      <c r="BS80" s="69">
        <v>0</v>
      </c>
      <c r="BT80" s="80">
        <v>0</v>
      </c>
      <c r="BU80" s="80">
        <v>0</v>
      </c>
      <c r="BV80" s="69">
        <v>0</v>
      </c>
      <c r="BW80" s="69">
        <v>0</v>
      </c>
      <c r="BX80" s="80">
        <v>0</v>
      </c>
      <c r="BY80" s="80">
        <v>0</v>
      </c>
      <c r="BZ80" s="69">
        <v>0</v>
      </c>
      <c r="CA80" s="69">
        <v>0</v>
      </c>
      <c r="CB80" s="80">
        <v>44</v>
      </c>
      <c r="CC80" s="80">
        <v>18107</v>
      </c>
      <c r="CD80" s="69">
        <v>0</v>
      </c>
      <c r="CE80" s="69" t="s">
        <v>789</v>
      </c>
      <c r="CF80" s="69" t="s">
        <v>790</v>
      </c>
      <c r="CG80" s="69" t="s">
        <v>701</v>
      </c>
      <c r="CH80" s="69" t="s">
        <v>701</v>
      </c>
      <c r="CI80" s="69" t="s">
        <v>701</v>
      </c>
      <c r="CJ80" s="68" t="s">
        <v>701</v>
      </c>
      <c r="CK80" s="68">
        <v>45342</v>
      </c>
      <c r="CL80" s="185" t="s">
        <v>1003</v>
      </c>
      <c r="CM80" s="67" t="s">
        <v>1004</v>
      </c>
      <c r="CN80" s="67" t="s">
        <v>168</v>
      </c>
      <c r="CO80" s="68">
        <v>45239</v>
      </c>
      <c r="CP80" s="185" t="s">
        <v>1007</v>
      </c>
      <c r="CQ80" s="67" t="s">
        <v>1004</v>
      </c>
      <c r="CR80" s="67" t="s">
        <v>1017</v>
      </c>
      <c r="CS80" s="69">
        <v>485437.68</v>
      </c>
      <c r="CT80" s="69"/>
      <c r="CU80" s="69"/>
      <c r="CV80" s="69">
        <v>39</v>
      </c>
      <c r="CW80" s="69">
        <v>19</v>
      </c>
      <c r="CX80" s="69">
        <v>0</v>
      </c>
      <c r="CY80" s="69">
        <v>0</v>
      </c>
      <c r="CZ80" s="69">
        <v>0</v>
      </c>
      <c r="DA80" s="69">
        <v>0</v>
      </c>
      <c r="DG80" t="str">
        <f t="shared" si="5"/>
        <v>CO</v>
      </c>
    </row>
    <row r="81" spans="1:111">
      <c r="A81" t="str">
        <f t="shared" si="4"/>
        <v>02CO</v>
      </c>
      <c r="B81" s="67" t="s">
        <v>0</v>
      </c>
      <c r="C81" s="67" t="s">
        <v>585</v>
      </c>
      <c r="D81" s="67" t="s">
        <v>586</v>
      </c>
      <c r="E81" s="68">
        <v>44881</v>
      </c>
      <c r="F81" s="185" t="s">
        <v>1007</v>
      </c>
      <c r="G81" s="67" t="s">
        <v>1009</v>
      </c>
      <c r="H81" s="69">
        <v>1</v>
      </c>
      <c r="I81" s="69">
        <v>0</v>
      </c>
      <c r="J81" s="69">
        <v>150</v>
      </c>
      <c r="K81" s="69">
        <v>293</v>
      </c>
      <c r="L81" s="69">
        <v>293</v>
      </c>
      <c r="M81" s="69">
        <v>0</v>
      </c>
      <c r="N81" s="69">
        <v>0</v>
      </c>
      <c r="O81" s="69">
        <v>0</v>
      </c>
      <c r="P81" s="69">
        <v>112</v>
      </c>
      <c r="Q81" s="80">
        <v>31</v>
      </c>
      <c r="R81" s="80">
        <v>1959156</v>
      </c>
      <c r="S81" s="80">
        <v>50000</v>
      </c>
      <c r="T81" s="80">
        <v>1909156</v>
      </c>
      <c r="U81" s="80">
        <v>1959156</v>
      </c>
      <c r="V81" s="80">
        <v>1946528</v>
      </c>
      <c r="W81" s="80">
        <v>0</v>
      </c>
      <c r="X81" s="80">
        <v>0</v>
      </c>
      <c r="Y81" s="80">
        <v>0</v>
      </c>
      <c r="Z81" s="80">
        <v>1946528</v>
      </c>
      <c r="AA81" s="80">
        <v>1943700</v>
      </c>
      <c r="AB81" s="80">
        <v>-2828</v>
      </c>
      <c r="AC81" s="69">
        <v>0</v>
      </c>
      <c r="AD81" s="69">
        <v>103</v>
      </c>
      <c r="AE81" s="69">
        <v>0</v>
      </c>
      <c r="AF81" s="80">
        <v>0</v>
      </c>
      <c r="AG81" s="80">
        <v>0</v>
      </c>
      <c r="AH81" s="69">
        <v>0</v>
      </c>
      <c r="AI81" s="69">
        <v>7</v>
      </c>
      <c r="AJ81" s="80">
        <v>17</v>
      </c>
      <c r="AK81" s="80">
        <v>0</v>
      </c>
      <c r="AL81" s="69">
        <v>0</v>
      </c>
      <c r="AM81" s="69">
        <v>0</v>
      </c>
      <c r="AN81" s="80">
        <v>0</v>
      </c>
      <c r="AO81" s="80">
        <v>0</v>
      </c>
      <c r="AP81" s="69">
        <v>0</v>
      </c>
      <c r="AQ81" s="69">
        <v>0</v>
      </c>
      <c r="AR81" s="80">
        <v>0</v>
      </c>
      <c r="AS81" s="80">
        <v>0</v>
      </c>
      <c r="AT81" s="69">
        <v>0</v>
      </c>
      <c r="AU81" s="69">
        <v>0</v>
      </c>
      <c r="AV81" s="80">
        <v>0</v>
      </c>
      <c r="AW81" s="80">
        <v>0</v>
      </c>
      <c r="AX81" s="69">
        <v>0</v>
      </c>
      <c r="AY81" s="69">
        <v>0</v>
      </c>
      <c r="AZ81" s="80">
        <v>0</v>
      </c>
      <c r="BA81" s="80">
        <v>0</v>
      </c>
      <c r="BB81" s="69">
        <v>0</v>
      </c>
      <c r="BC81" s="69">
        <v>0</v>
      </c>
      <c r="BD81" s="80">
        <v>0</v>
      </c>
      <c r="BE81" s="80">
        <v>0</v>
      </c>
      <c r="BF81" s="69">
        <v>0</v>
      </c>
      <c r="BG81" s="69">
        <v>0</v>
      </c>
      <c r="BH81" s="80">
        <v>0</v>
      </c>
      <c r="BI81" s="80">
        <v>0</v>
      </c>
      <c r="BJ81" s="69">
        <v>0</v>
      </c>
      <c r="BK81" s="69">
        <v>0</v>
      </c>
      <c r="BL81" s="80">
        <v>0</v>
      </c>
      <c r="BM81" s="80">
        <v>0</v>
      </c>
      <c r="BN81" s="69">
        <v>0</v>
      </c>
      <c r="BO81" s="69">
        <v>0</v>
      </c>
      <c r="BP81" s="80">
        <v>0</v>
      </c>
      <c r="BQ81" s="80">
        <v>0</v>
      </c>
      <c r="BR81" s="69">
        <v>0</v>
      </c>
      <c r="BS81" s="69">
        <v>0</v>
      </c>
      <c r="BT81" s="80">
        <v>0</v>
      </c>
      <c r="BU81" s="80">
        <v>0</v>
      </c>
      <c r="BV81" s="69">
        <v>0</v>
      </c>
      <c r="BW81" s="69">
        <v>0</v>
      </c>
      <c r="BX81" s="80">
        <v>0</v>
      </c>
      <c r="BY81" s="80">
        <v>0</v>
      </c>
      <c r="BZ81" s="69">
        <v>0</v>
      </c>
      <c r="CA81" s="69">
        <v>7</v>
      </c>
      <c r="CB81" s="80">
        <v>17</v>
      </c>
      <c r="CC81" s="80">
        <v>0</v>
      </c>
      <c r="CD81" s="69">
        <v>0</v>
      </c>
      <c r="CE81" s="69" t="s">
        <v>801</v>
      </c>
      <c r="CF81" s="69" t="s">
        <v>802</v>
      </c>
      <c r="CG81" s="69" t="s">
        <v>701</v>
      </c>
      <c r="CH81" s="69" t="s">
        <v>701</v>
      </c>
      <c r="CI81" s="69" t="s">
        <v>701</v>
      </c>
      <c r="CJ81" s="68" t="s">
        <v>701</v>
      </c>
      <c r="CK81" s="68">
        <v>45432</v>
      </c>
      <c r="CL81" s="185" t="s">
        <v>1001</v>
      </c>
      <c r="CM81" s="67" t="s">
        <v>1004</v>
      </c>
      <c r="CN81" s="67" t="s">
        <v>168</v>
      </c>
      <c r="CO81" s="68">
        <v>45264</v>
      </c>
      <c r="CP81" s="185" t="s">
        <v>1007</v>
      </c>
      <c r="CQ81" s="67" t="s">
        <v>1004</v>
      </c>
      <c r="CR81" s="67" t="s">
        <v>554</v>
      </c>
      <c r="CS81" s="69">
        <v>1697524.17</v>
      </c>
      <c r="CT81" s="69"/>
      <c r="CU81" s="69"/>
      <c r="CV81" s="69">
        <v>17</v>
      </c>
      <c r="CW81" s="69">
        <v>16</v>
      </c>
      <c r="CX81" s="69">
        <v>0</v>
      </c>
      <c r="CY81" s="69">
        <v>0</v>
      </c>
      <c r="CZ81" s="69">
        <v>0</v>
      </c>
      <c r="DA81" s="69">
        <v>0</v>
      </c>
      <c r="DG81" t="str">
        <f t="shared" si="5"/>
        <v>CO</v>
      </c>
    </row>
    <row r="82" spans="1:111">
      <c r="A82" t="str">
        <f t="shared" si="4"/>
        <v>02CO</v>
      </c>
      <c r="B82" s="67" t="s">
        <v>0</v>
      </c>
      <c r="C82" s="67" t="s">
        <v>296</v>
      </c>
      <c r="D82" s="67" t="s">
        <v>297</v>
      </c>
      <c r="E82" s="68">
        <v>44860</v>
      </c>
      <c r="F82" s="185" t="s">
        <v>1007</v>
      </c>
      <c r="G82" s="67" t="s">
        <v>1009</v>
      </c>
      <c r="H82" s="69">
        <v>1</v>
      </c>
      <c r="I82" s="69">
        <v>1</v>
      </c>
      <c r="J82" s="69">
        <v>80</v>
      </c>
      <c r="K82" s="69">
        <v>188</v>
      </c>
      <c r="L82" s="69">
        <v>188</v>
      </c>
      <c r="M82" s="69">
        <v>0</v>
      </c>
      <c r="N82" s="69">
        <v>0</v>
      </c>
      <c r="O82" s="69">
        <v>0</v>
      </c>
      <c r="P82" s="69">
        <v>108</v>
      </c>
      <c r="Q82" s="80">
        <v>0</v>
      </c>
      <c r="R82" s="80">
        <v>2185964</v>
      </c>
      <c r="S82" s="80">
        <v>50000</v>
      </c>
      <c r="T82" s="80">
        <v>2135964</v>
      </c>
      <c r="U82" s="80">
        <v>2192335</v>
      </c>
      <c r="V82" s="80">
        <v>1926696</v>
      </c>
      <c r="W82" s="80">
        <v>0</v>
      </c>
      <c r="X82" s="80">
        <v>0</v>
      </c>
      <c r="Y82" s="80">
        <v>0</v>
      </c>
      <c r="Z82" s="80">
        <v>1926696</v>
      </c>
      <c r="AA82" s="80">
        <v>1926696</v>
      </c>
      <c r="AB82" s="80">
        <v>0</v>
      </c>
      <c r="AC82" s="69">
        <v>6371</v>
      </c>
      <c r="AD82" s="69">
        <v>99</v>
      </c>
      <c r="AE82" s="69">
        <v>0</v>
      </c>
      <c r="AF82" s="80">
        <v>0</v>
      </c>
      <c r="AG82" s="80">
        <v>0</v>
      </c>
      <c r="AH82" s="69">
        <v>0</v>
      </c>
      <c r="AI82" s="69">
        <v>0</v>
      </c>
      <c r="AJ82" s="80">
        <v>0</v>
      </c>
      <c r="AK82" s="80">
        <v>6371</v>
      </c>
      <c r="AL82" s="69">
        <v>0</v>
      </c>
      <c r="AM82" s="69">
        <v>0</v>
      </c>
      <c r="AN82" s="80">
        <v>0</v>
      </c>
      <c r="AO82" s="80">
        <v>0</v>
      </c>
      <c r="AP82" s="69">
        <v>0</v>
      </c>
      <c r="AQ82" s="69">
        <v>0</v>
      </c>
      <c r="AR82" s="80">
        <v>0</v>
      </c>
      <c r="AS82" s="80">
        <v>0</v>
      </c>
      <c r="AT82" s="69">
        <v>0</v>
      </c>
      <c r="AU82" s="69">
        <v>0</v>
      </c>
      <c r="AV82" s="80">
        <v>0</v>
      </c>
      <c r="AW82" s="80">
        <v>0</v>
      </c>
      <c r="AX82" s="69">
        <v>0</v>
      </c>
      <c r="AY82" s="69">
        <v>0</v>
      </c>
      <c r="AZ82" s="80">
        <v>0</v>
      </c>
      <c r="BA82" s="80">
        <v>0</v>
      </c>
      <c r="BB82" s="69">
        <v>0</v>
      </c>
      <c r="BC82" s="69">
        <v>0</v>
      </c>
      <c r="BD82" s="80">
        <v>0</v>
      </c>
      <c r="BE82" s="80">
        <v>0</v>
      </c>
      <c r="BF82" s="69">
        <v>0</v>
      </c>
      <c r="BG82" s="69">
        <v>0</v>
      </c>
      <c r="BH82" s="80">
        <v>0</v>
      </c>
      <c r="BI82" s="80">
        <v>0</v>
      </c>
      <c r="BJ82" s="69">
        <v>0</v>
      </c>
      <c r="BK82" s="69">
        <v>0</v>
      </c>
      <c r="BL82" s="80">
        <v>0</v>
      </c>
      <c r="BM82" s="80">
        <v>0</v>
      </c>
      <c r="BN82" s="69">
        <v>0</v>
      </c>
      <c r="BO82" s="69">
        <v>0</v>
      </c>
      <c r="BP82" s="80">
        <v>0</v>
      </c>
      <c r="BQ82" s="80">
        <v>0</v>
      </c>
      <c r="BR82" s="69">
        <v>0</v>
      </c>
      <c r="BS82" s="69">
        <v>0</v>
      </c>
      <c r="BT82" s="80">
        <v>0</v>
      </c>
      <c r="BU82" s="80">
        <v>0</v>
      </c>
      <c r="BV82" s="69">
        <v>0</v>
      </c>
      <c r="BW82" s="69">
        <v>0</v>
      </c>
      <c r="BX82" s="80">
        <v>0</v>
      </c>
      <c r="BY82" s="80">
        <v>0</v>
      </c>
      <c r="BZ82" s="69">
        <v>0</v>
      </c>
      <c r="CA82" s="69">
        <v>0</v>
      </c>
      <c r="CB82" s="80">
        <v>0</v>
      </c>
      <c r="CC82" s="80">
        <v>6371</v>
      </c>
      <c r="CD82" s="69">
        <v>0</v>
      </c>
      <c r="CE82" s="69" t="s">
        <v>768</v>
      </c>
      <c r="CF82" s="69" t="s">
        <v>769</v>
      </c>
      <c r="CG82" s="69" t="s">
        <v>701</v>
      </c>
      <c r="CH82" s="69" t="s">
        <v>701</v>
      </c>
      <c r="CI82" s="69" t="s">
        <v>701</v>
      </c>
      <c r="CJ82" s="68" t="s">
        <v>701</v>
      </c>
      <c r="CK82" s="68">
        <v>45362</v>
      </c>
      <c r="CL82" s="185" t="s">
        <v>1003</v>
      </c>
      <c r="CM82" s="67" t="s">
        <v>1004</v>
      </c>
      <c r="CN82" s="67" t="s">
        <v>168</v>
      </c>
      <c r="CO82" s="68">
        <v>45198</v>
      </c>
      <c r="CP82" s="185" t="s">
        <v>1005</v>
      </c>
      <c r="CQ82" s="67" t="s">
        <v>1004</v>
      </c>
      <c r="CR82" s="67" t="s">
        <v>554</v>
      </c>
      <c r="CS82" s="69">
        <v>2721077.2</v>
      </c>
      <c r="CT82" s="69"/>
      <c r="CU82" s="69"/>
      <c r="CV82" s="69">
        <v>0</v>
      </c>
      <c r="CW82" s="69">
        <v>9</v>
      </c>
      <c r="CX82" s="69">
        <v>0</v>
      </c>
      <c r="CY82" s="69">
        <v>0</v>
      </c>
      <c r="CZ82" s="69">
        <v>0</v>
      </c>
      <c r="DA82" s="69">
        <v>0</v>
      </c>
      <c r="DG82" t="str">
        <f t="shared" si="5"/>
        <v>CO</v>
      </c>
    </row>
    <row r="83" spans="1:111">
      <c r="A83" t="str">
        <f t="shared" si="4"/>
        <v>02CO</v>
      </c>
      <c r="B83" s="67" t="s">
        <v>0</v>
      </c>
      <c r="C83" s="67" t="s">
        <v>803</v>
      </c>
      <c r="D83" s="67" t="s">
        <v>1021</v>
      </c>
      <c r="E83" s="68">
        <v>44804</v>
      </c>
      <c r="F83" s="185" t="s">
        <v>1005</v>
      </c>
      <c r="G83" s="67" t="s">
        <v>1009</v>
      </c>
      <c r="H83" s="69">
        <v>1</v>
      </c>
      <c r="I83" s="69">
        <v>0</v>
      </c>
      <c r="J83" s="69">
        <v>119</v>
      </c>
      <c r="K83" s="69">
        <v>132</v>
      </c>
      <c r="L83" s="69">
        <v>126</v>
      </c>
      <c r="M83" s="69">
        <v>6</v>
      </c>
      <c r="N83" s="69">
        <v>0</v>
      </c>
      <c r="O83" s="69">
        <v>0</v>
      </c>
      <c r="P83" s="69">
        <v>13</v>
      </c>
      <c r="Q83" s="80">
        <v>0</v>
      </c>
      <c r="R83" s="80">
        <v>782704</v>
      </c>
      <c r="S83" s="80">
        <v>28281</v>
      </c>
      <c r="T83" s="80">
        <v>754423</v>
      </c>
      <c r="U83" s="80">
        <v>782704</v>
      </c>
      <c r="V83" s="80">
        <v>743960</v>
      </c>
      <c r="W83" s="80">
        <v>0</v>
      </c>
      <c r="X83" s="80">
        <v>0</v>
      </c>
      <c r="Y83" s="80">
        <v>0</v>
      </c>
      <c r="Z83" s="80">
        <v>743960</v>
      </c>
      <c r="AA83" s="80">
        <v>743960</v>
      </c>
      <c r="AB83" s="80">
        <v>0</v>
      </c>
      <c r="AC83" s="69">
        <v>0</v>
      </c>
      <c r="AD83" s="69">
        <v>12</v>
      </c>
      <c r="AE83" s="69">
        <v>0</v>
      </c>
      <c r="AF83" s="80">
        <v>0</v>
      </c>
      <c r="AG83" s="80">
        <v>0</v>
      </c>
      <c r="AH83" s="69">
        <v>0</v>
      </c>
      <c r="AI83" s="69">
        <v>0</v>
      </c>
      <c r="AJ83" s="80">
        <v>0</v>
      </c>
      <c r="AK83" s="80">
        <v>0</v>
      </c>
      <c r="AL83" s="69">
        <v>0</v>
      </c>
      <c r="AM83" s="69">
        <v>0</v>
      </c>
      <c r="AN83" s="80">
        <v>0</v>
      </c>
      <c r="AO83" s="80">
        <v>0</v>
      </c>
      <c r="AP83" s="69">
        <v>0</v>
      </c>
      <c r="AQ83" s="69">
        <v>0</v>
      </c>
      <c r="AR83" s="80">
        <v>0</v>
      </c>
      <c r="AS83" s="80">
        <v>0</v>
      </c>
      <c r="AT83" s="69">
        <v>0</v>
      </c>
      <c r="AU83" s="69">
        <v>0</v>
      </c>
      <c r="AV83" s="80">
        <v>0</v>
      </c>
      <c r="AW83" s="80">
        <v>0</v>
      </c>
      <c r="AX83" s="69">
        <v>0</v>
      </c>
      <c r="AY83" s="69">
        <v>0</v>
      </c>
      <c r="AZ83" s="80">
        <v>0</v>
      </c>
      <c r="BA83" s="80">
        <v>0</v>
      </c>
      <c r="BB83" s="69">
        <v>0</v>
      </c>
      <c r="BC83" s="69">
        <v>0</v>
      </c>
      <c r="BD83" s="80">
        <v>0</v>
      </c>
      <c r="BE83" s="80">
        <v>0</v>
      </c>
      <c r="BF83" s="69">
        <v>0</v>
      </c>
      <c r="BG83" s="69">
        <v>0</v>
      </c>
      <c r="BH83" s="80">
        <v>0</v>
      </c>
      <c r="BI83" s="80">
        <v>0</v>
      </c>
      <c r="BJ83" s="69">
        <v>0</v>
      </c>
      <c r="BK83" s="69">
        <v>0</v>
      </c>
      <c r="BL83" s="80">
        <v>0</v>
      </c>
      <c r="BM83" s="80">
        <v>0</v>
      </c>
      <c r="BN83" s="69">
        <v>0</v>
      </c>
      <c r="BO83" s="69">
        <v>0</v>
      </c>
      <c r="BP83" s="80">
        <v>0</v>
      </c>
      <c r="BQ83" s="80">
        <v>0</v>
      </c>
      <c r="BR83" s="69">
        <v>0</v>
      </c>
      <c r="BS83" s="69">
        <v>0</v>
      </c>
      <c r="BT83" s="80">
        <v>0</v>
      </c>
      <c r="BU83" s="80">
        <v>0</v>
      </c>
      <c r="BV83" s="69">
        <v>0</v>
      </c>
      <c r="BW83" s="69">
        <v>0</v>
      </c>
      <c r="BX83" s="80">
        <v>0</v>
      </c>
      <c r="BY83" s="80">
        <v>0</v>
      </c>
      <c r="BZ83" s="69">
        <v>0</v>
      </c>
      <c r="CA83" s="69">
        <v>0</v>
      </c>
      <c r="CB83" s="80">
        <v>0</v>
      </c>
      <c r="CC83" s="80">
        <v>0</v>
      </c>
      <c r="CD83" s="69">
        <v>0</v>
      </c>
      <c r="CE83" s="69" t="s">
        <v>766</v>
      </c>
      <c r="CF83" s="69" t="s">
        <v>767</v>
      </c>
      <c r="CG83" s="69" t="s">
        <v>701</v>
      </c>
      <c r="CH83" s="69" t="s">
        <v>701</v>
      </c>
      <c r="CI83" s="69" t="s">
        <v>701</v>
      </c>
      <c r="CJ83" s="68" t="s">
        <v>701</v>
      </c>
      <c r="CK83" s="68">
        <v>45335</v>
      </c>
      <c r="CL83" s="185" t="s">
        <v>1003</v>
      </c>
      <c r="CM83" s="67" t="s">
        <v>1004</v>
      </c>
      <c r="CN83" s="67" t="s">
        <v>168</v>
      </c>
      <c r="CO83" s="68">
        <v>45082</v>
      </c>
      <c r="CP83" s="185" t="s">
        <v>1001</v>
      </c>
      <c r="CQ83" s="67" t="s">
        <v>1009</v>
      </c>
      <c r="CR83" s="67" t="s">
        <v>554</v>
      </c>
      <c r="CS83" s="69">
        <v>659451.55000000005</v>
      </c>
      <c r="CT83" s="69"/>
      <c r="CU83" s="69"/>
      <c r="CV83" s="69">
        <v>0</v>
      </c>
      <c r="CW83" s="69">
        <v>1</v>
      </c>
      <c r="CX83" s="69">
        <v>0</v>
      </c>
      <c r="CY83" s="69">
        <v>0</v>
      </c>
      <c r="CZ83" s="69">
        <v>0</v>
      </c>
      <c r="DA83" s="69">
        <v>0</v>
      </c>
      <c r="DG83" t="str">
        <f t="shared" si="5"/>
        <v>CO</v>
      </c>
    </row>
    <row r="84" spans="1:111">
      <c r="A84" t="str">
        <f t="shared" si="4"/>
        <v>02CO</v>
      </c>
      <c r="B84" s="67" t="s">
        <v>0</v>
      </c>
      <c r="C84" s="67" t="s">
        <v>587</v>
      </c>
      <c r="D84" s="67" t="s">
        <v>588</v>
      </c>
      <c r="E84" s="68">
        <v>44706</v>
      </c>
      <c r="F84" s="185" t="s">
        <v>1001</v>
      </c>
      <c r="G84" s="67" t="s">
        <v>1010</v>
      </c>
      <c r="H84" s="69">
        <v>2</v>
      </c>
      <c r="I84" s="69">
        <v>0</v>
      </c>
      <c r="J84" s="69">
        <v>119</v>
      </c>
      <c r="K84" s="69">
        <v>246</v>
      </c>
      <c r="L84" s="69">
        <v>246</v>
      </c>
      <c r="M84" s="69">
        <v>0</v>
      </c>
      <c r="N84" s="69">
        <v>0</v>
      </c>
      <c r="O84" s="69">
        <v>0</v>
      </c>
      <c r="P84" s="69">
        <v>30</v>
      </c>
      <c r="Q84" s="80">
        <v>97</v>
      </c>
      <c r="R84" s="80">
        <v>928540</v>
      </c>
      <c r="S84" s="80">
        <v>44276</v>
      </c>
      <c r="T84" s="80">
        <v>884264</v>
      </c>
      <c r="U84" s="80">
        <v>928540</v>
      </c>
      <c r="V84" s="80">
        <v>970153</v>
      </c>
      <c r="W84" s="80">
        <v>0</v>
      </c>
      <c r="X84" s="80">
        <v>0</v>
      </c>
      <c r="Y84" s="80">
        <v>0</v>
      </c>
      <c r="Z84" s="80">
        <v>970153</v>
      </c>
      <c r="AA84" s="80">
        <v>970153</v>
      </c>
      <c r="AB84" s="80">
        <v>0</v>
      </c>
      <c r="AC84" s="69">
        <v>0</v>
      </c>
      <c r="AD84" s="69">
        <v>118</v>
      </c>
      <c r="AE84" s="69">
        <v>0</v>
      </c>
      <c r="AF84" s="80">
        <v>0</v>
      </c>
      <c r="AG84" s="80">
        <v>0</v>
      </c>
      <c r="AH84" s="69">
        <v>0</v>
      </c>
      <c r="AI84" s="69">
        <v>0</v>
      </c>
      <c r="AJ84" s="80">
        <v>0</v>
      </c>
      <c r="AK84" s="80">
        <v>0</v>
      </c>
      <c r="AL84" s="69">
        <v>0</v>
      </c>
      <c r="AM84" s="69">
        <v>0</v>
      </c>
      <c r="AN84" s="80">
        <v>0</v>
      </c>
      <c r="AO84" s="80">
        <v>0</v>
      </c>
      <c r="AP84" s="69">
        <v>0</v>
      </c>
      <c r="AQ84" s="69">
        <v>0</v>
      </c>
      <c r="AR84" s="80">
        <v>0</v>
      </c>
      <c r="AS84" s="80">
        <v>0</v>
      </c>
      <c r="AT84" s="69">
        <v>0</v>
      </c>
      <c r="AU84" s="69">
        <v>0</v>
      </c>
      <c r="AV84" s="80">
        <v>0</v>
      </c>
      <c r="AW84" s="80">
        <v>0</v>
      </c>
      <c r="AX84" s="69">
        <v>0</v>
      </c>
      <c r="AY84" s="69">
        <v>0</v>
      </c>
      <c r="AZ84" s="80">
        <v>0</v>
      </c>
      <c r="BA84" s="80">
        <v>0</v>
      </c>
      <c r="BB84" s="69">
        <v>0</v>
      </c>
      <c r="BC84" s="69">
        <v>0</v>
      </c>
      <c r="BD84" s="80">
        <v>0</v>
      </c>
      <c r="BE84" s="80">
        <v>0</v>
      </c>
      <c r="BF84" s="69">
        <v>0</v>
      </c>
      <c r="BG84" s="69">
        <v>0</v>
      </c>
      <c r="BH84" s="80">
        <v>0</v>
      </c>
      <c r="BI84" s="80">
        <v>0</v>
      </c>
      <c r="BJ84" s="69">
        <v>0</v>
      </c>
      <c r="BK84" s="69">
        <v>0</v>
      </c>
      <c r="BL84" s="80">
        <v>85</v>
      </c>
      <c r="BM84" s="80">
        <v>0</v>
      </c>
      <c r="BN84" s="69">
        <v>0</v>
      </c>
      <c r="BO84" s="69">
        <v>0</v>
      </c>
      <c r="BP84" s="80">
        <v>0</v>
      </c>
      <c r="BQ84" s="80">
        <v>0</v>
      </c>
      <c r="BR84" s="69">
        <v>0</v>
      </c>
      <c r="BS84" s="69">
        <v>0</v>
      </c>
      <c r="BT84" s="80">
        <v>0</v>
      </c>
      <c r="BU84" s="80">
        <v>0</v>
      </c>
      <c r="BV84" s="69">
        <v>0</v>
      </c>
      <c r="BW84" s="69">
        <v>0</v>
      </c>
      <c r="BX84" s="80">
        <v>0</v>
      </c>
      <c r="BY84" s="80">
        <v>0</v>
      </c>
      <c r="BZ84" s="69">
        <v>0</v>
      </c>
      <c r="CA84" s="69">
        <v>0</v>
      </c>
      <c r="CB84" s="80">
        <v>85</v>
      </c>
      <c r="CC84" s="80">
        <v>0</v>
      </c>
      <c r="CD84" s="69">
        <v>0</v>
      </c>
      <c r="CE84" s="69" t="s">
        <v>789</v>
      </c>
      <c r="CF84" s="69" t="s">
        <v>790</v>
      </c>
      <c r="CG84" s="69" t="s">
        <v>701</v>
      </c>
      <c r="CH84" s="69" t="s">
        <v>701</v>
      </c>
      <c r="CI84" s="69" t="s">
        <v>701</v>
      </c>
      <c r="CJ84" s="68" t="s">
        <v>701</v>
      </c>
      <c r="CK84" s="68">
        <v>45355</v>
      </c>
      <c r="CL84" s="185" t="s">
        <v>1003</v>
      </c>
      <c r="CM84" s="67" t="s">
        <v>1004</v>
      </c>
      <c r="CN84" s="67" t="s">
        <v>168</v>
      </c>
      <c r="CO84" s="68">
        <v>45210</v>
      </c>
      <c r="CP84" s="185" t="s">
        <v>1007</v>
      </c>
      <c r="CQ84" s="67" t="s">
        <v>1004</v>
      </c>
      <c r="CR84" s="67" t="s">
        <v>554</v>
      </c>
      <c r="CS84" s="69">
        <v>881584.15</v>
      </c>
      <c r="CT84" s="69"/>
      <c r="CU84" s="69"/>
      <c r="CV84" s="69">
        <v>85</v>
      </c>
      <c r="CW84" s="69">
        <v>9</v>
      </c>
      <c r="CX84" s="69">
        <v>0</v>
      </c>
      <c r="CY84" s="69">
        <v>0</v>
      </c>
      <c r="CZ84" s="69">
        <v>0</v>
      </c>
      <c r="DA84" s="69">
        <v>0</v>
      </c>
      <c r="DG84" t="str">
        <f t="shared" si="5"/>
        <v>CO</v>
      </c>
    </row>
    <row r="85" spans="1:111">
      <c r="A85" t="str">
        <f t="shared" si="4"/>
        <v>02CO</v>
      </c>
      <c r="B85" s="67" t="s">
        <v>0</v>
      </c>
      <c r="C85" s="67" t="s">
        <v>298</v>
      </c>
      <c r="D85" s="67" t="s">
        <v>299</v>
      </c>
      <c r="E85" s="68">
        <v>44839</v>
      </c>
      <c r="F85" s="185" t="s">
        <v>1007</v>
      </c>
      <c r="G85" s="67" t="s">
        <v>1009</v>
      </c>
      <c r="H85" s="69">
        <v>2</v>
      </c>
      <c r="I85" s="69">
        <v>1</v>
      </c>
      <c r="J85" s="69">
        <v>180</v>
      </c>
      <c r="K85" s="69">
        <v>315</v>
      </c>
      <c r="L85" s="69">
        <v>291</v>
      </c>
      <c r="M85" s="69">
        <v>24</v>
      </c>
      <c r="N85" s="69">
        <v>0</v>
      </c>
      <c r="O85" s="69">
        <v>0</v>
      </c>
      <c r="P85" s="69">
        <v>135</v>
      </c>
      <c r="Q85" s="80">
        <v>0</v>
      </c>
      <c r="R85" s="80">
        <v>9775622</v>
      </c>
      <c r="S85" s="80">
        <v>97298</v>
      </c>
      <c r="T85" s="80">
        <v>9678325</v>
      </c>
      <c r="U85" s="80">
        <v>9736781</v>
      </c>
      <c r="V85" s="80">
        <v>9879780</v>
      </c>
      <c r="W85" s="80">
        <v>0</v>
      </c>
      <c r="X85" s="80">
        <v>0</v>
      </c>
      <c r="Y85" s="80">
        <v>0</v>
      </c>
      <c r="Z85" s="80">
        <v>9879780</v>
      </c>
      <c r="AA85" s="80">
        <v>9713317</v>
      </c>
      <c r="AB85" s="80">
        <v>-166463</v>
      </c>
      <c r="AC85" s="69">
        <v>-38842</v>
      </c>
      <c r="AD85" s="69">
        <v>25</v>
      </c>
      <c r="AE85" s="69">
        <v>30</v>
      </c>
      <c r="AF85" s="80">
        <v>0</v>
      </c>
      <c r="AG85" s="80">
        <v>-38842</v>
      </c>
      <c r="AH85" s="69">
        <v>0</v>
      </c>
      <c r="AI85" s="69">
        <v>0</v>
      </c>
      <c r="AJ85" s="80">
        <v>0</v>
      </c>
      <c r="AK85" s="80">
        <v>10688</v>
      </c>
      <c r="AL85" s="69">
        <v>0</v>
      </c>
      <c r="AM85" s="69">
        <v>0</v>
      </c>
      <c r="AN85" s="80">
        <v>0</v>
      </c>
      <c r="AO85" s="80">
        <v>0</v>
      </c>
      <c r="AP85" s="69">
        <v>0</v>
      </c>
      <c r="AQ85" s="69">
        <v>0</v>
      </c>
      <c r="AR85" s="80">
        <v>0</v>
      </c>
      <c r="AS85" s="80">
        <v>0</v>
      </c>
      <c r="AT85" s="69">
        <v>0</v>
      </c>
      <c r="AU85" s="69">
        <v>0</v>
      </c>
      <c r="AV85" s="80">
        <v>0</v>
      </c>
      <c r="AW85" s="80">
        <v>4788</v>
      </c>
      <c r="AX85" s="69">
        <v>0</v>
      </c>
      <c r="AY85" s="69">
        <v>0</v>
      </c>
      <c r="AZ85" s="80">
        <v>0</v>
      </c>
      <c r="BA85" s="80">
        <v>0</v>
      </c>
      <c r="BB85" s="69">
        <v>0</v>
      </c>
      <c r="BC85" s="69">
        <v>0</v>
      </c>
      <c r="BD85" s="80">
        <v>0</v>
      </c>
      <c r="BE85" s="80">
        <v>0</v>
      </c>
      <c r="BF85" s="69">
        <v>0</v>
      </c>
      <c r="BG85" s="69">
        <v>0</v>
      </c>
      <c r="BH85" s="80">
        <v>0</v>
      </c>
      <c r="BI85" s="80">
        <v>0</v>
      </c>
      <c r="BJ85" s="69">
        <v>0</v>
      </c>
      <c r="BK85" s="69">
        <v>0</v>
      </c>
      <c r="BL85" s="80">
        <v>0</v>
      </c>
      <c r="BM85" s="80">
        <v>0</v>
      </c>
      <c r="BN85" s="69">
        <v>0</v>
      </c>
      <c r="BO85" s="69">
        <v>0</v>
      </c>
      <c r="BP85" s="80">
        <v>0</v>
      </c>
      <c r="BQ85" s="80">
        <v>0</v>
      </c>
      <c r="BR85" s="69">
        <v>0</v>
      </c>
      <c r="BS85" s="69">
        <v>0</v>
      </c>
      <c r="BT85" s="80">
        <v>0</v>
      </c>
      <c r="BU85" s="80">
        <v>0</v>
      </c>
      <c r="BV85" s="69">
        <v>0</v>
      </c>
      <c r="BW85" s="69">
        <v>63</v>
      </c>
      <c r="BX85" s="80">
        <v>0</v>
      </c>
      <c r="BY85" s="80">
        <v>0</v>
      </c>
      <c r="BZ85" s="69">
        <v>0</v>
      </c>
      <c r="CA85" s="69">
        <v>93</v>
      </c>
      <c r="CB85" s="80">
        <v>0</v>
      </c>
      <c r="CC85" s="80">
        <v>-23365</v>
      </c>
      <c r="CD85" s="69">
        <v>0</v>
      </c>
      <c r="CE85" s="69" t="s">
        <v>768</v>
      </c>
      <c r="CF85" s="69" t="s">
        <v>769</v>
      </c>
      <c r="CG85" s="69" t="s">
        <v>701</v>
      </c>
      <c r="CH85" s="69" t="s">
        <v>701</v>
      </c>
      <c r="CI85" s="69" t="s">
        <v>701</v>
      </c>
      <c r="CJ85" s="68" t="s">
        <v>701</v>
      </c>
      <c r="CK85" s="68">
        <v>45425</v>
      </c>
      <c r="CL85" s="185" t="s">
        <v>1001</v>
      </c>
      <c r="CM85" s="67" t="s">
        <v>1004</v>
      </c>
      <c r="CN85" s="67" t="s">
        <v>168</v>
      </c>
      <c r="CO85" s="68">
        <v>45265</v>
      </c>
      <c r="CP85" s="185" t="s">
        <v>1007</v>
      </c>
      <c r="CQ85" s="67" t="s">
        <v>1004</v>
      </c>
      <c r="CR85" s="67" t="s">
        <v>1015</v>
      </c>
      <c r="CS85" s="69">
        <v>10476736.76</v>
      </c>
      <c r="CT85" s="69"/>
      <c r="CU85" s="69"/>
      <c r="CV85" s="69">
        <v>0</v>
      </c>
      <c r="CW85" s="69">
        <v>17</v>
      </c>
      <c r="CX85" s="69">
        <v>0</v>
      </c>
      <c r="CY85" s="69">
        <v>0</v>
      </c>
      <c r="CZ85" s="69">
        <v>0</v>
      </c>
      <c r="DA85" s="69">
        <v>0</v>
      </c>
      <c r="DG85" t="str">
        <f t="shared" si="5"/>
        <v>CO</v>
      </c>
    </row>
    <row r="86" spans="1:111">
      <c r="A86" t="str">
        <f t="shared" si="4"/>
        <v>02CO</v>
      </c>
      <c r="B86" s="67" t="s">
        <v>0</v>
      </c>
      <c r="C86" s="67" t="s">
        <v>589</v>
      </c>
      <c r="D86" s="67" t="s">
        <v>590</v>
      </c>
      <c r="E86" s="68">
        <v>44902</v>
      </c>
      <c r="F86" s="185" t="s">
        <v>1007</v>
      </c>
      <c r="G86" s="67" t="s">
        <v>1009</v>
      </c>
      <c r="H86" s="69">
        <v>1</v>
      </c>
      <c r="I86" s="69">
        <v>0</v>
      </c>
      <c r="J86" s="69">
        <v>200</v>
      </c>
      <c r="K86" s="69">
        <v>327</v>
      </c>
      <c r="L86" s="69">
        <v>326</v>
      </c>
      <c r="M86" s="69">
        <v>1</v>
      </c>
      <c r="N86" s="69">
        <v>0</v>
      </c>
      <c r="O86" s="69">
        <v>0</v>
      </c>
      <c r="P86" s="69">
        <v>82</v>
      </c>
      <c r="Q86" s="80">
        <v>45</v>
      </c>
      <c r="R86" s="80">
        <v>6674091</v>
      </c>
      <c r="S86" s="80">
        <v>68301</v>
      </c>
      <c r="T86" s="80">
        <v>6605790</v>
      </c>
      <c r="U86" s="80">
        <v>6674091</v>
      </c>
      <c r="V86" s="80">
        <v>6876375</v>
      </c>
      <c r="W86" s="80">
        <v>0</v>
      </c>
      <c r="X86" s="80">
        <v>0</v>
      </c>
      <c r="Y86" s="80">
        <v>0</v>
      </c>
      <c r="Z86" s="80">
        <v>6876375</v>
      </c>
      <c r="AA86" s="80">
        <v>6832975</v>
      </c>
      <c r="AB86" s="80">
        <v>-43400</v>
      </c>
      <c r="AC86" s="69">
        <v>0</v>
      </c>
      <c r="AD86" s="69">
        <v>99</v>
      </c>
      <c r="AE86" s="69">
        <v>0</v>
      </c>
      <c r="AF86" s="80">
        <v>0</v>
      </c>
      <c r="AG86" s="80">
        <v>11618</v>
      </c>
      <c r="AH86" s="69">
        <v>0</v>
      </c>
      <c r="AI86" s="69">
        <v>0</v>
      </c>
      <c r="AJ86" s="80">
        <v>0</v>
      </c>
      <c r="AK86" s="80">
        <v>12175</v>
      </c>
      <c r="AL86" s="69">
        <v>0</v>
      </c>
      <c r="AM86" s="69">
        <v>0</v>
      </c>
      <c r="AN86" s="80">
        <v>0</v>
      </c>
      <c r="AO86" s="80">
        <v>0</v>
      </c>
      <c r="AP86" s="69">
        <v>0</v>
      </c>
      <c r="AQ86" s="69">
        <v>0</v>
      </c>
      <c r="AR86" s="80">
        <v>0</v>
      </c>
      <c r="AS86" s="80">
        <v>0</v>
      </c>
      <c r="AT86" s="69">
        <v>0</v>
      </c>
      <c r="AU86" s="69">
        <v>0</v>
      </c>
      <c r="AV86" s="80">
        <v>0</v>
      </c>
      <c r="AW86" s="80">
        <v>0</v>
      </c>
      <c r="AX86" s="69">
        <v>0</v>
      </c>
      <c r="AY86" s="69">
        <v>0</v>
      </c>
      <c r="AZ86" s="80">
        <v>0</v>
      </c>
      <c r="BA86" s="80">
        <v>0</v>
      </c>
      <c r="BB86" s="69">
        <v>0</v>
      </c>
      <c r="BC86" s="69">
        <v>0</v>
      </c>
      <c r="BD86" s="80">
        <v>0</v>
      </c>
      <c r="BE86" s="80">
        <v>0</v>
      </c>
      <c r="BF86" s="69">
        <v>0</v>
      </c>
      <c r="BG86" s="69">
        <v>0</v>
      </c>
      <c r="BH86" s="80">
        <v>0</v>
      </c>
      <c r="BI86" s="80">
        <v>0</v>
      </c>
      <c r="BJ86" s="69">
        <v>0</v>
      </c>
      <c r="BK86" s="69">
        <v>0</v>
      </c>
      <c r="BL86" s="80">
        <v>45</v>
      </c>
      <c r="BM86" s="80">
        <v>0</v>
      </c>
      <c r="BN86" s="69">
        <v>0</v>
      </c>
      <c r="BO86" s="69">
        <v>0</v>
      </c>
      <c r="BP86" s="80">
        <v>0</v>
      </c>
      <c r="BQ86" s="80">
        <v>0</v>
      </c>
      <c r="BR86" s="69">
        <v>0</v>
      </c>
      <c r="BS86" s="69">
        <v>0</v>
      </c>
      <c r="BT86" s="80">
        <v>0</v>
      </c>
      <c r="BU86" s="80">
        <v>0</v>
      </c>
      <c r="BV86" s="69">
        <v>0</v>
      </c>
      <c r="BW86" s="69">
        <v>0</v>
      </c>
      <c r="BX86" s="80">
        <v>0</v>
      </c>
      <c r="BY86" s="80">
        <v>0</v>
      </c>
      <c r="BZ86" s="69">
        <v>0</v>
      </c>
      <c r="CA86" s="69">
        <v>0</v>
      </c>
      <c r="CB86" s="80">
        <v>45</v>
      </c>
      <c r="CC86" s="80">
        <v>23793</v>
      </c>
      <c r="CD86" s="69">
        <v>0</v>
      </c>
      <c r="CE86" s="69" t="s">
        <v>804</v>
      </c>
      <c r="CF86" s="69" t="s">
        <v>805</v>
      </c>
      <c r="CG86" s="69" t="s">
        <v>701</v>
      </c>
      <c r="CH86" s="69" t="s">
        <v>701</v>
      </c>
      <c r="CI86" s="69" t="s">
        <v>701</v>
      </c>
      <c r="CJ86" s="68" t="s">
        <v>701</v>
      </c>
      <c r="CK86" s="68">
        <v>45469</v>
      </c>
      <c r="CL86" s="185" t="s">
        <v>1001</v>
      </c>
      <c r="CM86" s="67" t="s">
        <v>1004</v>
      </c>
      <c r="CN86" s="67" t="s">
        <v>168</v>
      </c>
      <c r="CO86" s="68">
        <v>45365</v>
      </c>
      <c r="CP86" s="185" t="s">
        <v>1003</v>
      </c>
      <c r="CQ86" s="67" t="s">
        <v>1004</v>
      </c>
      <c r="CR86" s="67" t="s">
        <v>1017</v>
      </c>
      <c r="CS86" s="69">
        <v>6898412.5199999996</v>
      </c>
      <c r="CT86" s="69"/>
      <c r="CU86" s="69"/>
      <c r="CV86" s="69">
        <v>45</v>
      </c>
      <c r="CW86" s="69">
        <v>28</v>
      </c>
      <c r="CX86" s="69">
        <v>0</v>
      </c>
      <c r="CY86" s="69">
        <v>0</v>
      </c>
      <c r="CZ86" s="69">
        <v>0</v>
      </c>
      <c r="DA86" s="69">
        <v>0</v>
      </c>
      <c r="DG86" t="str">
        <f t="shared" si="5"/>
        <v>CO</v>
      </c>
    </row>
    <row r="87" spans="1:111">
      <c r="A87" t="str">
        <f t="shared" si="4"/>
        <v>02CO</v>
      </c>
      <c r="B87" s="67" t="s">
        <v>0</v>
      </c>
      <c r="C87" s="67" t="s">
        <v>300</v>
      </c>
      <c r="D87" s="67" t="s">
        <v>301</v>
      </c>
      <c r="E87" s="68">
        <v>44727</v>
      </c>
      <c r="F87" s="185" t="s">
        <v>1001</v>
      </c>
      <c r="G87" s="67" t="s">
        <v>1010</v>
      </c>
      <c r="H87" s="69">
        <v>1</v>
      </c>
      <c r="I87" s="69">
        <v>1</v>
      </c>
      <c r="J87" s="69">
        <v>90</v>
      </c>
      <c r="K87" s="69">
        <v>214</v>
      </c>
      <c r="L87" s="69">
        <v>214</v>
      </c>
      <c r="M87" s="69">
        <v>0</v>
      </c>
      <c r="N87" s="69">
        <v>0</v>
      </c>
      <c r="O87" s="69">
        <v>0</v>
      </c>
      <c r="P87" s="69">
        <v>66</v>
      </c>
      <c r="Q87" s="80">
        <v>58</v>
      </c>
      <c r="R87" s="80">
        <v>678930</v>
      </c>
      <c r="S87" s="80">
        <v>39509</v>
      </c>
      <c r="T87" s="80">
        <v>639421</v>
      </c>
      <c r="U87" s="80">
        <v>678930</v>
      </c>
      <c r="V87" s="80">
        <v>558364</v>
      </c>
      <c r="W87" s="80">
        <v>0</v>
      </c>
      <c r="X87" s="80">
        <v>0</v>
      </c>
      <c r="Y87" s="80">
        <v>0</v>
      </c>
      <c r="Z87" s="80">
        <v>558364</v>
      </c>
      <c r="AA87" s="80">
        <v>558364</v>
      </c>
      <c r="AB87" s="80">
        <v>0</v>
      </c>
      <c r="AC87" s="69">
        <v>0</v>
      </c>
      <c r="AD87" s="69">
        <v>44</v>
      </c>
      <c r="AE87" s="69">
        <v>0</v>
      </c>
      <c r="AF87" s="80">
        <v>8</v>
      </c>
      <c r="AG87" s="80">
        <v>0</v>
      </c>
      <c r="AH87" s="69">
        <v>0</v>
      </c>
      <c r="AI87" s="69">
        <v>0</v>
      </c>
      <c r="AJ87" s="80">
        <v>50</v>
      </c>
      <c r="AK87" s="80">
        <v>0</v>
      </c>
      <c r="AL87" s="69">
        <v>0</v>
      </c>
      <c r="AM87" s="69">
        <v>0</v>
      </c>
      <c r="AN87" s="80">
        <v>0</v>
      </c>
      <c r="AO87" s="80">
        <v>0</v>
      </c>
      <c r="AP87" s="69">
        <v>0</v>
      </c>
      <c r="AQ87" s="69">
        <v>0</v>
      </c>
      <c r="AR87" s="80">
        <v>0</v>
      </c>
      <c r="AS87" s="80">
        <v>0</v>
      </c>
      <c r="AT87" s="69">
        <v>0</v>
      </c>
      <c r="AU87" s="69">
        <v>0</v>
      </c>
      <c r="AV87" s="80">
        <v>0</v>
      </c>
      <c r="AW87" s="80">
        <v>0</v>
      </c>
      <c r="AX87" s="69">
        <v>0</v>
      </c>
      <c r="AY87" s="69">
        <v>0</v>
      </c>
      <c r="AZ87" s="80">
        <v>0</v>
      </c>
      <c r="BA87" s="80">
        <v>0</v>
      </c>
      <c r="BB87" s="69">
        <v>0</v>
      </c>
      <c r="BC87" s="69">
        <v>0</v>
      </c>
      <c r="BD87" s="80">
        <v>0</v>
      </c>
      <c r="BE87" s="80">
        <v>0</v>
      </c>
      <c r="BF87" s="69">
        <v>0</v>
      </c>
      <c r="BG87" s="69">
        <v>0</v>
      </c>
      <c r="BH87" s="80">
        <v>0</v>
      </c>
      <c r="BI87" s="80">
        <v>0</v>
      </c>
      <c r="BJ87" s="69">
        <v>0</v>
      </c>
      <c r="BK87" s="69">
        <v>0</v>
      </c>
      <c r="BL87" s="80">
        <v>0</v>
      </c>
      <c r="BM87" s="80">
        <v>0</v>
      </c>
      <c r="BN87" s="69">
        <v>0</v>
      </c>
      <c r="BO87" s="69">
        <v>0</v>
      </c>
      <c r="BP87" s="80">
        <v>0</v>
      </c>
      <c r="BQ87" s="80">
        <v>0</v>
      </c>
      <c r="BR87" s="69">
        <v>0</v>
      </c>
      <c r="BS87" s="69">
        <v>0</v>
      </c>
      <c r="BT87" s="80">
        <v>0</v>
      </c>
      <c r="BU87" s="80">
        <v>0</v>
      </c>
      <c r="BV87" s="69">
        <v>0</v>
      </c>
      <c r="BW87" s="69">
        <v>0</v>
      </c>
      <c r="BX87" s="80">
        <v>0</v>
      </c>
      <c r="BY87" s="80">
        <v>0</v>
      </c>
      <c r="BZ87" s="69">
        <v>0</v>
      </c>
      <c r="CA87" s="69">
        <v>0</v>
      </c>
      <c r="CB87" s="80">
        <v>58</v>
      </c>
      <c r="CC87" s="80">
        <v>0</v>
      </c>
      <c r="CD87" s="69">
        <v>0</v>
      </c>
      <c r="CE87" s="69" t="s">
        <v>777</v>
      </c>
      <c r="CF87" s="69" t="s">
        <v>778</v>
      </c>
      <c r="CG87" s="69" t="s">
        <v>701</v>
      </c>
      <c r="CH87" s="69" t="s">
        <v>701</v>
      </c>
      <c r="CI87" s="69" t="s">
        <v>701</v>
      </c>
      <c r="CJ87" s="68" t="s">
        <v>701</v>
      </c>
      <c r="CK87" s="68">
        <v>45343</v>
      </c>
      <c r="CL87" s="185" t="s">
        <v>1003</v>
      </c>
      <c r="CM87" s="67" t="s">
        <v>1004</v>
      </c>
      <c r="CN87" s="67" t="s">
        <v>168</v>
      </c>
      <c r="CO87" s="68">
        <v>45121</v>
      </c>
      <c r="CP87" s="185" t="s">
        <v>1005</v>
      </c>
      <c r="CQ87" s="67" t="s">
        <v>1004</v>
      </c>
      <c r="CR87" s="67" t="s">
        <v>1017</v>
      </c>
      <c r="CS87" s="69">
        <v>998390.21</v>
      </c>
      <c r="CT87" s="69"/>
      <c r="CU87" s="69"/>
      <c r="CV87" s="69">
        <v>50</v>
      </c>
      <c r="CW87" s="69">
        <v>22</v>
      </c>
      <c r="CX87" s="69">
        <v>0</v>
      </c>
      <c r="CY87" s="69">
        <v>0</v>
      </c>
      <c r="CZ87" s="69">
        <v>0</v>
      </c>
      <c r="DA87" s="69">
        <v>0</v>
      </c>
      <c r="DG87" t="str">
        <f t="shared" si="5"/>
        <v>CO</v>
      </c>
    </row>
    <row r="88" spans="1:111">
      <c r="A88" t="str">
        <f t="shared" si="4"/>
        <v>02CO</v>
      </c>
      <c r="B88" s="67" t="s">
        <v>0</v>
      </c>
      <c r="C88" s="67" t="s">
        <v>302</v>
      </c>
      <c r="D88" s="67" t="s">
        <v>303</v>
      </c>
      <c r="E88" s="68">
        <v>44881</v>
      </c>
      <c r="F88" s="185" t="s">
        <v>1007</v>
      </c>
      <c r="G88" s="67" t="s">
        <v>1009</v>
      </c>
      <c r="H88" s="69">
        <v>2</v>
      </c>
      <c r="I88" s="69">
        <v>2</v>
      </c>
      <c r="J88" s="69">
        <v>250</v>
      </c>
      <c r="K88" s="69">
        <v>364</v>
      </c>
      <c r="L88" s="69">
        <v>331</v>
      </c>
      <c r="M88" s="69">
        <v>33</v>
      </c>
      <c r="N88" s="69">
        <v>0</v>
      </c>
      <c r="O88" s="69">
        <v>0</v>
      </c>
      <c r="P88" s="69">
        <v>40</v>
      </c>
      <c r="Q88" s="80">
        <v>74</v>
      </c>
      <c r="R88" s="80">
        <v>3588897</v>
      </c>
      <c r="S88" s="80">
        <v>120</v>
      </c>
      <c r="T88" s="80">
        <v>3588777</v>
      </c>
      <c r="U88" s="80">
        <v>4279812</v>
      </c>
      <c r="V88" s="80">
        <v>4203052</v>
      </c>
      <c r="W88" s="80">
        <v>0</v>
      </c>
      <c r="X88" s="80">
        <v>0</v>
      </c>
      <c r="Y88" s="80">
        <v>0</v>
      </c>
      <c r="Z88" s="80">
        <v>4203052</v>
      </c>
      <c r="AA88" s="80">
        <v>4179179</v>
      </c>
      <c r="AB88" s="80">
        <v>-4238</v>
      </c>
      <c r="AC88" s="69">
        <v>690915</v>
      </c>
      <c r="AD88" s="69">
        <v>24</v>
      </c>
      <c r="AE88" s="69">
        <v>0</v>
      </c>
      <c r="AF88" s="80">
        <v>65</v>
      </c>
      <c r="AG88" s="80">
        <v>671280</v>
      </c>
      <c r="AH88" s="69">
        <v>0</v>
      </c>
      <c r="AI88" s="69">
        <v>0</v>
      </c>
      <c r="AJ88" s="80">
        <v>0</v>
      </c>
      <c r="AK88" s="80">
        <v>0</v>
      </c>
      <c r="AL88" s="69">
        <v>0</v>
      </c>
      <c r="AM88" s="69">
        <v>0</v>
      </c>
      <c r="AN88" s="80">
        <v>0</v>
      </c>
      <c r="AO88" s="80">
        <v>0</v>
      </c>
      <c r="AP88" s="69">
        <v>0</v>
      </c>
      <c r="AQ88" s="69">
        <v>0</v>
      </c>
      <c r="AR88" s="80">
        <v>0</v>
      </c>
      <c r="AS88" s="80">
        <v>0</v>
      </c>
      <c r="AT88" s="69">
        <v>0</v>
      </c>
      <c r="AU88" s="69">
        <v>0</v>
      </c>
      <c r="AV88" s="80">
        <v>0</v>
      </c>
      <c r="AW88" s="80">
        <v>0</v>
      </c>
      <c r="AX88" s="69">
        <v>0</v>
      </c>
      <c r="AY88" s="69">
        <v>0</v>
      </c>
      <c r="AZ88" s="80">
        <v>0</v>
      </c>
      <c r="BA88" s="80">
        <v>0</v>
      </c>
      <c r="BB88" s="69">
        <v>0</v>
      </c>
      <c r="BC88" s="69">
        <v>0</v>
      </c>
      <c r="BD88" s="80">
        <v>0</v>
      </c>
      <c r="BE88" s="80">
        <v>0</v>
      </c>
      <c r="BF88" s="69">
        <v>0</v>
      </c>
      <c r="BG88" s="69">
        <v>0</v>
      </c>
      <c r="BH88" s="80">
        <v>0</v>
      </c>
      <c r="BI88" s="80">
        <v>0</v>
      </c>
      <c r="BJ88" s="69">
        <v>0</v>
      </c>
      <c r="BK88" s="69">
        <v>0</v>
      </c>
      <c r="BL88" s="80">
        <v>9</v>
      </c>
      <c r="BM88" s="80">
        <v>19635</v>
      </c>
      <c r="BN88" s="69">
        <v>0</v>
      </c>
      <c r="BO88" s="69">
        <v>0</v>
      </c>
      <c r="BP88" s="80">
        <v>0</v>
      </c>
      <c r="BQ88" s="80">
        <v>0</v>
      </c>
      <c r="BR88" s="69">
        <v>0</v>
      </c>
      <c r="BS88" s="69">
        <v>0</v>
      </c>
      <c r="BT88" s="80">
        <v>0</v>
      </c>
      <c r="BU88" s="80">
        <v>0</v>
      </c>
      <c r="BV88" s="69">
        <v>0</v>
      </c>
      <c r="BW88" s="69">
        <v>0</v>
      </c>
      <c r="BX88" s="80">
        <v>0</v>
      </c>
      <c r="BY88" s="80">
        <v>0</v>
      </c>
      <c r="BZ88" s="69">
        <v>0</v>
      </c>
      <c r="CA88" s="69">
        <v>0</v>
      </c>
      <c r="CB88" s="80">
        <v>74</v>
      </c>
      <c r="CC88" s="80">
        <v>690915</v>
      </c>
      <c r="CD88" s="69">
        <v>0</v>
      </c>
      <c r="CE88" s="69" t="s">
        <v>768</v>
      </c>
      <c r="CF88" s="69" t="s">
        <v>769</v>
      </c>
      <c r="CG88" s="69" t="s">
        <v>701</v>
      </c>
      <c r="CH88" s="69" t="s">
        <v>701</v>
      </c>
      <c r="CI88" s="69" t="s">
        <v>701</v>
      </c>
      <c r="CJ88" s="68" t="s">
        <v>701</v>
      </c>
      <c r="CK88" s="68">
        <v>45457</v>
      </c>
      <c r="CL88" s="185" t="s">
        <v>1001</v>
      </c>
      <c r="CM88" s="67" t="s">
        <v>1004</v>
      </c>
      <c r="CN88" s="67" t="s">
        <v>168</v>
      </c>
      <c r="CO88" s="68">
        <v>45350</v>
      </c>
      <c r="CP88" s="185" t="s">
        <v>1003</v>
      </c>
      <c r="CQ88" s="67" t="s">
        <v>1004</v>
      </c>
      <c r="CR88" s="67" t="s">
        <v>1015</v>
      </c>
      <c r="CS88" s="69">
        <v>4177372.15</v>
      </c>
      <c r="CT88" s="69"/>
      <c r="CU88" s="69"/>
      <c r="CV88" s="69">
        <v>0</v>
      </c>
      <c r="CW88" s="69">
        <v>25</v>
      </c>
      <c r="CX88" s="69">
        <v>0</v>
      </c>
      <c r="CY88" s="69">
        <v>0</v>
      </c>
      <c r="CZ88" s="69">
        <v>0</v>
      </c>
      <c r="DA88" s="69">
        <v>0</v>
      </c>
      <c r="DG88" t="str">
        <f t="shared" si="5"/>
        <v>CO</v>
      </c>
    </row>
    <row r="89" spans="1:111">
      <c r="A89" t="str">
        <f t="shared" si="4"/>
        <v>02CO</v>
      </c>
      <c r="B89" s="67" t="s">
        <v>0</v>
      </c>
      <c r="C89" s="67" t="s">
        <v>591</v>
      </c>
      <c r="D89" s="67" t="s">
        <v>592</v>
      </c>
      <c r="E89" s="68">
        <v>44951</v>
      </c>
      <c r="F89" s="185" t="s">
        <v>1003</v>
      </c>
      <c r="G89" s="67" t="s">
        <v>1009</v>
      </c>
      <c r="H89" s="69">
        <v>1</v>
      </c>
      <c r="I89" s="69">
        <v>0</v>
      </c>
      <c r="J89" s="69">
        <v>60</v>
      </c>
      <c r="K89" s="69">
        <v>109</v>
      </c>
      <c r="L89" s="69">
        <v>109</v>
      </c>
      <c r="M89" s="69">
        <v>0</v>
      </c>
      <c r="N89" s="69">
        <v>0</v>
      </c>
      <c r="O89" s="69">
        <v>0</v>
      </c>
      <c r="P89" s="69">
        <v>25</v>
      </c>
      <c r="Q89" s="80">
        <v>24</v>
      </c>
      <c r="R89" s="80">
        <v>203240</v>
      </c>
      <c r="S89" s="80">
        <v>10914</v>
      </c>
      <c r="T89" s="80">
        <v>192326</v>
      </c>
      <c r="U89" s="80">
        <v>203240</v>
      </c>
      <c r="V89" s="80">
        <v>190113</v>
      </c>
      <c r="W89" s="80">
        <v>0</v>
      </c>
      <c r="X89" s="80">
        <v>0</v>
      </c>
      <c r="Y89" s="80">
        <v>0</v>
      </c>
      <c r="Z89" s="80">
        <v>190113</v>
      </c>
      <c r="AA89" s="80">
        <v>190113</v>
      </c>
      <c r="AB89" s="80">
        <v>0</v>
      </c>
      <c r="AC89" s="69">
        <v>0</v>
      </c>
      <c r="AD89" s="69">
        <v>17</v>
      </c>
      <c r="AE89" s="69">
        <v>0</v>
      </c>
      <c r="AF89" s="80">
        <v>24</v>
      </c>
      <c r="AG89" s="80">
        <v>0</v>
      </c>
      <c r="AH89" s="69">
        <v>0</v>
      </c>
      <c r="AI89" s="69">
        <v>0</v>
      </c>
      <c r="AJ89" s="80">
        <v>0</v>
      </c>
      <c r="AK89" s="80">
        <v>0</v>
      </c>
      <c r="AL89" s="69">
        <v>0</v>
      </c>
      <c r="AM89" s="69">
        <v>0</v>
      </c>
      <c r="AN89" s="80">
        <v>0</v>
      </c>
      <c r="AO89" s="80">
        <v>0</v>
      </c>
      <c r="AP89" s="69">
        <v>0</v>
      </c>
      <c r="AQ89" s="69">
        <v>0</v>
      </c>
      <c r="AR89" s="80">
        <v>0</v>
      </c>
      <c r="AS89" s="80">
        <v>0</v>
      </c>
      <c r="AT89" s="69">
        <v>0</v>
      </c>
      <c r="AU89" s="69">
        <v>0</v>
      </c>
      <c r="AV89" s="80">
        <v>0</v>
      </c>
      <c r="AW89" s="80">
        <v>0</v>
      </c>
      <c r="AX89" s="69">
        <v>0</v>
      </c>
      <c r="AY89" s="69">
        <v>0</v>
      </c>
      <c r="AZ89" s="80">
        <v>0</v>
      </c>
      <c r="BA89" s="80">
        <v>0</v>
      </c>
      <c r="BB89" s="69">
        <v>0</v>
      </c>
      <c r="BC89" s="69">
        <v>0</v>
      </c>
      <c r="BD89" s="80">
        <v>0</v>
      </c>
      <c r="BE89" s="80">
        <v>0</v>
      </c>
      <c r="BF89" s="69">
        <v>0</v>
      </c>
      <c r="BG89" s="69">
        <v>0</v>
      </c>
      <c r="BH89" s="80">
        <v>0</v>
      </c>
      <c r="BI89" s="80">
        <v>0</v>
      </c>
      <c r="BJ89" s="69">
        <v>0</v>
      </c>
      <c r="BK89" s="69">
        <v>0</v>
      </c>
      <c r="BL89" s="80">
        <v>0</v>
      </c>
      <c r="BM89" s="80">
        <v>0</v>
      </c>
      <c r="BN89" s="69">
        <v>0</v>
      </c>
      <c r="BO89" s="69">
        <v>0</v>
      </c>
      <c r="BP89" s="80">
        <v>0</v>
      </c>
      <c r="BQ89" s="80">
        <v>0</v>
      </c>
      <c r="BR89" s="69">
        <v>0</v>
      </c>
      <c r="BS89" s="69">
        <v>0</v>
      </c>
      <c r="BT89" s="80">
        <v>0</v>
      </c>
      <c r="BU89" s="80">
        <v>0</v>
      </c>
      <c r="BV89" s="69">
        <v>0</v>
      </c>
      <c r="BW89" s="69">
        <v>0</v>
      </c>
      <c r="BX89" s="80">
        <v>0</v>
      </c>
      <c r="BY89" s="80">
        <v>0</v>
      </c>
      <c r="BZ89" s="69">
        <v>0</v>
      </c>
      <c r="CA89" s="69">
        <v>0</v>
      </c>
      <c r="CB89" s="80">
        <v>24</v>
      </c>
      <c r="CC89" s="80">
        <v>0</v>
      </c>
      <c r="CD89" s="69">
        <v>0</v>
      </c>
      <c r="CE89" s="69" t="s">
        <v>806</v>
      </c>
      <c r="CF89" s="69" t="s">
        <v>807</v>
      </c>
      <c r="CG89" s="69" t="s">
        <v>701</v>
      </c>
      <c r="CH89" s="69" t="s">
        <v>701</v>
      </c>
      <c r="CI89" s="69" t="s">
        <v>701</v>
      </c>
      <c r="CJ89" s="68" t="s">
        <v>701</v>
      </c>
      <c r="CK89" s="68">
        <v>45449</v>
      </c>
      <c r="CL89" s="185" t="s">
        <v>1001</v>
      </c>
      <c r="CM89" s="67" t="s">
        <v>1004</v>
      </c>
      <c r="CN89" s="67" t="s">
        <v>168</v>
      </c>
      <c r="CO89" s="68">
        <v>45281</v>
      </c>
      <c r="CP89" s="185" t="s">
        <v>1007</v>
      </c>
      <c r="CQ89" s="67" t="s">
        <v>1004</v>
      </c>
      <c r="CR89" s="67" t="s">
        <v>1017</v>
      </c>
      <c r="CS89" s="69">
        <v>229199.25</v>
      </c>
      <c r="CT89" s="69"/>
      <c r="CU89" s="69"/>
      <c r="CV89" s="69">
        <v>24</v>
      </c>
      <c r="CW89" s="69">
        <v>8</v>
      </c>
      <c r="CX89" s="69">
        <v>0</v>
      </c>
      <c r="CY89" s="69">
        <v>0</v>
      </c>
      <c r="CZ89" s="69">
        <v>0</v>
      </c>
      <c r="DA89" s="69">
        <v>0</v>
      </c>
      <c r="DG89" t="str">
        <f t="shared" si="5"/>
        <v>CO</v>
      </c>
    </row>
    <row r="90" spans="1:111">
      <c r="A90" t="str">
        <f t="shared" si="4"/>
        <v>02CO</v>
      </c>
      <c r="B90" s="67" t="s">
        <v>0</v>
      </c>
      <c r="C90" s="67" t="s">
        <v>593</v>
      </c>
      <c r="D90" s="67" t="s">
        <v>594</v>
      </c>
      <c r="E90" s="68">
        <v>44804</v>
      </c>
      <c r="F90" s="185" t="s">
        <v>1005</v>
      </c>
      <c r="G90" s="67" t="s">
        <v>1009</v>
      </c>
      <c r="H90" s="69">
        <v>1</v>
      </c>
      <c r="I90" s="69">
        <v>0</v>
      </c>
      <c r="J90" s="69">
        <v>74</v>
      </c>
      <c r="K90" s="69">
        <v>101</v>
      </c>
      <c r="L90" s="69">
        <v>94</v>
      </c>
      <c r="M90" s="69">
        <v>7</v>
      </c>
      <c r="N90" s="69">
        <v>0</v>
      </c>
      <c r="O90" s="69">
        <v>0</v>
      </c>
      <c r="P90" s="69">
        <v>26</v>
      </c>
      <c r="Q90" s="80">
        <v>1</v>
      </c>
      <c r="R90" s="80">
        <v>212969</v>
      </c>
      <c r="S90" s="80">
        <v>11187</v>
      </c>
      <c r="T90" s="80">
        <v>201781</v>
      </c>
      <c r="U90" s="80">
        <v>212969</v>
      </c>
      <c r="V90" s="80">
        <v>198096</v>
      </c>
      <c r="W90" s="80">
        <v>0</v>
      </c>
      <c r="X90" s="80">
        <v>0</v>
      </c>
      <c r="Y90" s="80">
        <v>0</v>
      </c>
      <c r="Z90" s="80">
        <v>198096</v>
      </c>
      <c r="AA90" s="80">
        <v>198096</v>
      </c>
      <c r="AB90" s="80">
        <v>0</v>
      </c>
      <c r="AC90" s="69">
        <v>0</v>
      </c>
      <c r="AD90" s="69">
        <v>15</v>
      </c>
      <c r="AE90" s="69">
        <v>0</v>
      </c>
      <c r="AF90" s="80">
        <v>1</v>
      </c>
      <c r="AG90" s="80">
        <v>0</v>
      </c>
      <c r="AH90" s="69">
        <v>0</v>
      </c>
      <c r="AI90" s="69">
        <v>0</v>
      </c>
      <c r="AJ90" s="80">
        <v>0</v>
      </c>
      <c r="AK90" s="80">
        <v>0</v>
      </c>
      <c r="AL90" s="69">
        <v>0</v>
      </c>
      <c r="AM90" s="69">
        <v>0</v>
      </c>
      <c r="AN90" s="80">
        <v>0</v>
      </c>
      <c r="AO90" s="80">
        <v>0</v>
      </c>
      <c r="AP90" s="69">
        <v>0</v>
      </c>
      <c r="AQ90" s="69">
        <v>0</v>
      </c>
      <c r="AR90" s="80">
        <v>0</v>
      </c>
      <c r="AS90" s="80">
        <v>0</v>
      </c>
      <c r="AT90" s="69">
        <v>0</v>
      </c>
      <c r="AU90" s="69">
        <v>0</v>
      </c>
      <c r="AV90" s="80">
        <v>0</v>
      </c>
      <c r="AW90" s="80">
        <v>0</v>
      </c>
      <c r="AX90" s="69">
        <v>0</v>
      </c>
      <c r="AY90" s="69">
        <v>0</v>
      </c>
      <c r="AZ90" s="80">
        <v>0</v>
      </c>
      <c r="BA90" s="80">
        <v>0</v>
      </c>
      <c r="BB90" s="69">
        <v>0</v>
      </c>
      <c r="BC90" s="69">
        <v>0</v>
      </c>
      <c r="BD90" s="80">
        <v>0</v>
      </c>
      <c r="BE90" s="80">
        <v>0</v>
      </c>
      <c r="BF90" s="69">
        <v>0</v>
      </c>
      <c r="BG90" s="69">
        <v>0</v>
      </c>
      <c r="BH90" s="80">
        <v>0</v>
      </c>
      <c r="BI90" s="80">
        <v>0</v>
      </c>
      <c r="BJ90" s="69">
        <v>0</v>
      </c>
      <c r="BK90" s="69">
        <v>0</v>
      </c>
      <c r="BL90" s="80">
        <v>0</v>
      </c>
      <c r="BM90" s="80">
        <v>0</v>
      </c>
      <c r="BN90" s="69">
        <v>0</v>
      </c>
      <c r="BO90" s="69">
        <v>0</v>
      </c>
      <c r="BP90" s="80">
        <v>0</v>
      </c>
      <c r="BQ90" s="80">
        <v>0</v>
      </c>
      <c r="BR90" s="69">
        <v>0</v>
      </c>
      <c r="BS90" s="69">
        <v>0</v>
      </c>
      <c r="BT90" s="80">
        <v>0</v>
      </c>
      <c r="BU90" s="80">
        <v>0</v>
      </c>
      <c r="BV90" s="69">
        <v>0</v>
      </c>
      <c r="BW90" s="69">
        <v>0</v>
      </c>
      <c r="BX90" s="80">
        <v>0</v>
      </c>
      <c r="BY90" s="80">
        <v>0</v>
      </c>
      <c r="BZ90" s="69">
        <v>0</v>
      </c>
      <c r="CA90" s="69">
        <v>0</v>
      </c>
      <c r="CB90" s="80">
        <v>1</v>
      </c>
      <c r="CC90" s="80">
        <v>0</v>
      </c>
      <c r="CD90" s="69">
        <v>0</v>
      </c>
      <c r="CE90" s="69" t="s">
        <v>766</v>
      </c>
      <c r="CF90" s="69" t="s">
        <v>767</v>
      </c>
      <c r="CG90" s="69" t="s">
        <v>701</v>
      </c>
      <c r="CH90" s="69" t="s">
        <v>701</v>
      </c>
      <c r="CI90" s="69" t="s">
        <v>701</v>
      </c>
      <c r="CJ90" s="68" t="s">
        <v>701</v>
      </c>
      <c r="CK90" s="68">
        <v>45174</v>
      </c>
      <c r="CL90" s="185" t="s">
        <v>1005</v>
      </c>
      <c r="CM90" s="67" t="s">
        <v>1004</v>
      </c>
      <c r="CN90" s="67" t="s">
        <v>168</v>
      </c>
      <c r="CO90" s="68">
        <v>44986</v>
      </c>
      <c r="CP90" s="185" t="s">
        <v>1003</v>
      </c>
      <c r="CQ90" s="67" t="s">
        <v>1009</v>
      </c>
      <c r="CR90" s="67" t="s">
        <v>554</v>
      </c>
      <c r="CS90" s="69">
        <v>251711.77</v>
      </c>
      <c r="CT90" s="69"/>
      <c r="CU90" s="69"/>
      <c r="CV90" s="69">
        <v>1</v>
      </c>
      <c r="CW90" s="69">
        <v>11</v>
      </c>
      <c r="CX90" s="69">
        <v>0</v>
      </c>
      <c r="CY90" s="69">
        <v>0</v>
      </c>
      <c r="CZ90" s="69">
        <v>0</v>
      </c>
      <c r="DA90" s="69">
        <v>0</v>
      </c>
      <c r="DG90" t="str">
        <f t="shared" si="5"/>
        <v>CO</v>
      </c>
    </row>
    <row r="91" spans="1:111">
      <c r="A91" t="str">
        <f t="shared" si="4"/>
        <v>02CO</v>
      </c>
      <c r="B91" s="67" t="s">
        <v>0</v>
      </c>
      <c r="C91" s="67" t="s">
        <v>595</v>
      </c>
      <c r="D91" s="67" t="s">
        <v>596</v>
      </c>
      <c r="E91" s="68">
        <v>44244</v>
      </c>
      <c r="F91" s="185" t="s">
        <v>1003</v>
      </c>
      <c r="G91" s="67" t="s">
        <v>1002</v>
      </c>
      <c r="H91" s="69">
        <v>1</v>
      </c>
      <c r="I91" s="69">
        <v>0</v>
      </c>
      <c r="J91" s="69">
        <v>250</v>
      </c>
      <c r="K91" s="69">
        <v>733</v>
      </c>
      <c r="L91" s="69">
        <v>730</v>
      </c>
      <c r="M91" s="69">
        <v>3</v>
      </c>
      <c r="N91" s="69">
        <v>0</v>
      </c>
      <c r="O91" s="69">
        <v>0</v>
      </c>
      <c r="P91" s="69">
        <v>483</v>
      </c>
      <c r="Q91" s="80">
        <v>0</v>
      </c>
      <c r="R91" s="80">
        <v>3516622</v>
      </c>
      <c r="S91" s="80">
        <v>50000</v>
      </c>
      <c r="T91" s="80">
        <v>3466622</v>
      </c>
      <c r="U91" s="80">
        <v>3516622</v>
      </c>
      <c r="V91" s="80">
        <v>3642093</v>
      </c>
      <c r="W91" s="80">
        <v>0</v>
      </c>
      <c r="X91" s="80">
        <v>0</v>
      </c>
      <c r="Y91" s="80">
        <v>0</v>
      </c>
      <c r="Z91" s="80">
        <v>3642093</v>
      </c>
      <c r="AA91" s="80">
        <v>3642131</v>
      </c>
      <c r="AB91" s="80">
        <v>38</v>
      </c>
      <c r="AC91" s="69">
        <v>0</v>
      </c>
      <c r="AD91" s="69">
        <v>14</v>
      </c>
      <c r="AE91" s="69">
        <v>420</v>
      </c>
      <c r="AF91" s="80">
        <v>0</v>
      </c>
      <c r="AG91" s="80">
        <v>0</v>
      </c>
      <c r="AH91" s="69">
        <v>0</v>
      </c>
      <c r="AI91" s="69">
        <v>0</v>
      </c>
      <c r="AJ91" s="80">
        <v>0</v>
      </c>
      <c r="AK91" s="80">
        <v>30591</v>
      </c>
      <c r="AL91" s="69">
        <v>0</v>
      </c>
      <c r="AM91" s="69">
        <v>0</v>
      </c>
      <c r="AN91" s="80">
        <v>0</v>
      </c>
      <c r="AO91" s="80">
        <v>0</v>
      </c>
      <c r="AP91" s="69">
        <v>0</v>
      </c>
      <c r="AQ91" s="69">
        <v>0</v>
      </c>
      <c r="AR91" s="80">
        <v>0</v>
      </c>
      <c r="AS91" s="80">
        <v>0</v>
      </c>
      <c r="AT91" s="69">
        <v>0</v>
      </c>
      <c r="AU91" s="69">
        <v>0</v>
      </c>
      <c r="AV91" s="80">
        <v>0</v>
      </c>
      <c r="AW91" s="80">
        <v>0</v>
      </c>
      <c r="AX91" s="69">
        <v>0</v>
      </c>
      <c r="AY91" s="69">
        <v>0</v>
      </c>
      <c r="AZ91" s="80">
        <v>0</v>
      </c>
      <c r="BA91" s="80">
        <v>10907</v>
      </c>
      <c r="BB91" s="69">
        <v>0</v>
      </c>
      <c r="BC91" s="69">
        <v>0</v>
      </c>
      <c r="BD91" s="80">
        <v>0</v>
      </c>
      <c r="BE91" s="80">
        <v>0</v>
      </c>
      <c r="BF91" s="69">
        <v>0</v>
      </c>
      <c r="BG91" s="69">
        <v>0</v>
      </c>
      <c r="BH91" s="80">
        <v>0</v>
      </c>
      <c r="BI91" s="80">
        <v>0</v>
      </c>
      <c r="BJ91" s="69">
        <v>0</v>
      </c>
      <c r="BK91" s="69">
        <v>0</v>
      </c>
      <c r="BL91" s="80">
        <v>0</v>
      </c>
      <c r="BM91" s="80">
        <v>0</v>
      </c>
      <c r="BN91" s="69">
        <v>0</v>
      </c>
      <c r="BO91" s="69">
        <v>0</v>
      </c>
      <c r="BP91" s="80">
        <v>0</v>
      </c>
      <c r="BQ91" s="80">
        <v>0</v>
      </c>
      <c r="BR91" s="69">
        <v>0</v>
      </c>
      <c r="BS91" s="69">
        <v>0</v>
      </c>
      <c r="BT91" s="80">
        <v>0</v>
      </c>
      <c r="BU91" s="80">
        <v>0</v>
      </c>
      <c r="BV91" s="69">
        <v>0</v>
      </c>
      <c r="BW91" s="69">
        <v>0</v>
      </c>
      <c r="BX91" s="80">
        <v>0</v>
      </c>
      <c r="BY91" s="80">
        <v>0</v>
      </c>
      <c r="BZ91" s="69">
        <v>0</v>
      </c>
      <c r="CA91" s="69">
        <v>420</v>
      </c>
      <c r="CB91" s="80">
        <v>0</v>
      </c>
      <c r="CC91" s="80">
        <v>41498</v>
      </c>
      <c r="CD91" s="69">
        <v>0</v>
      </c>
      <c r="CE91" s="69" t="s">
        <v>789</v>
      </c>
      <c r="CF91" s="69" t="s">
        <v>790</v>
      </c>
      <c r="CG91" s="69" t="s">
        <v>701</v>
      </c>
      <c r="CH91" s="69" t="s">
        <v>701</v>
      </c>
      <c r="CI91" s="69" t="s">
        <v>701</v>
      </c>
      <c r="CJ91" s="68" t="s">
        <v>701</v>
      </c>
      <c r="CK91" s="68">
        <v>45196</v>
      </c>
      <c r="CL91" s="185" t="s">
        <v>1005</v>
      </c>
      <c r="CM91" s="67" t="s">
        <v>1004</v>
      </c>
      <c r="CN91" s="67" t="s">
        <v>168</v>
      </c>
      <c r="CO91" s="68">
        <v>45141</v>
      </c>
      <c r="CP91" s="185" t="s">
        <v>1005</v>
      </c>
      <c r="CQ91" s="67" t="s">
        <v>1004</v>
      </c>
      <c r="CR91" s="67" t="s">
        <v>1015</v>
      </c>
      <c r="CS91" s="69">
        <v>3117936.11</v>
      </c>
      <c r="CT91" s="69"/>
      <c r="CU91" s="69"/>
      <c r="CV91" s="69">
        <v>0</v>
      </c>
      <c r="CW91" s="69">
        <v>49</v>
      </c>
      <c r="CX91" s="69">
        <v>0</v>
      </c>
      <c r="CY91" s="69">
        <v>0</v>
      </c>
      <c r="CZ91" s="69">
        <v>0</v>
      </c>
      <c r="DA91" s="69">
        <v>0</v>
      </c>
      <c r="DG91" t="str">
        <f t="shared" si="5"/>
        <v>CO</v>
      </c>
    </row>
    <row r="92" spans="1:111">
      <c r="A92" t="str">
        <f t="shared" si="4"/>
        <v>02DO</v>
      </c>
      <c r="B92" s="67" t="s">
        <v>0</v>
      </c>
      <c r="C92" s="67" t="s">
        <v>548</v>
      </c>
      <c r="D92" s="67" t="s">
        <v>549</v>
      </c>
      <c r="E92" s="68">
        <v>44671</v>
      </c>
      <c r="F92" s="185" t="s">
        <v>1001</v>
      </c>
      <c r="G92" s="67" t="s">
        <v>1010</v>
      </c>
      <c r="H92" s="69">
        <v>1</v>
      </c>
      <c r="I92" s="69">
        <v>0</v>
      </c>
      <c r="J92" s="69">
        <v>60</v>
      </c>
      <c r="K92" s="69">
        <v>84</v>
      </c>
      <c r="L92" s="69">
        <v>84</v>
      </c>
      <c r="M92" s="69">
        <v>0</v>
      </c>
      <c r="N92" s="69">
        <v>0</v>
      </c>
      <c r="O92" s="69">
        <v>0</v>
      </c>
      <c r="P92" s="69">
        <v>23</v>
      </c>
      <c r="Q92" s="80">
        <v>1</v>
      </c>
      <c r="R92" s="80">
        <v>612540</v>
      </c>
      <c r="S92" s="80">
        <v>23388</v>
      </c>
      <c r="T92" s="80">
        <v>589152</v>
      </c>
      <c r="U92" s="80">
        <v>612540</v>
      </c>
      <c r="V92" s="80">
        <v>596655</v>
      </c>
      <c r="W92" s="80">
        <v>0</v>
      </c>
      <c r="X92" s="80">
        <v>0</v>
      </c>
      <c r="Y92" s="80">
        <v>0</v>
      </c>
      <c r="Z92" s="80">
        <v>596655</v>
      </c>
      <c r="AA92" s="80">
        <v>596655</v>
      </c>
      <c r="AB92" s="80">
        <v>0</v>
      </c>
      <c r="AC92" s="69">
        <v>0</v>
      </c>
      <c r="AD92" s="69">
        <v>9</v>
      </c>
      <c r="AE92" s="69">
        <v>0</v>
      </c>
      <c r="AF92" s="80">
        <v>1</v>
      </c>
      <c r="AG92" s="80">
        <v>7085</v>
      </c>
      <c r="AH92" s="69">
        <v>0</v>
      </c>
      <c r="AI92" s="69">
        <v>0</v>
      </c>
      <c r="AJ92" s="80">
        <v>0</v>
      </c>
      <c r="AK92" s="80">
        <v>0</v>
      </c>
      <c r="AL92" s="69">
        <v>0</v>
      </c>
      <c r="AM92" s="69">
        <v>0</v>
      </c>
      <c r="AN92" s="80">
        <v>0</v>
      </c>
      <c r="AO92" s="80">
        <v>0</v>
      </c>
      <c r="AP92" s="69">
        <v>0</v>
      </c>
      <c r="AQ92" s="69">
        <v>0</v>
      </c>
      <c r="AR92" s="80">
        <v>0</v>
      </c>
      <c r="AS92" s="80">
        <v>0</v>
      </c>
      <c r="AT92" s="69">
        <v>0</v>
      </c>
      <c r="AU92" s="69">
        <v>0</v>
      </c>
      <c r="AV92" s="80">
        <v>0</v>
      </c>
      <c r="AW92" s="80">
        <v>0</v>
      </c>
      <c r="AX92" s="69">
        <v>0</v>
      </c>
      <c r="AY92" s="69">
        <v>0</v>
      </c>
      <c r="AZ92" s="80">
        <v>0</v>
      </c>
      <c r="BA92" s="80">
        <v>0</v>
      </c>
      <c r="BB92" s="69">
        <v>0</v>
      </c>
      <c r="BC92" s="69">
        <v>0</v>
      </c>
      <c r="BD92" s="80">
        <v>0</v>
      </c>
      <c r="BE92" s="80">
        <v>0</v>
      </c>
      <c r="BF92" s="69">
        <v>0</v>
      </c>
      <c r="BG92" s="69">
        <v>0</v>
      </c>
      <c r="BH92" s="80">
        <v>0</v>
      </c>
      <c r="BI92" s="80">
        <v>0</v>
      </c>
      <c r="BJ92" s="69">
        <v>0</v>
      </c>
      <c r="BK92" s="69">
        <v>0</v>
      </c>
      <c r="BL92" s="80">
        <v>0</v>
      </c>
      <c r="BM92" s="80">
        <v>0</v>
      </c>
      <c r="BN92" s="69">
        <v>0</v>
      </c>
      <c r="BO92" s="69">
        <v>0</v>
      </c>
      <c r="BP92" s="80">
        <v>0</v>
      </c>
      <c r="BQ92" s="80">
        <v>0</v>
      </c>
      <c r="BR92" s="69">
        <v>0</v>
      </c>
      <c r="BS92" s="69">
        <v>0</v>
      </c>
      <c r="BT92" s="80">
        <v>0</v>
      </c>
      <c r="BU92" s="80">
        <v>0</v>
      </c>
      <c r="BV92" s="69">
        <v>0</v>
      </c>
      <c r="BW92" s="69">
        <v>0</v>
      </c>
      <c r="BX92" s="80">
        <v>0</v>
      </c>
      <c r="BY92" s="80">
        <v>0</v>
      </c>
      <c r="BZ92" s="69">
        <v>0</v>
      </c>
      <c r="CA92" s="69">
        <v>0</v>
      </c>
      <c r="CB92" s="80">
        <v>1</v>
      </c>
      <c r="CC92" s="80">
        <v>7085</v>
      </c>
      <c r="CD92" s="69">
        <v>0</v>
      </c>
      <c r="CE92" s="69" t="s">
        <v>766</v>
      </c>
      <c r="CF92" s="69" t="s">
        <v>767</v>
      </c>
      <c r="CG92" s="69" t="s">
        <v>701</v>
      </c>
      <c r="CH92" s="69" t="s">
        <v>701</v>
      </c>
      <c r="CI92" s="69" t="s">
        <v>701</v>
      </c>
      <c r="CJ92" s="68" t="s">
        <v>701</v>
      </c>
      <c r="CK92" s="68">
        <v>45342</v>
      </c>
      <c r="CL92" s="185" t="s">
        <v>1003</v>
      </c>
      <c r="CM92" s="67" t="s">
        <v>1004</v>
      </c>
      <c r="CN92" s="67" t="s">
        <v>168</v>
      </c>
      <c r="CO92" s="68">
        <v>45265</v>
      </c>
      <c r="CP92" s="185" t="s">
        <v>1007</v>
      </c>
      <c r="CQ92" s="67" t="s">
        <v>1004</v>
      </c>
      <c r="CR92" s="67" t="s">
        <v>1017</v>
      </c>
      <c r="CS92" s="69">
        <v>703931.46</v>
      </c>
      <c r="CT92" s="69"/>
      <c r="CU92" s="69"/>
      <c r="CV92" s="69">
        <v>1</v>
      </c>
      <c r="CW92" s="69">
        <v>14</v>
      </c>
      <c r="CX92" s="69">
        <v>0</v>
      </c>
      <c r="CY92" s="69">
        <v>0</v>
      </c>
      <c r="CZ92" s="69">
        <v>0</v>
      </c>
      <c r="DA92" s="69">
        <v>0</v>
      </c>
      <c r="DG92" t="str">
        <f t="shared" si="5"/>
        <v>DO</v>
      </c>
    </row>
    <row r="93" spans="1:111">
      <c r="A93" t="str">
        <f t="shared" si="4"/>
        <v>02DO</v>
      </c>
      <c r="B93" s="67" t="s">
        <v>0</v>
      </c>
      <c r="C93" s="67" t="s">
        <v>550</v>
      </c>
      <c r="D93" s="67" t="s">
        <v>551</v>
      </c>
      <c r="E93" s="68">
        <v>44692</v>
      </c>
      <c r="F93" s="185" t="s">
        <v>1001</v>
      </c>
      <c r="G93" s="67" t="s">
        <v>1010</v>
      </c>
      <c r="H93" s="69">
        <v>1</v>
      </c>
      <c r="I93" s="69">
        <v>0</v>
      </c>
      <c r="J93" s="69">
        <v>300</v>
      </c>
      <c r="K93" s="69">
        <v>480</v>
      </c>
      <c r="L93" s="69">
        <v>480</v>
      </c>
      <c r="M93" s="69">
        <v>0</v>
      </c>
      <c r="N93" s="69">
        <v>0</v>
      </c>
      <c r="O93" s="69">
        <v>0</v>
      </c>
      <c r="P93" s="69">
        <v>172</v>
      </c>
      <c r="Q93" s="80">
        <v>8</v>
      </c>
      <c r="R93" s="80">
        <v>5311071</v>
      </c>
      <c r="S93" s="80">
        <v>50000</v>
      </c>
      <c r="T93" s="80">
        <v>5261071</v>
      </c>
      <c r="U93" s="80">
        <v>5311071</v>
      </c>
      <c r="V93" s="80">
        <v>5141726</v>
      </c>
      <c r="W93" s="80">
        <v>0</v>
      </c>
      <c r="X93" s="80">
        <v>0</v>
      </c>
      <c r="Y93" s="80">
        <v>0</v>
      </c>
      <c r="Z93" s="80">
        <v>5141726</v>
      </c>
      <c r="AA93" s="80">
        <v>5104730</v>
      </c>
      <c r="AB93" s="80">
        <v>-36996</v>
      </c>
      <c r="AC93" s="69">
        <v>0</v>
      </c>
      <c r="AD93" s="69">
        <v>127</v>
      </c>
      <c r="AE93" s="69">
        <v>0</v>
      </c>
      <c r="AF93" s="80">
        <v>8</v>
      </c>
      <c r="AG93" s="80">
        <v>40978</v>
      </c>
      <c r="AH93" s="69">
        <v>0</v>
      </c>
      <c r="AI93" s="69">
        <v>0</v>
      </c>
      <c r="AJ93" s="80">
        <v>0</v>
      </c>
      <c r="AK93" s="80">
        <v>0</v>
      </c>
      <c r="AL93" s="69">
        <v>0</v>
      </c>
      <c r="AM93" s="69">
        <v>0</v>
      </c>
      <c r="AN93" s="80">
        <v>0</v>
      </c>
      <c r="AO93" s="80">
        <v>0</v>
      </c>
      <c r="AP93" s="69">
        <v>0</v>
      </c>
      <c r="AQ93" s="69">
        <v>0</v>
      </c>
      <c r="AR93" s="80">
        <v>0</v>
      </c>
      <c r="AS93" s="80">
        <v>0</v>
      </c>
      <c r="AT93" s="69">
        <v>0</v>
      </c>
      <c r="AU93" s="69">
        <v>0</v>
      </c>
      <c r="AV93" s="80">
        <v>0</v>
      </c>
      <c r="AW93" s="80">
        <v>0</v>
      </c>
      <c r="AX93" s="69">
        <v>0</v>
      </c>
      <c r="AY93" s="69">
        <v>13</v>
      </c>
      <c r="AZ93" s="80">
        <v>0</v>
      </c>
      <c r="BA93" s="80">
        <v>0</v>
      </c>
      <c r="BB93" s="69">
        <v>0</v>
      </c>
      <c r="BC93" s="69">
        <v>0</v>
      </c>
      <c r="BD93" s="80">
        <v>0</v>
      </c>
      <c r="BE93" s="80">
        <v>4915</v>
      </c>
      <c r="BF93" s="69">
        <v>0</v>
      </c>
      <c r="BG93" s="69">
        <v>0</v>
      </c>
      <c r="BH93" s="80">
        <v>0</v>
      </c>
      <c r="BI93" s="80">
        <v>0</v>
      </c>
      <c r="BJ93" s="69">
        <v>0</v>
      </c>
      <c r="BK93" s="69">
        <v>61</v>
      </c>
      <c r="BL93" s="80">
        <v>0</v>
      </c>
      <c r="BM93" s="80">
        <v>0</v>
      </c>
      <c r="BN93" s="69">
        <v>0</v>
      </c>
      <c r="BO93" s="69">
        <v>0</v>
      </c>
      <c r="BP93" s="80">
        <v>0</v>
      </c>
      <c r="BQ93" s="80">
        <v>0</v>
      </c>
      <c r="BR93" s="69">
        <v>0</v>
      </c>
      <c r="BS93" s="69">
        <v>0</v>
      </c>
      <c r="BT93" s="80">
        <v>0</v>
      </c>
      <c r="BU93" s="80">
        <v>0</v>
      </c>
      <c r="BV93" s="69">
        <v>0</v>
      </c>
      <c r="BW93" s="69">
        <v>0</v>
      </c>
      <c r="BX93" s="80">
        <v>0</v>
      </c>
      <c r="BY93" s="80">
        <v>0</v>
      </c>
      <c r="BZ93" s="69">
        <v>0</v>
      </c>
      <c r="CA93" s="69">
        <v>74</v>
      </c>
      <c r="CB93" s="80">
        <v>8</v>
      </c>
      <c r="CC93" s="80">
        <v>45894</v>
      </c>
      <c r="CD93" s="69">
        <v>0</v>
      </c>
      <c r="CE93" s="69" t="s">
        <v>768</v>
      </c>
      <c r="CF93" s="69" t="s">
        <v>769</v>
      </c>
      <c r="CG93" s="69" t="s">
        <v>701</v>
      </c>
      <c r="CH93" s="69" t="s">
        <v>701</v>
      </c>
      <c r="CI93" s="69" t="s">
        <v>701</v>
      </c>
      <c r="CJ93" s="68" t="s">
        <v>701</v>
      </c>
      <c r="CK93" s="68">
        <v>45373</v>
      </c>
      <c r="CL93" s="185" t="s">
        <v>1003</v>
      </c>
      <c r="CM93" s="67" t="s">
        <v>1004</v>
      </c>
      <c r="CN93" s="67" t="s">
        <v>168</v>
      </c>
      <c r="CO93" s="68">
        <v>45294</v>
      </c>
      <c r="CP93" s="185" t="s">
        <v>1003</v>
      </c>
      <c r="CQ93" s="67" t="s">
        <v>1004</v>
      </c>
      <c r="CR93" s="67" t="s">
        <v>1017</v>
      </c>
      <c r="CS93" s="69">
        <v>5008995.7</v>
      </c>
      <c r="CT93" s="69"/>
      <c r="CU93" s="69"/>
      <c r="CV93" s="69">
        <v>8</v>
      </c>
      <c r="CW93" s="69">
        <v>32</v>
      </c>
      <c r="CX93" s="69">
        <v>0</v>
      </c>
      <c r="CY93" s="69">
        <v>0</v>
      </c>
      <c r="CZ93" s="69">
        <v>0</v>
      </c>
      <c r="DA93" s="69">
        <v>0</v>
      </c>
      <c r="DG93" t="str">
        <f t="shared" si="5"/>
        <v>DO</v>
      </c>
    </row>
    <row r="94" spans="1:111">
      <c r="A94" t="str">
        <f t="shared" si="4"/>
        <v>02DO</v>
      </c>
      <c r="B94" s="67" t="s">
        <v>0</v>
      </c>
      <c r="C94" s="67" t="s">
        <v>770</v>
      </c>
      <c r="D94" s="67" t="s">
        <v>1022</v>
      </c>
      <c r="E94" s="68">
        <v>44762</v>
      </c>
      <c r="F94" s="185" t="s">
        <v>1005</v>
      </c>
      <c r="G94" s="67" t="s">
        <v>1009</v>
      </c>
      <c r="H94" s="69">
        <v>1</v>
      </c>
      <c r="I94" s="69">
        <v>0</v>
      </c>
      <c r="J94" s="69">
        <v>245</v>
      </c>
      <c r="K94" s="69">
        <v>273</v>
      </c>
      <c r="L94" s="69">
        <v>268</v>
      </c>
      <c r="M94" s="69">
        <v>5</v>
      </c>
      <c r="N94" s="69">
        <v>0</v>
      </c>
      <c r="O94" s="69">
        <v>0</v>
      </c>
      <c r="P94" s="69">
        <v>28</v>
      </c>
      <c r="Q94" s="80">
        <v>0</v>
      </c>
      <c r="R94" s="80">
        <v>937789</v>
      </c>
      <c r="S94" s="80">
        <v>50000</v>
      </c>
      <c r="T94" s="80">
        <v>887789</v>
      </c>
      <c r="U94" s="80">
        <v>937789</v>
      </c>
      <c r="V94" s="80">
        <v>902864</v>
      </c>
      <c r="W94" s="80">
        <v>0</v>
      </c>
      <c r="X94" s="80">
        <v>0</v>
      </c>
      <c r="Y94" s="80">
        <v>0</v>
      </c>
      <c r="Z94" s="80">
        <v>902864</v>
      </c>
      <c r="AA94" s="80">
        <v>902864</v>
      </c>
      <c r="AB94" s="80">
        <v>0</v>
      </c>
      <c r="AC94" s="69">
        <v>0</v>
      </c>
      <c r="AD94" s="69">
        <v>8</v>
      </c>
      <c r="AE94" s="69">
        <v>0</v>
      </c>
      <c r="AF94" s="80">
        <v>0</v>
      </c>
      <c r="AG94" s="80">
        <v>0</v>
      </c>
      <c r="AH94" s="69">
        <v>0</v>
      </c>
      <c r="AI94" s="69">
        <v>0</v>
      </c>
      <c r="AJ94" s="80">
        <v>0</v>
      </c>
      <c r="AK94" s="80">
        <v>0</v>
      </c>
      <c r="AL94" s="69">
        <v>0</v>
      </c>
      <c r="AM94" s="69">
        <v>0</v>
      </c>
      <c r="AN94" s="80">
        <v>0</v>
      </c>
      <c r="AO94" s="80">
        <v>0</v>
      </c>
      <c r="AP94" s="69">
        <v>0</v>
      </c>
      <c r="AQ94" s="69">
        <v>0</v>
      </c>
      <c r="AR94" s="80">
        <v>0</v>
      </c>
      <c r="AS94" s="80">
        <v>0</v>
      </c>
      <c r="AT94" s="69">
        <v>0</v>
      </c>
      <c r="AU94" s="69">
        <v>0</v>
      </c>
      <c r="AV94" s="80">
        <v>0</v>
      </c>
      <c r="AW94" s="80">
        <v>0</v>
      </c>
      <c r="AX94" s="69">
        <v>0</v>
      </c>
      <c r="AY94" s="69">
        <v>0</v>
      </c>
      <c r="AZ94" s="80">
        <v>0</v>
      </c>
      <c r="BA94" s="80">
        <v>0</v>
      </c>
      <c r="BB94" s="69">
        <v>0</v>
      </c>
      <c r="BC94" s="69">
        <v>0</v>
      </c>
      <c r="BD94" s="80">
        <v>0</v>
      </c>
      <c r="BE94" s="80">
        <v>0</v>
      </c>
      <c r="BF94" s="69">
        <v>0</v>
      </c>
      <c r="BG94" s="69">
        <v>0</v>
      </c>
      <c r="BH94" s="80">
        <v>0</v>
      </c>
      <c r="BI94" s="80">
        <v>0</v>
      </c>
      <c r="BJ94" s="69">
        <v>0</v>
      </c>
      <c r="BK94" s="69">
        <v>0</v>
      </c>
      <c r="BL94" s="80">
        <v>0</v>
      </c>
      <c r="BM94" s="80">
        <v>0</v>
      </c>
      <c r="BN94" s="69">
        <v>0</v>
      </c>
      <c r="BO94" s="69">
        <v>0</v>
      </c>
      <c r="BP94" s="80">
        <v>0</v>
      </c>
      <c r="BQ94" s="80">
        <v>0</v>
      </c>
      <c r="BR94" s="69">
        <v>0</v>
      </c>
      <c r="BS94" s="69">
        <v>0</v>
      </c>
      <c r="BT94" s="80">
        <v>0</v>
      </c>
      <c r="BU94" s="80">
        <v>0</v>
      </c>
      <c r="BV94" s="69">
        <v>0</v>
      </c>
      <c r="BW94" s="69">
        <v>0</v>
      </c>
      <c r="BX94" s="80">
        <v>0</v>
      </c>
      <c r="BY94" s="80">
        <v>0</v>
      </c>
      <c r="BZ94" s="69">
        <v>0</v>
      </c>
      <c r="CA94" s="69">
        <v>0</v>
      </c>
      <c r="CB94" s="80">
        <v>0</v>
      </c>
      <c r="CC94" s="80">
        <v>0</v>
      </c>
      <c r="CD94" s="69">
        <v>0</v>
      </c>
      <c r="CE94" s="69" t="s">
        <v>731</v>
      </c>
      <c r="CF94" s="69" t="s">
        <v>732</v>
      </c>
      <c r="CG94" s="69" t="s">
        <v>701</v>
      </c>
      <c r="CH94" s="69" t="s">
        <v>701</v>
      </c>
      <c r="CI94" s="69" t="s">
        <v>701</v>
      </c>
      <c r="CJ94" s="68" t="s">
        <v>701</v>
      </c>
      <c r="CK94" s="68">
        <v>45299</v>
      </c>
      <c r="CL94" s="185" t="s">
        <v>1003</v>
      </c>
      <c r="CM94" s="67" t="s">
        <v>1004</v>
      </c>
      <c r="CN94" s="67" t="s">
        <v>168</v>
      </c>
      <c r="CO94" s="68">
        <v>45226</v>
      </c>
      <c r="CP94" s="185" t="s">
        <v>1007</v>
      </c>
      <c r="CQ94" s="67" t="s">
        <v>1004</v>
      </c>
      <c r="CR94" s="67" t="s">
        <v>1018</v>
      </c>
      <c r="CS94" s="69">
        <v>1332805.2</v>
      </c>
      <c r="CT94" s="69"/>
      <c r="CU94" s="69"/>
      <c r="CV94" s="69">
        <v>0</v>
      </c>
      <c r="CW94" s="69">
        <v>20</v>
      </c>
      <c r="CX94" s="69">
        <v>0</v>
      </c>
      <c r="CY94" s="69">
        <v>0</v>
      </c>
      <c r="CZ94" s="69">
        <v>0</v>
      </c>
      <c r="DA94" s="69">
        <v>0</v>
      </c>
      <c r="DG94" t="str">
        <f t="shared" si="5"/>
        <v>DO</v>
      </c>
    </row>
    <row r="95" spans="1:111">
      <c r="A95" t="str">
        <f t="shared" si="4"/>
        <v>02DO</v>
      </c>
      <c r="B95" s="67" t="s">
        <v>0</v>
      </c>
      <c r="C95" s="67" t="s">
        <v>247</v>
      </c>
      <c r="D95" s="67" t="s">
        <v>248</v>
      </c>
      <c r="E95" s="68">
        <v>44818</v>
      </c>
      <c r="F95" s="185" t="s">
        <v>1005</v>
      </c>
      <c r="G95" s="67" t="s">
        <v>1009</v>
      </c>
      <c r="H95" s="69">
        <v>1</v>
      </c>
      <c r="I95" s="69">
        <v>1</v>
      </c>
      <c r="J95" s="69">
        <v>240</v>
      </c>
      <c r="K95" s="69">
        <v>346</v>
      </c>
      <c r="L95" s="69">
        <v>341</v>
      </c>
      <c r="M95" s="69">
        <v>5</v>
      </c>
      <c r="N95" s="69">
        <v>0</v>
      </c>
      <c r="O95" s="69">
        <v>0</v>
      </c>
      <c r="P95" s="69">
        <v>80</v>
      </c>
      <c r="Q95" s="80">
        <v>26</v>
      </c>
      <c r="R95" s="80">
        <v>4193000</v>
      </c>
      <c r="S95" s="80">
        <v>50000</v>
      </c>
      <c r="T95" s="80">
        <v>4143000</v>
      </c>
      <c r="U95" s="80">
        <v>4523767</v>
      </c>
      <c r="V95" s="80">
        <v>4592009</v>
      </c>
      <c r="W95" s="80">
        <v>0</v>
      </c>
      <c r="X95" s="80">
        <v>0</v>
      </c>
      <c r="Y95" s="80">
        <v>0</v>
      </c>
      <c r="Z95" s="80">
        <v>4592009</v>
      </c>
      <c r="AA95" s="80">
        <v>4591894</v>
      </c>
      <c r="AB95" s="80">
        <v>-116</v>
      </c>
      <c r="AC95" s="69">
        <v>330767</v>
      </c>
      <c r="AD95" s="69">
        <v>23</v>
      </c>
      <c r="AE95" s="69">
        <v>0</v>
      </c>
      <c r="AF95" s="80">
        <v>26</v>
      </c>
      <c r="AG95" s="80">
        <v>294029</v>
      </c>
      <c r="AH95" s="69">
        <v>0</v>
      </c>
      <c r="AI95" s="69">
        <v>0</v>
      </c>
      <c r="AJ95" s="80">
        <v>0</v>
      </c>
      <c r="AK95" s="80">
        <v>68187</v>
      </c>
      <c r="AL95" s="69">
        <v>0</v>
      </c>
      <c r="AM95" s="69">
        <v>0</v>
      </c>
      <c r="AN95" s="80">
        <v>0</v>
      </c>
      <c r="AO95" s="80">
        <v>0</v>
      </c>
      <c r="AP95" s="69">
        <v>0</v>
      </c>
      <c r="AQ95" s="69">
        <v>0</v>
      </c>
      <c r="AR95" s="80">
        <v>0</v>
      </c>
      <c r="AS95" s="80">
        <v>0</v>
      </c>
      <c r="AT95" s="69">
        <v>0</v>
      </c>
      <c r="AU95" s="69">
        <v>0</v>
      </c>
      <c r="AV95" s="80">
        <v>0</v>
      </c>
      <c r="AW95" s="80">
        <v>0</v>
      </c>
      <c r="AX95" s="69">
        <v>0</v>
      </c>
      <c r="AY95" s="69">
        <v>0</v>
      </c>
      <c r="AZ95" s="80">
        <v>0</v>
      </c>
      <c r="BA95" s="80">
        <v>18551</v>
      </c>
      <c r="BB95" s="69">
        <v>0</v>
      </c>
      <c r="BC95" s="69">
        <v>0</v>
      </c>
      <c r="BD95" s="80">
        <v>0</v>
      </c>
      <c r="BE95" s="80">
        <v>0</v>
      </c>
      <c r="BF95" s="69">
        <v>0</v>
      </c>
      <c r="BG95" s="69">
        <v>0</v>
      </c>
      <c r="BH95" s="80">
        <v>0</v>
      </c>
      <c r="BI95" s="80">
        <v>0</v>
      </c>
      <c r="BJ95" s="69">
        <v>0</v>
      </c>
      <c r="BK95" s="69">
        <v>0</v>
      </c>
      <c r="BL95" s="80">
        <v>0</v>
      </c>
      <c r="BM95" s="80">
        <v>0</v>
      </c>
      <c r="BN95" s="69">
        <v>0</v>
      </c>
      <c r="BO95" s="69">
        <v>0</v>
      </c>
      <c r="BP95" s="80">
        <v>0</v>
      </c>
      <c r="BQ95" s="80">
        <v>0</v>
      </c>
      <c r="BR95" s="69">
        <v>0</v>
      </c>
      <c r="BS95" s="69">
        <v>0</v>
      </c>
      <c r="BT95" s="80">
        <v>0</v>
      </c>
      <c r="BU95" s="80">
        <v>0</v>
      </c>
      <c r="BV95" s="69">
        <v>0</v>
      </c>
      <c r="BW95" s="69">
        <v>0</v>
      </c>
      <c r="BX95" s="80">
        <v>0</v>
      </c>
      <c r="BY95" s="80">
        <v>0</v>
      </c>
      <c r="BZ95" s="69">
        <v>0</v>
      </c>
      <c r="CA95" s="69">
        <v>0</v>
      </c>
      <c r="CB95" s="80">
        <v>26</v>
      </c>
      <c r="CC95" s="80">
        <v>380767</v>
      </c>
      <c r="CD95" s="69">
        <v>0</v>
      </c>
      <c r="CE95" s="69" t="s">
        <v>771</v>
      </c>
      <c r="CF95" s="69" t="s">
        <v>772</v>
      </c>
      <c r="CG95" s="69" t="s">
        <v>701</v>
      </c>
      <c r="CH95" s="69" t="s">
        <v>701</v>
      </c>
      <c r="CI95" s="69" t="s">
        <v>701</v>
      </c>
      <c r="CJ95" s="68" t="s">
        <v>701</v>
      </c>
      <c r="CK95" s="68">
        <v>45420</v>
      </c>
      <c r="CL95" s="185" t="s">
        <v>1001</v>
      </c>
      <c r="CM95" s="67" t="s">
        <v>1004</v>
      </c>
      <c r="CN95" s="67" t="s">
        <v>168</v>
      </c>
      <c r="CO95" s="68">
        <v>45352</v>
      </c>
      <c r="CP95" s="185" t="s">
        <v>1003</v>
      </c>
      <c r="CQ95" s="67" t="s">
        <v>1004</v>
      </c>
      <c r="CR95" s="67" t="s">
        <v>1018</v>
      </c>
      <c r="CS95" s="69">
        <v>4765385.7</v>
      </c>
      <c r="CT95" s="69"/>
      <c r="CU95" s="69"/>
      <c r="CV95" s="69">
        <v>0</v>
      </c>
      <c r="CW95" s="69">
        <v>57</v>
      </c>
      <c r="CX95" s="69">
        <v>0</v>
      </c>
      <c r="CY95" s="69">
        <v>0</v>
      </c>
      <c r="CZ95" s="69">
        <v>0</v>
      </c>
      <c r="DA95" s="69">
        <v>0</v>
      </c>
      <c r="DG95" t="str">
        <f t="shared" si="5"/>
        <v>DO</v>
      </c>
    </row>
    <row r="96" spans="1:111">
      <c r="A96" t="str">
        <f t="shared" si="4"/>
        <v>02DO</v>
      </c>
      <c r="B96" s="67" t="s">
        <v>0</v>
      </c>
      <c r="C96" s="67" t="s">
        <v>249</v>
      </c>
      <c r="D96" s="67" t="s">
        <v>250</v>
      </c>
      <c r="E96" s="68">
        <v>44720</v>
      </c>
      <c r="F96" s="185" t="s">
        <v>1001</v>
      </c>
      <c r="G96" s="67" t="s">
        <v>1010</v>
      </c>
      <c r="H96" s="69">
        <v>2</v>
      </c>
      <c r="I96" s="69">
        <v>3</v>
      </c>
      <c r="J96" s="69">
        <v>300</v>
      </c>
      <c r="K96" s="69">
        <v>412</v>
      </c>
      <c r="L96" s="69">
        <v>411</v>
      </c>
      <c r="M96" s="69">
        <v>1</v>
      </c>
      <c r="N96" s="69">
        <v>0</v>
      </c>
      <c r="O96" s="69">
        <v>0</v>
      </c>
      <c r="P96" s="69">
        <v>83</v>
      </c>
      <c r="Q96" s="80">
        <v>29</v>
      </c>
      <c r="R96" s="80">
        <v>2395648</v>
      </c>
      <c r="S96" s="80">
        <v>50000</v>
      </c>
      <c r="T96" s="80">
        <v>2345648</v>
      </c>
      <c r="U96" s="80">
        <v>2453298</v>
      </c>
      <c r="V96" s="80">
        <v>2436381</v>
      </c>
      <c r="W96" s="80">
        <v>0</v>
      </c>
      <c r="X96" s="80">
        <v>0</v>
      </c>
      <c r="Y96" s="80">
        <v>0</v>
      </c>
      <c r="Z96" s="80">
        <v>2436381</v>
      </c>
      <c r="AA96" s="80">
        <v>2403699</v>
      </c>
      <c r="AB96" s="80">
        <v>-30</v>
      </c>
      <c r="AC96" s="69">
        <v>57650</v>
      </c>
      <c r="AD96" s="69">
        <v>49</v>
      </c>
      <c r="AE96" s="69">
        <v>0</v>
      </c>
      <c r="AF96" s="80">
        <v>29</v>
      </c>
      <c r="AG96" s="80">
        <v>69836</v>
      </c>
      <c r="AH96" s="69">
        <v>0</v>
      </c>
      <c r="AI96" s="69">
        <v>0</v>
      </c>
      <c r="AJ96" s="80">
        <v>0</v>
      </c>
      <c r="AK96" s="80">
        <v>0</v>
      </c>
      <c r="AL96" s="69">
        <v>0</v>
      </c>
      <c r="AM96" s="69">
        <v>0</v>
      </c>
      <c r="AN96" s="80">
        <v>0</v>
      </c>
      <c r="AO96" s="80">
        <v>0</v>
      </c>
      <c r="AP96" s="69">
        <v>0</v>
      </c>
      <c r="AQ96" s="69">
        <v>0</v>
      </c>
      <c r="AR96" s="80">
        <v>0</v>
      </c>
      <c r="AS96" s="80">
        <v>0</v>
      </c>
      <c r="AT96" s="69">
        <v>0</v>
      </c>
      <c r="AU96" s="69">
        <v>0</v>
      </c>
      <c r="AV96" s="80">
        <v>0</v>
      </c>
      <c r="AW96" s="80">
        <v>0</v>
      </c>
      <c r="AX96" s="69">
        <v>0</v>
      </c>
      <c r="AY96" s="69">
        <v>0</v>
      </c>
      <c r="AZ96" s="80">
        <v>0</v>
      </c>
      <c r="BA96" s="80">
        <v>0</v>
      </c>
      <c r="BB96" s="69">
        <v>0</v>
      </c>
      <c r="BC96" s="69">
        <v>0</v>
      </c>
      <c r="BD96" s="80">
        <v>0</v>
      </c>
      <c r="BE96" s="80">
        <v>0</v>
      </c>
      <c r="BF96" s="69">
        <v>0</v>
      </c>
      <c r="BG96" s="69">
        <v>0</v>
      </c>
      <c r="BH96" s="80">
        <v>0</v>
      </c>
      <c r="BI96" s="80">
        <v>0</v>
      </c>
      <c r="BJ96" s="69">
        <v>0</v>
      </c>
      <c r="BK96" s="69">
        <v>0</v>
      </c>
      <c r="BL96" s="80">
        <v>0</v>
      </c>
      <c r="BM96" s="80">
        <v>32652</v>
      </c>
      <c r="BN96" s="69">
        <v>0</v>
      </c>
      <c r="BO96" s="69">
        <v>0</v>
      </c>
      <c r="BP96" s="80">
        <v>0</v>
      </c>
      <c r="BQ96" s="80">
        <v>0</v>
      </c>
      <c r="BR96" s="69">
        <v>0</v>
      </c>
      <c r="BS96" s="69">
        <v>0</v>
      </c>
      <c r="BT96" s="80">
        <v>0</v>
      </c>
      <c r="BU96" s="80">
        <v>0</v>
      </c>
      <c r="BV96" s="69">
        <v>0</v>
      </c>
      <c r="BW96" s="69">
        <v>0</v>
      </c>
      <c r="BX96" s="80">
        <v>0</v>
      </c>
      <c r="BY96" s="80">
        <v>0</v>
      </c>
      <c r="BZ96" s="69">
        <v>0</v>
      </c>
      <c r="CA96" s="69">
        <v>0</v>
      </c>
      <c r="CB96" s="80">
        <v>29</v>
      </c>
      <c r="CC96" s="80">
        <v>102486</v>
      </c>
      <c r="CD96" s="69">
        <v>0</v>
      </c>
      <c r="CE96" s="69" t="s">
        <v>731</v>
      </c>
      <c r="CF96" s="69" t="s">
        <v>732</v>
      </c>
      <c r="CG96" s="69" t="s">
        <v>701</v>
      </c>
      <c r="CH96" s="69" t="s">
        <v>701</v>
      </c>
      <c r="CI96" s="69" t="s">
        <v>701</v>
      </c>
      <c r="CJ96" s="68" t="s">
        <v>701</v>
      </c>
      <c r="CK96" s="68">
        <v>45385</v>
      </c>
      <c r="CL96" s="185" t="s">
        <v>1001</v>
      </c>
      <c r="CM96" s="67" t="s">
        <v>1004</v>
      </c>
      <c r="CN96" s="67" t="s">
        <v>168</v>
      </c>
      <c r="CO96" s="68">
        <v>45317</v>
      </c>
      <c r="CP96" s="185" t="s">
        <v>1003</v>
      </c>
      <c r="CQ96" s="67" t="s">
        <v>1004</v>
      </c>
      <c r="CR96" s="67" t="s">
        <v>1017</v>
      </c>
      <c r="CS96" s="69">
        <v>2554733</v>
      </c>
      <c r="CT96" s="69"/>
      <c r="CU96" s="69"/>
      <c r="CV96" s="69">
        <v>29</v>
      </c>
      <c r="CW96" s="69">
        <v>34</v>
      </c>
      <c r="CX96" s="69">
        <v>0</v>
      </c>
      <c r="CY96" s="69">
        <v>0</v>
      </c>
      <c r="CZ96" s="69">
        <v>-2</v>
      </c>
      <c r="DA96" s="69">
        <v>0</v>
      </c>
      <c r="DG96" t="str">
        <f t="shared" si="5"/>
        <v>DO</v>
      </c>
    </row>
    <row r="97" spans="1:111">
      <c r="A97" t="str">
        <f t="shared" si="4"/>
        <v>02DO</v>
      </c>
      <c r="B97" s="67" t="s">
        <v>0</v>
      </c>
      <c r="C97" s="67" t="s">
        <v>552</v>
      </c>
      <c r="D97" s="67" t="s">
        <v>553</v>
      </c>
      <c r="E97" s="68">
        <v>44895</v>
      </c>
      <c r="F97" s="185" t="s">
        <v>1007</v>
      </c>
      <c r="G97" s="67" t="s">
        <v>1009</v>
      </c>
      <c r="H97" s="69">
        <v>1</v>
      </c>
      <c r="I97" s="69">
        <v>0</v>
      </c>
      <c r="J97" s="69">
        <v>120</v>
      </c>
      <c r="K97" s="69">
        <v>182</v>
      </c>
      <c r="L97" s="69">
        <v>181</v>
      </c>
      <c r="M97" s="69">
        <v>1</v>
      </c>
      <c r="N97" s="69">
        <v>0</v>
      </c>
      <c r="O97" s="69">
        <v>0</v>
      </c>
      <c r="P97" s="69">
        <v>42</v>
      </c>
      <c r="Q97" s="80">
        <v>20</v>
      </c>
      <c r="R97" s="80">
        <v>1761000</v>
      </c>
      <c r="S97" s="80">
        <v>50000</v>
      </c>
      <c r="T97" s="80">
        <v>1711000</v>
      </c>
      <c r="U97" s="80">
        <v>1761000</v>
      </c>
      <c r="V97" s="80">
        <v>1791422</v>
      </c>
      <c r="W97" s="80">
        <v>0</v>
      </c>
      <c r="X97" s="80">
        <v>0</v>
      </c>
      <c r="Y97" s="80">
        <v>0</v>
      </c>
      <c r="Z97" s="80">
        <v>1791422</v>
      </c>
      <c r="AA97" s="80">
        <v>1791366</v>
      </c>
      <c r="AB97" s="80">
        <v>-56</v>
      </c>
      <c r="AC97" s="69">
        <v>0</v>
      </c>
      <c r="AD97" s="69">
        <v>50</v>
      </c>
      <c r="AE97" s="69">
        <v>0</v>
      </c>
      <c r="AF97" s="80">
        <v>0</v>
      </c>
      <c r="AG97" s="80">
        <v>0</v>
      </c>
      <c r="AH97" s="69">
        <v>0</v>
      </c>
      <c r="AI97" s="69">
        <v>0</v>
      </c>
      <c r="AJ97" s="80">
        <v>1</v>
      </c>
      <c r="AK97" s="80">
        <v>8282</v>
      </c>
      <c r="AL97" s="69">
        <v>0</v>
      </c>
      <c r="AM97" s="69">
        <v>0</v>
      </c>
      <c r="AN97" s="80">
        <v>0</v>
      </c>
      <c r="AO97" s="80">
        <v>0</v>
      </c>
      <c r="AP97" s="69">
        <v>0</v>
      </c>
      <c r="AQ97" s="69">
        <v>0</v>
      </c>
      <c r="AR97" s="80">
        <v>0</v>
      </c>
      <c r="AS97" s="80">
        <v>0</v>
      </c>
      <c r="AT97" s="69">
        <v>0</v>
      </c>
      <c r="AU97" s="69">
        <v>0</v>
      </c>
      <c r="AV97" s="80">
        <v>0</v>
      </c>
      <c r="AW97" s="80">
        <v>0</v>
      </c>
      <c r="AX97" s="69">
        <v>0</v>
      </c>
      <c r="AY97" s="69">
        <v>0</v>
      </c>
      <c r="AZ97" s="80">
        <v>0</v>
      </c>
      <c r="BA97" s="80">
        <v>0</v>
      </c>
      <c r="BB97" s="69">
        <v>0</v>
      </c>
      <c r="BC97" s="69">
        <v>0</v>
      </c>
      <c r="BD97" s="80">
        <v>0</v>
      </c>
      <c r="BE97" s="80">
        <v>0</v>
      </c>
      <c r="BF97" s="69">
        <v>0</v>
      </c>
      <c r="BG97" s="69">
        <v>0</v>
      </c>
      <c r="BH97" s="80">
        <v>0</v>
      </c>
      <c r="BI97" s="80">
        <v>0</v>
      </c>
      <c r="BJ97" s="69">
        <v>0</v>
      </c>
      <c r="BK97" s="69">
        <v>0</v>
      </c>
      <c r="BL97" s="80">
        <v>0</v>
      </c>
      <c r="BM97" s="80">
        <v>0</v>
      </c>
      <c r="BN97" s="69">
        <v>0</v>
      </c>
      <c r="BO97" s="69">
        <v>0</v>
      </c>
      <c r="BP97" s="80">
        <v>0</v>
      </c>
      <c r="BQ97" s="80">
        <v>0</v>
      </c>
      <c r="BR97" s="69">
        <v>0</v>
      </c>
      <c r="BS97" s="69">
        <v>0</v>
      </c>
      <c r="BT97" s="80">
        <v>0</v>
      </c>
      <c r="BU97" s="80">
        <v>0</v>
      </c>
      <c r="BV97" s="69">
        <v>0</v>
      </c>
      <c r="BW97" s="69">
        <v>0</v>
      </c>
      <c r="BX97" s="80">
        <v>19</v>
      </c>
      <c r="BY97" s="80">
        <v>0</v>
      </c>
      <c r="BZ97" s="69">
        <v>0</v>
      </c>
      <c r="CA97" s="69">
        <v>0</v>
      </c>
      <c r="CB97" s="80">
        <v>20</v>
      </c>
      <c r="CC97" s="80">
        <v>8282</v>
      </c>
      <c r="CD97" s="69">
        <v>0</v>
      </c>
      <c r="CE97" s="69" t="s">
        <v>771</v>
      </c>
      <c r="CF97" s="69" t="s">
        <v>772</v>
      </c>
      <c r="CG97" s="69" t="s">
        <v>701</v>
      </c>
      <c r="CH97" s="69" t="s">
        <v>701</v>
      </c>
      <c r="CI97" s="69" t="s">
        <v>701</v>
      </c>
      <c r="CJ97" s="68" t="s">
        <v>701</v>
      </c>
      <c r="CK97" s="68">
        <v>45310</v>
      </c>
      <c r="CL97" s="185" t="s">
        <v>1003</v>
      </c>
      <c r="CM97" s="67" t="s">
        <v>1004</v>
      </c>
      <c r="CN97" s="67" t="s">
        <v>168</v>
      </c>
      <c r="CO97" s="68">
        <v>45265</v>
      </c>
      <c r="CP97" s="185" t="s">
        <v>1007</v>
      </c>
      <c r="CQ97" s="67" t="s">
        <v>1004</v>
      </c>
      <c r="CR97" s="67" t="s">
        <v>1017</v>
      </c>
      <c r="CS97" s="69">
        <v>909989.25</v>
      </c>
      <c r="CT97" s="69"/>
      <c r="CU97" s="69"/>
      <c r="CV97" s="69">
        <v>20</v>
      </c>
      <c r="CW97" s="69">
        <v>11</v>
      </c>
      <c r="CX97" s="69">
        <v>0</v>
      </c>
      <c r="CY97" s="69">
        <v>0</v>
      </c>
      <c r="CZ97" s="69">
        <v>0</v>
      </c>
      <c r="DA97" s="69">
        <v>0</v>
      </c>
      <c r="DG97" t="str">
        <f t="shared" si="5"/>
        <v>DO</v>
      </c>
    </row>
    <row r="98" spans="1:111">
      <c r="A98" t="str">
        <f t="shared" si="4"/>
        <v>02DO</v>
      </c>
      <c r="B98" s="67" t="s">
        <v>0</v>
      </c>
      <c r="C98" s="67" t="s">
        <v>251</v>
      </c>
      <c r="D98" s="67" t="s">
        <v>252</v>
      </c>
      <c r="E98" s="68">
        <v>42718</v>
      </c>
      <c r="F98" s="185" t="s">
        <v>1007</v>
      </c>
      <c r="G98" s="67" t="s">
        <v>1023</v>
      </c>
      <c r="H98" s="69">
        <v>4</v>
      </c>
      <c r="I98" s="69">
        <v>30</v>
      </c>
      <c r="J98" s="69">
        <v>1200</v>
      </c>
      <c r="K98" s="69">
        <v>2440</v>
      </c>
      <c r="L98" s="69">
        <v>2437</v>
      </c>
      <c r="M98" s="69">
        <v>3</v>
      </c>
      <c r="N98" s="69">
        <v>0</v>
      </c>
      <c r="O98" s="69">
        <v>0</v>
      </c>
      <c r="P98" s="69">
        <v>487</v>
      </c>
      <c r="Q98" s="80">
        <v>753</v>
      </c>
      <c r="R98" s="80">
        <v>116979302</v>
      </c>
      <c r="S98" s="80">
        <v>166302</v>
      </c>
      <c r="T98" s="80">
        <v>116813000</v>
      </c>
      <c r="U98" s="80">
        <v>128380916</v>
      </c>
      <c r="V98" s="80">
        <v>129172623</v>
      </c>
      <c r="W98" s="80">
        <v>0</v>
      </c>
      <c r="X98" s="80">
        <v>0</v>
      </c>
      <c r="Y98" s="80">
        <v>0</v>
      </c>
      <c r="Z98" s="80">
        <v>129172623</v>
      </c>
      <c r="AA98" s="80">
        <v>128727437</v>
      </c>
      <c r="AB98" s="80">
        <v>1167595</v>
      </c>
      <c r="AC98" s="69">
        <v>11401614</v>
      </c>
      <c r="AD98" s="69">
        <v>472</v>
      </c>
      <c r="AE98" s="69">
        <v>0</v>
      </c>
      <c r="AF98" s="80">
        <v>293</v>
      </c>
      <c r="AG98" s="80">
        <v>4521354</v>
      </c>
      <c r="AH98" s="69">
        <v>76346</v>
      </c>
      <c r="AI98" s="69">
        <v>0</v>
      </c>
      <c r="AJ98" s="80">
        <v>171</v>
      </c>
      <c r="AK98" s="80">
        <v>5769031</v>
      </c>
      <c r="AL98" s="69">
        <v>96498</v>
      </c>
      <c r="AM98" s="69">
        <v>0</v>
      </c>
      <c r="AN98" s="80">
        <v>0</v>
      </c>
      <c r="AO98" s="80">
        <v>0</v>
      </c>
      <c r="AP98" s="69">
        <v>0</v>
      </c>
      <c r="AQ98" s="69">
        <v>0</v>
      </c>
      <c r="AR98" s="80">
        <v>0</v>
      </c>
      <c r="AS98" s="80">
        <v>0</v>
      </c>
      <c r="AT98" s="69">
        <v>0</v>
      </c>
      <c r="AU98" s="69">
        <v>0</v>
      </c>
      <c r="AV98" s="80">
        <v>0</v>
      </c>
      <c r="AW98" s="80">
        <v>108900</v>
      </c>
      <c r="AX98" s="69">
        <v>0</v>
      </c>
      <c r="AY98" s="69">
        <v>0</v>
      </c>
      <c r="AZ98" s="80">
        <v>0</v>
      </c>
      <c r="BA98" s="80">
        <v>450899</v>
      </c>
      <c r="BB98" s="69">
        <v>18997</v>
      </c>
      <c r="BC98" s="69">
        <v>0</v>
      </c>
      <c r="BD98" s="80">
        <v>0</v>
      </c>
      <c r="BE98" s="80">
        <v>0</v>
      </c>
      <c r="BF98" s="69">
        <v>0</v>
      </c>
      <c r="BG98" s="69">
        <v>0</v>
      </c>
      <c r="BH98" s="80">
        <v>0</v>
      </c>
      <c r="BI98" s="80">
        <v>0</v>
      </c>
      <c r="BJ98" s="69">
        <v>0</v>
      </c>
      <c r="BK98" s="69">
        <v>0</v>
      </c>
      <c r="BL98" s="80">
        <v>132</v>
      </c>
      <c r="BM98" s="80">
        <v>474788</v>
      </c>
      <c r="BN98" s="69">
        <v>0</v>
      </c>
      <c r="BO98" s="69">
        <v>0</v>
      </c>
      <c r="BP98" s="80">
        <v>0</v>
      </c>
      <c r="BQ98" s="80">
        <v>0</v>
      </c>
      <c r="BR98" s="69">
        <v>0</v>
      </c>
      <c r="BS98" s="69">
        <v>0</v>
      </c>
      <c r="BT98" s="80">
        <v>0</v>
      </c>
      <c r="BU98" s="80">
        <v>0</v>
      </c>
      <c r="BV98" s="69">
        <v>0</v>
      </c>
      <c r="BW98" s="69">
        <v>0</v>
      </c>
      <c r="BX98" s="80">
        <v>0</v>
      </c>
      <c r="BY98" s="80">
        <v>0</v>
      </c>
      <c r="BZ98" s="69">
        <v>0</v>
      </c>
      <c r="CA98" s="69">
        <v>0</v>
      </c>
      <c r="CB98" s="80">
        <v>596</v>
      </c>
      <c r="CC98" s="80">
        <v>11324973</v>
      </c>
      <c r="CD98" s="69">
        <v>191841</v>
      </c>
      <c r="CE98" s="69" t="s">
        <v>773</v>
      </c>
      <c r="CF98" s="69" t="s">
        <v>774</v>
      </c>
      <c r="CG98" s="69" t="s">
        <v>701</v>
      </c>
      <c r="CH98" s="69" t="s">
        <v>701</v>
      </c>
      <c r="CI98" s="69" t="s">
        <v>701</v>
      </c>
      <c r="CJ98" s="68" t="s">
        <v>701</v>
      </c>
      <c r="CK98" s="68">
        <v>45399</v>
      </c>
      <c r="CL98" s="185" t="s">
        <v>1001</v>
      </c>
      <c r="CM98" s="67" t="s">
        <v>1004</v>
      </c>
      <c r="CN98" s="67" t="s">
        <v>168</v>
      </c>
      <c r="CO98" s="68">
        <v>45230</v>
      </c>
      <c r="CP98" s="185" t="s">
        <v>1007</v>
      </c>
      <c r="CQ98" s="67" t="s">
        <v>1004</v>
      </c>
      <c r="CR98" s="67" t="s">
        <v>554</v>
      </c>
      <c r="CS98" s="69">
        <v>119230874.66</v>
      </c>
      <c r="CT98" s="69" t="s">
        <v>775</v>
      </c>
      <c r="CU98" s="69" t="s">
        <v>776</v>
      </c>
      <c r="CV98" s="69">
        <v>211</v>
      </c>
      <c r="CW98" s="69">
        <v>249</v>
      </c>
      <c r="CX98" s="69">
        <v>0</v>
      </c>
      <c r="CY98" s="69">
        <v>0</v>
      </c>
      <c r="CZ98" s="69">
        <v>0</v>
      </c>
      <c r="DA98" s="69">
        <v>0</v>
      </c>
      <c r="DG98" t="str">
        <f t="shared" si="5"/>
        <v>DO</v>
      </c>
    </row>
    <row r="99" spans="1:111">
      <c r="A99" t="str">
        <f t="shared" si="4"/>
        <v>02DO</v>
      </c>
      <c r="B99" s="67" t="s">
        <v>0</v>
      </c>
      <c r="C99" s="67" t="s">
        <v>253</v>
      </c>
      <c r="D99" s="67" t="s">
        <v>254</v>
      </c>
      <c r="E99" s="68">
        <v>43936</v>
      </c>
      <c r="F99" s="185" t="s">
        <v>1001</v>
      </c>
      <c r="G99" s="67" t="s">
        <v>1008</v>
      </c>
      <c r="H99" s="69">
        <v>2</v>
      </c>
      <c r="I99" s="69">
        <v>2</v>
      </c>
      <c r="J99" s="69">
        <v>400</v>
      </c>
      <c r="K99" s="69">
        <v>967</v>
      </c>
      <c r="L99" s="69">
        <v>967</v>
      </c>
      <c r="M99" s="69">
        <v>0</v>
      </c>
      <c r="N99" s="69">
        <v>0</v>
      </c>
      <c r="O99" s="69">
        <v>0</v>
      </c>
      <c r="P99" s="69">
        <v>259</v>
      </c>
      <c r="Q99" s="80">
        <v>308</v>
      </c>
      <c r="R99" s="80">
        <v>4399943</v>
      </c>
      <c r="S99" s="80">
        <v>50000</v>
      </c>
      <c r="T99" s="80">
        <v>4349943</v>
      </c>
      <c r="U99" s="80">
        <v>4455060</v>
      </c>
      <c r="V99" s="80">
        <v>4448788</v>
      </c>
      <c r="W99" s="80">
        <v>0</v>
      </c>
      <c r="X99" s="80">
        <v>0</v>
      </c>
      <c r="Y99" s="80">
        <v>0</v>
      </c>
      <c r="Z99" s="80">
        <v>4448788</v>
      </c>
      <c r="AA99" s="80">
        <v>4443671</v>
      </c>
      <c r="AB99" s="80">
        <v>52479</v>
      </c>
      <c r="AC99" s="69">
        <v>55117</v>
      </c>
      <c r="AD99" s="69">
        <v>115</v>
      </c>
      <c r="AE99" s="69">
        <v>0</v>
      </c>
      <c r="AF99" s="80">
        <v>246</v>
      </c>
      <c r="AG99" s="80">
        <v>22225</v>
      </c>
      <c r="AH99" s="69">
        <v>0</v>
      </c>
      <c r="AI99" s="69">
        <v>0</v>
      </c>
      <c r="AJ99" s="80">
        <v>0</v>
      </c>
      <c r="AK99" s="80">
        <v>56531</v>
      </c>
      <c r="AL99" s="69">
        <v>0</v>
      </c>
      <c r="AM99" s="69">
        <v>0</v>
      </c>
      <c r="AN99" s="80">
        <v>62</v>
      </c>
      <c r="AO99" s="80">
        <v>0</v>
      </c>
      <c r="AP99" s="69">
        <v>0</v>
      </c>
      <c r="AQ99" s="69">
        <v>0</v>
      </c>
      <c r="AR99" s="80">
        <v>0</v>
      </c>
      <c r="AS99" s="80">
        <v>0</v>
      </c>
      <c r="AT99" s="69">
        <v>0</v>
      </c>
      <c r="AU99" s="69">
        <v>0</v>
      </c>
      <c r="AV99" s="80">
        <v>0</v>
      </c>
      <c r="AW99" s="80">
        <v>0</v>
      </c>
      <c r="AX99" s="69">
        <v>0</v>
      </c>
      <c r="AY99" s="69">
        <v>0</v>
      </c>
      <c r="AZ99" s="80">
        <v>0</v>
      </c>
      <c r="BA99" s="80">
        <v>0</v>
      </c>
      <c r="BB99" s="69">
        <v>0</v>
      </c>
      <c r="BC99" s="69">
        <v>0</v>
      </c>
      <c r="BD99" s="80">
        <v>0</v>
      </c>
      <c r="BE99" s="80">
        <v>0</v>
      </c>
      <c r="BF99" s="69">
        <v>0</v>
      </c>
      <c r="BG99" s="69">
        <v>0</v>
      </c>
      <c r="BH99" s="80">
        <v>0</v>
      </c>
      <c r="BI99" s="80">
        <v>0</v>
      </c>
      <c r="BJ99" s="69">
        <v>0</v>
      </c>
      <c r="BK99" s="69">
        <v>0</v>
      </c>
      <c r="BL99" s="80">
        <v>0</v>
      </c>
      <c r="BM99" s="80">
        <v>5117</v>
      </c>
      <c r="BN99" s="69">
        <v>0</v>
      </c>
      <c r="BO99" s="69">
        <v>0</v>
      </c>
      <c r="BP99" s="80">
        <v>0</v>
      </c>
      <c r="BQ99" s="80">
        <v>0</v>
      </c>
      <c r="BR99" s="69">
        <v>0</v>
      </c>
      <c r="BS99" s="69">
        <v>0</v>
      </c>
      <c r="BT99" s="80">
        <v>0</v>
      </c>
      <c r="BU99" s="80">
        <v>0</v>
      </c>
      <c r="BV99" s="69">
        <v>0</v>
      </c>
      <c r="BW99" s="69">
        <v>0</v>
      </c>
      <c r="BX99" s="80">
        <v>0</v>
      </c>
      <c r="BY99" s="80">
        <v>0</v>
      </c>
      <c r="BZ99" s="69">
        <v>0</v>
      </c>
      <c r="CA99" s="69">
        <v>0</v>
      </c>
      <c r="CB99" s="80">
        <v>308</v>
      </c>
      <c r="CC99" s="80">
        <v>83873</v>
      </c>
      <c r="CD99" s="69">
        <v>0</v>
      </c>
      <c r="CE99" s="69" t="s">
        <v>777</v>
      </c>
      <c r="CF99" s="69" t="s">
        <v>778</v>
      </c>
      <c r="CG99" s="69" t="s">
        <v>701</v>
      </c>
      <c r="CH99" s="69" t="s">
        <v>701</v>
      </c>
      <c r="CI99" s="69" t="s">
        <v>701</v>
      </c>
      <c r="CJ99" s="68" t="s">
        <v>701</v>
      </c>
      <c r="CK99" s="68">
        <v>45258</v>
      </c>
      <c r="CL99" s="185" t="s">
        <v>1007</v>
      </c>
      <c r="CM99" s="67" t="s">
        <v>1004</v>
      </c>
      <c r="CN99" s="67" t="s">
        <v>168</v>
      </c>
      <c r="CO99" s="68">
        <v>45131</v>
      </c>
      <c r="CP99" s="185" t="s">
        <v>1005</v>
      </c>
      <c r="CQ99" s="67" t="s">
        <v>1004</v>
      </c>
      <c r="CR99" s="67" t="s">
        <v>554</v>
      </c>
      <c r="CS99" s="69">
        <v>4855272.24</v>
      </c>
      <c r="CT99" s="69"/>
      <c r="CU99" s="69"/>
      <c r="CV99" s="69">
        <v>308</v>
      </c>
      <c r="CW99" s="69">
        <v>144</v>
      </c>
      <c r="CX99" s="69">
        <v>0</v>
      </c>
      <c r="CY99" s="69">
        <v>0</v>
      </c>
      <c r="CZ99" s="69">
        <v>0</v>
      </c>
      <c r="DA99" s="69">
        <v>0</v>
      </c>
      <c r="DG99" t="str">
        <f t="shared" si="5"/>
        <v>DO</v>
      </c>
    </row>
    <row r="100" spans="1:111">
      <c r="A100" t="str">
        <f t="shared" si="4"/>
        <v>02DO</v>
      </c>
      <c r="B100" s="67" t="s">
        <v>0</v>
      </c>
      <c r="C100" s="67" t="s">
        <v>255</v>
      </c>
      <c r="D100" s="67" t="s">
        <v>256</v>
      </c>
      <c r="E100" s="68">
        <v>43795</v>
      </c>
      <c r="F100" s="185" t="s">
        <v>1007</v>
      </c>
      <c r="G100" s="67" t="s">
        <v>1008</v>
      </c>
      <c r="H100" s="69">
        <v>2</v>
      </c>
      <c r="I100" s="69">
        <v>10</v>
      </c>
      <c r="J100" s="69">
        <v>600</v>
      </c>
      <c r="K100" s="69">
        <v>1251</v>
      </c>
      <c r="L100" s="69">
        <v>1251</v>
      </c>
      <c r="M100" s="69">
        <v>0</v>
      </c>
      <c r="N100" s="69">
        <v>0</v>
      </c>
      <c r="O100" s="69">
        <v>0</v>
      </c>
      <c r="P100" s="69">
        <v>517</v>
      </c>
      <c r="Q100" s="80">
        <v>134</v>
      </c>
      <c r="R100" s="80">
        <v>25732018</v>
      </c>
      <c r="S100" s="80">
        <v>150000</v>
      </c>
      <c r="T100" s="80">
        <v>25582018</v>
      </c>
      <c r="U100" s="80">
        <v>27245810</v>
      </c>
      <c r="V100" s="80">
        <v>27216314</v>
      </c>
      <c r="W100" s="80">
        <v>0</v>
      </c>
      <c r="X100" s="80">
        <v>0</v>
      </c>
      <c r="Y100" s="80">
        <v>0</v>
      </c>
      <c r="Z100" s="80">
        <v>27216314</v>
      </c>
      <c r="AA100" s="80">
        <v>27282752</v>
      </c>
      <c r="AB100" s="80">
        <v>319145</v>
      </c>
      <c r="AC100" s="69">
        <v>1513792</v>
      </c>
      <c r="AD100" s="69">
        <v>449</v>
      </c>
      <c r="AE100" s="69">
        <v>0</v>
      </c>
      <c r="AF100" s="80">
        <v>0</v>
      </c>
      <c r="AG100" s="80">
        <v>115570</v>
      </c>
      <c r="AH100" s="69">
        <v>0</v>
      </c>
      <c r="AI100" s="69">
        <v>0</v>
      </c>
      <c r="AJ100" s="80">
        <v>134</v>
      </c>
      <c r="AK100" s="80">
        <v>1522405</v>
      </c>
      <c r="AL100" s="69">
        <v>0</v>
      </c>
      <c r="AM100" s="69">
        <v>0</v>
      </c>
      <c r="AN100" s="80">
        <v>0</v>
      </c>
      <c r="AO100" s="80">
        <v>0</v>
      </c>
      <c r="AP100" s="69">
        <v>0</v>
      </c>
      <c r="AQ100" s="69">
        <v>0</v>
      </c>
      <c r="AR100" s="80">
        <v>0</v>
      </c>
      <c r="AS100" s="80">
        <v>0</v>
      </c>
      <c r="AT100" s="69">
        <v>0</v>
      </c>
      <c r="AU100" s="69">
        <v>0</v>
      </c>
      <c r="AV100" s="80">
        <v>0</v>
      </c>
      <c r="AW100" s="80">
        <v>0</v>
      </c>
      <c r="AX100" s="69">
        <v>0</v>
      </c>
      <c r="AY100" s="69">
        <v>0</v>
      </c>
      <c r="AZ100" s="80">
        <v>0</v>
      </c>
      <c r="BA100" s="80">
        <v>0</v>
      </c>
      <c r="BB100" s="69">
        <v>0</v>
      </c>
      <c r="BC100" s="69">
        <v>0</v>
      </c>
      <c r="BD100" s="80">
        <v>0</v>
      </c>
      <c r="BE100" s="80">
        <v>3543</v>
      </c>
      <c r="BF100" s="69">
        <v>0</v>
      </c>
      <c r="BG100" s="69">
        <v>0</v>
      </c>
      <c r="BH100" s="80">
        <v>0</v>
      </c>
      <c r="BI100" s="80">
        <v>0</v>
      </c>
      <c r="BJ100" s="69">
        <v>0</v>
      </c>
      <c r="BK100" s="69">
        <v>403</v>
      </c>
      <c r="BL100" s="80">
        <v>0</v>
      </c>
      <c r="BM100" s="80">
        <v>5139</v>
      </c>
      <c r="BN100" s="69">
        <v>0</v>
      </c>
      <c r="BO100" s="69">
        <v>0</v>
      </c>
      <c r="BP100" s="80">
        <v>0</v>
      </c>
      <c r="BQ100" s="80">
        <v>0</v>
      </c>
      <c r="BR100" s="69">
        <v>0</v>
      </c>
      <c r="BS100" s="69">
        <v>0</v>
      </c>
      <c r="BT100" s="80">
        <v>0</v>
      </c>
      <c r="BU100" s="80">
        <v>0</v>
      </c>
      <c r="BV100" s="69">
        <v>0</v>
      </c>
      <c r="BW100" s="69">
        <v>0</v>
      </c>
      <c r="BX100" s="80">
        <v>0</v>
      </c>
      <c r="BY100" s="80">
        <v>0</v>
      </c>
      <c r="BZ100" s="69">
        <v>0</v>
      </c>
      <c r="CA100" s="69">
        <v>403</v>
      </c>
      <c r="CB100" s="80">
        <v>134</v>
      </c>
      <c r="CC100" s="80">
        <v>1603759</v>
      </c>
      <c r="CD100" s="69">
        <v>0</v>
      </c>
      <c r="CE100" s="69" t="s">
        <v>779</v>
      </c>
      <c r="CF100" s="69" t="s">
        <v>780</v>
      </c>
      <c r="CG100" s="69" t="s">
        <v>701</v>
      </c>
      <c r="CH100" s="69" t="s">
        <v>701</v>
      </c>
      <c r="CI100" s="69" t="s">
        <v>701</v>
      </c>
      <c r="CJ100" s="68" t="s">
        <v>701</v>
      </c>
      <c r="CK100" s="68">
        <v>45422</v>
      </c>
      <c r="CL100" s="185" t="s">
        <v>1001</v>
      </c>
      <c r="CM100" s="67" t="s">
        <v>1004</v>
      </c>
      <c r="CN100" s="67" t="s">
        <v>168</v>
      </c>
      <c r="CO100" s="68">
        <v>45212</v>
      </c>
      <c r="CP100" s="185" t="s">
        <v>1007</v>
      </c>
      <c r="CQ100" s="67" t="s">
        <v>1004</v>
      </c>
      <c r="CR100" s="67" t="s">
        <v>1015</v>
      </c>
      <c r="CS100" s="69">
        <v>20749475.949999999</v>
      </c>
      <c r="CT100" s="69" t="s">
        <v>781</v>
      </c>
      <c r="CU100" s="69" t="s">
        <v>782</v>
      </c>
      <c r="CV100" s="69">
        <v>32</v>
      </c>
      <c r="CW100" s="69">
        <v>68</v>
      </c>
      <c r="CX100" s="69">
        <v>0</v>
      </c>
      <c r="CY100" s="69">
        <v>0</v>
      </c>
      <c r="CZ100" s="69">
        <v>-42898</v>
      </c>
      <c r="DA100" s="69">
        <v>0</v>
      </c>
      <c r="DG100" t="str">
        <f t="shared" si="5"/>
        <v>DO</v>
      </c>
    </row>
    <row r="101" spans="1:111">
      <c r="A101" t="str">
        <f t="shared" si="4"/>
        <v>03CO</v>
      </c>
      <c r="B101" s="67" t="s">
        <v>2</v>
      </c>
      <c r="C101" s="67" t="s">
        <v>312</v>
      </c>
      <c r="D101" s="67" t="s">
        <v>313</v>
      </c>
      <c r="E101" s="68">
        <v>42613</v>
      </c>
      <c r="F101" s="185" t="s">
        <v>1005</v>
      </c>
      <c r="G101" s="67" t="s">
        <v>1023</v>
      </c>
      <c r="H101" s="69">
        <v>3</v>
      </c>
      <c r="I101" s="69">
        <v>19</v>
      </c>
      <c r="J101" s="69">
        <v>1090</v>
      </c>
      <c r="K101" s="69">
        <v>1999</v>
      </c>
      <c r="L101" s="69">
        <v>2171</v>
      </c>
      <c r="M101" s="69">
        <v>-172</v>
      </c>
      <c r="N101" s="69">
        <v>172</v>
      </c>
      <c r="O101" s="69">
        <v>0</v>
      </c>
      <c r="P101" s="69">
        <v>798</v>
      </c>
      <c r="Q101" s="80">
        <v>111</v>
      </c>
      <c r="R101" s="80">
        <v>42140000</v>
      </c>
      <c r="S101" s="80">
        <v>150000</v>
      </c>
      <c r="T101" s="80">
        <v>41990000</v>
      </c>
      <c r="U101" s="80">
        <v>43136516</v>
      </c>
      <c r="V101" s="80">
        <v>44789798</v>
      </c>
      <c r="W101" s="80">
        <v>-789688</v>
      </c>
      <c r="X101" s="80">
        <v>0</v>
      </c>
      <c r="Y101" s="80">
        <v>-789688</v>
      </c>
      <c r="Z101" s="80">
        <v>44000110</v>
      </c>
      <c r="AA101" s="80">
        <v>45150067</v>
      </c>
      <c r="AB101" s="80">
        <v>1313007</v>
      </c>
      <c r="AC101" s="69">
        <v>996516</v>
      </c>
      <c r="AD101" s="69">
        <v>442</v>
      </c>
      <c r="AE101" s="69">
        <v>4</v>
      </c>
      <c r="AF101" s="80">
        <v>40</v>
      </c>
      <c r="AG101" s="80">
        <v>380492</v>
      </c>
      <c r="AH101" s="69">
        <v>1569</v>
      </c>
      <c r="AI101" s="69">
        <v>0</v>
      </c>
      <c r="AJ101" s="80">
        <v>27</v>
      </c>
      <c r="AK101" s="80">
        <v>349096</v>
      </c>
      <c r="AL101" s="69">
        <v>0</v>
      </c>
      <c r="AM101" s="69">
        <v>0</v>
      </c>
      <c r="AN101" s="80">
        <v>0</v>
      </c>
      <c r="AO101" s="80">
        <v>0</v>
      </c>
      <c r="AP101" s="69">
        <v>0</v>
      </c>
      <c r="AQ101" s="69">
        <v>0</v>
      </c>
      <c r="AR101" s="80">
        <v>0</v>
      </c>
      <c r="AS101" s="80">
        <v>0</v>
      </c>
      <c r="AT101" s="69">
        <v>0</v>
      </c>
      <c r="AU101" s="69">
        <v>0</v>
      </c>
      <c r="AV101" s="80">
        <v>0</v>
      </c>
      <c r="AW101" s="80">
        <v>0</v>
      </c>
      <c r="AX101" s="69">
        <v>0</v>
      </c>
      <c r="AY101" s="69">
        <v>38</v>
      </c>
      <c r="AZ101" s="80">
        <v>8</v>
      </c>
      <c r="BA101" s="80">
        <v>165208</v>
      </c>
      <c r="BB101" s="69">
        <v>0</v>
      </c>
      <c r="BC101" s="69">
        <v>0</v>
      </c>
      <c r="BD101" s="80">
        <v>0</v>
      </c>
      <c r="BE101" s="80">
        <v>18045</v>
      </c>
      <c r="BF101" s="69">
        <v>18045</v>
      </c>
      <c r="BG101" s="69">
        <v>0</v>
      </c>
      <c r="BH101" s="80">
        <v>0</v>
      </c>
      <c r="BI101" s="80">
        <v>0</v>
      </c>
      <c r="BJ101" s="69">
        <v>0</v>
      </c>
      <c r="BK101" s="69">
        <v>0</v>
      </c>
      <c r="BL101" s="80">
        <v>0</v>
      </c>
      <c r="BM101" s="80">
        <v>50586</v>
      </c>
      <c r="BN101" s="69">
        <v>0</v>
      </c>
      <c r="BO101" s="69">
        <v>0</v>
      </c>
      <c r="BP101" s="80">
        <v>46</v>
      </c>
      <c r="BQ101" s="80">
        <v>95000</v>
      </c>
      <c r="BR101" s="69">
        <v>95000</v>
      </c>
      <c r="BS101" s="69">
        <v>38</v>
      </c>
      <c r="BT101" s="80">
        <v>0</v>
      </c>
      <c r="BU101" s="80">
        <v>0</v>
      </c>
      <c r="BV101" s="69">
        <v>0</v>
      </c>
      <c r="BW101" s="69">
        <v>0</v>
      </c>
      <c r="BX101" s="80">
        <v>0</v>
      </c>
      <c r="BY101" s="80">
        <v>0</v>
      </c>
      <c r="BZ101" s="69">
        <v>0</v>
      </c>
      <c r="CA101" s="69">
        <v>80</v>
      </c>
      <c r="CB101" s="80">
        <v>121</v>
      </c>
      <c r="CC101" s="80">
        <v>898999</v>
      </c>
      <c r="CD101" s="69">
        <v>114614</v>
      </c>
      <c r="CE101" s="69" t="s">
        <v>764</v>
      </c>
      <c r="CF101" s="69" t="s">
        <v>765</v>
      </c>
      <c r="CG101" s="69" t="s">
        <v>701</v>
      </c>
      <c r="CH101" s="69" t="s">
        <v>701</v>
      </c>
      <c r="CI101" s="69" t="s">
        <v>701</v>
      </c>
      <c r="CJ101" s="68" t="s">
        <v>701</v>
      </c>
      <c r="CK101" s="68">
        <v>45125</v>
      </c>
      <c r="CL101" s="185" t="s">
        <v>1005</v>
      </c>
      <c r="CM101" s="67" t="s">
        <v>1004</v>
      </c>
      <c r="CN101" s="67" t="s">
        <v>168</v>
      </c>
      <c r="CO101" s="68">
        <v>44855</v>
      </c>
      <c r="CP101" s="185" t="s">
        <v>1007</v>
      </c>
      <c r="CQ101" s="67" t="s">
        <v>1009</v>
      </c>
      <c r="CR101" s="67" t="s">
        <v>1024</v>
      </c>
      <c r="CS101" s="69">
        <v>37004160.159999996</v>
      </c>
      <c r="CT101" s="69"/>
      <c r="CU101" s="69"/>
      <c r="CV101" s="69">
        <v>38</v>
      </c>
      <c r="CW101" s="69">
        <v>212</v>
      </c>
      <c r="CX101" s="69">
        <v>0</v>
      </c>
      <c r="CY101" s="69">
        <v>0</v>
      </c>
      <c r="CZ101" s="69">
        <v>-159429</v>
      </c>
      <c r="DA101" s="69">
        <v>0</v>
      </c>
      <c r="DG101" t="str">
        <f t="shared" si="5"/>
        <v>CO</v>
      </c>
    </row>
    <row r="102" spans="1:111">
      <c r="A102" t="str">
        <f t="shared" si="4"/>
        <v>03CO</v>
      </c>
      <c r="B102" s="67" t="s">
        <v>2</v>
      </c>
      <c r="C102" s="67" t="s">
        <v>835</v>
      </c>
      <c r="D102" s="67" t="s">
        <v>1025</v>
      </c>
      <c r="E102" s="68">
        <v>44538</v>
      </c>
      <c r="F102" s="185" t="s">
        <v>1007</v>
      </c>
      <c r="G102" s="67" t="s">
        <v>1010</v>
      </c>
      <c r="H102" s="69">
        <v>2</v>
      </c>
      <c r="I102" s="69">
        <v>0</v>
      </c>
      <c r="J102" s="69">
        <v>210</v>
      </c>
      <c r="K102" s="69">
        <v>314</v>
      </c>
      <c r="L102" s="69">
        <v>314</v>
      </c>
      <c r="M102" s="69">
        <v>0</v>
      </c>
      <c r="N102" s="69">
        <v>0</v>
      </c>
      <c r="O102" s="69">
        <v>0</v>
      </c>
      <c r="P102" s="69">
        <v>104</v>
      </c>
      <c r="Q102" s="80">
        <v>0</v>
      </c>
      <c r="R102" s="80">
        <v>1449372</v>
      </c>
      <c r="S102" s="80">
        <v>9292</v>
      </c>
      <c r="T102" s="80">
        <v>1440080</v>
      </c>
      <c r="U102" s="80">
        <v>1449372</v>
      </c>
      <c r="V102" s="80">
        <v>1245314</v>
      </c>
      <c r="W102" s="80">
        <v>0</v>
      </c>
      <c r="X102" s="80">
        <v>0</v>
      </c>
      <c r="Y102" s="80">
        <v>0</v>
      </c>
      <c r="Z102" s="80">
        <v>1245314</v>
      </c>
      <c r="AA102" s="80">
        <v>1245462</v>
      </c>
      <c r="AB102" s="80">
        <v>147</v>
      </c>
      <c r="AC102" s="69">
        <v>0</v>
      </c>
      <c r="AD102" s="69">
        <v>73</v>
      </c>
      <c r="AE102" s="69">
        <v>0</v>
      </c>
      <c r="AF102" s="80">
        <v>0</v>
      </c>
      <c r="AG102" s="80">
        <v>0</v>
      </c>
      <c r="AH102" s="69">
        <v>0</v>
      </c>
      <c r="AI102" s="69">
        <v>0</v>
      </c>
      <c r="AJ102" s="80">
        <v>0</v>
      </c>
      <c r="AK102" s="80">
        <v>0</v>
      </c>
      <c r="AL102" s="69">
        <v>0</v>
      </c>
      <c r="AM102" s="69">
        <v>0</v>
      </c>
      <c r="AN102" s="80">
        <v>0</v>
      </c>
      <c r="AO102" s="80">
        <v>0</v>
      </c>
      <c r="AP102" s="69">
        <v>0</v>
      </c>
      <c r="AQ102" s="69">
        <v>0</v>
      </c>
      <c r="AR102" s="80">
        <v>0</v>
      </c>
      <c r="AS102" s="80">
        <v>0</v>
      </c>
      <c r="AT102" s="69">
        <v>0</v>
      </c>
      <c r="AU102" s="69">
        <v>0</v>
      </c>
      <c r="AV102" s="80">
        <v>0</v>
      </c>
      <c r="AW102" s="80">
        <v>0</v>
      </c>
      <c r="AX102" s="69">
        <v>0</v>
      </c>
      <c r="AY102" s="69">
        <v>0</v>
      </c>
      <c r="AZ102" s="80">
        <v>0</v>
      </c>
      <c r="BA102" s="80">
        <v>0</v>
      </c>
      <c r="BB102" s="69">
        <v>0</v>
      </c>
      <c r="BC102" s="69">
        <v>0</v>
      </c>
      <c r="BD102" s="80">
        <v>0</v>
      </c>
      <c r="BE102" s="80">
        <v>0</v>
      </c>
      <c r="BF102" s="69">
        <v>0</v>
      </c>
      <c r="BG102" s="69">
        <v>0</v>
      </c>
      <c r="BH102" s="80">
        <v>0</v>
      </c>
      <c r="BI102" s="80">
        <v>0</v>
      </c>
      <c r="BJ102" s="69">
        <v>0</v>
      </c>
      <c r="BK102" s="69">
        <v>0</v>
      </c>
      <c r="BL102" s="80">
        <v>0</v>
      </c>
      <c r="BM102" s="80">
        <v>0</v>
      </c>
      <c r="BN102" s="69">
        <v>0</v>
      </c>
      <c r="BO102" s="69">
        <v>0</v>
      </c>
      <c r="BP102" s="80">
        <v>0</v>
      </c>
      <c r="BQ102" s="80">
        <v>0</v>
      </c>
      <c r="BR102" s="69">
        <v>0</v>
      </c>
      <c r="BS102" s="69">
        <v>0</v>
      </c>
      <c r="BT102" s="80">
        <v>0</v>
      </c>
      <c r="BU102" s="80">
        <v>0</v>
      </c>
      <c r="BV102" s="69">
        <v>0</v>
      </c>
      <c r="BW102" s="69">
        <v>0</v>
      </c>
      <c r="BX102" s="80">
        <v>0</v>
      </c>
      <c r="BY102" s="80">
        <v>0</v>
      </c>
      <c r="BZ102" s="69">
        <v>0</v>
      </c>
      <c r="CA102" s="69">
        <v>0</v>
      </c>
      <c r="CB102" s="80">
        <v>0</v>
      </c>
      <c r="CC102" s="80">
        <v>0</v>
      </c>
      <c r="CD102" s="69">
        <v>0</v>
      </c>
      <c r="CE102" s="69" t="s">
        <v>836</v>
      </c>
      <c r="CF102" s="69" t="s">
        <v>837</v>
      </c>
      <c r="CG102" s="69" t="s">
        <v>701</v>
      </c>
      <c r="CH102" s="69" t="s">
        <v>701</v>
      </c>
      <c r="CI102" s="69" t="s">
        <v>701</v>
      </c>
      <c r="CJ102" s="68" t="s">
        <v>701</v>
      </c>
      <c r="CK102" s="68">
        <v>45140</v>
      </c>
      <c r="CL102" s="185" t="s">
        <v>1005</v>
      </c>
      <c r="CM102" s="67" t="s">
        <v>1004</v>
      </c>
      <c r="CN102" s="67" t="s">
        <v>168</v>
      </c>
      <c r="CO102" s="68">
        <v>44939</v>
      </c>
      <c r="CP102" s="185" t="s">
        <v>1003</v>
      </c>
      <c r="CQ102" s="67" t="s">
        <v>1009</v>
      </c>
      <c r="CR102" s="67" t="s">
        <v>1024</v>
      </c>
      <c r="CS102" s="69">
        <v>1387512.95</v>
      </c>
      <c r="CT102" s="69"/>
      <c r="CU102" s="69"/>
      <c r="CV102" s="69">
        <v>0</v>
      </c>
      <c r="CW102" s="69">
        <v>31</v>
      </c>
      <c r="CX102" s="69">
        <v>0</v>
      </c>
      <c r="CY102" s="69">
        <v>0</v>
      </c>
      <c r="CZ102" s="69">
        <v>0</v>
      </c>
      <c r="DA102" s="69">
        <v>0</v>
      </c>
      <c r="DG102" t="str">
        <f t="shared" si="5"/>
        <v>CO</v>
      </c>
    </row>
    <row r="103" spans="1:111">
      <c r="A103" t="str">
        <f t="shared" si="4"/>
        <v>03CO</v>
      </c>
      <c r="B103" s="67" t="s">
        <v>2</v>
      </c>
      <c r="C103" s="67" t="s">
        <v>314</v>
      </c>
      <c r="D103" s="67" t="s">
        <v>315</v>
      </c>
      <c r="E103" s="68">
        <v>43523</v>
      </c>
      <c r="F103" s="185" t="s">
        <v>1003</v>
      </c>
      <c r="G103" s="67" t="s">
        <v>1016</v>
      </c>
      <c r="H103" s="69">
        <v>2</v>
      </c>
      <c r="I103" s="69">
        <v>4</v>
      </c>
      <c r="J103" s="69">
        <v>925</v>
      </c>
      <c r="K103" s="69">
        <v>1322</v>
      </c>
      <c r="L103" s="69">
        <v>1301</v>
      </c>
      <c r="M103" s="69">
        <v>21</v>
      </c>
      <c r="N103" s="69">
        <v>0</v>
      </c>
      <c r="O103" s="69">
        <v>0</v>
      </c>
      <c r="P103" s="69">
        <v>397</v>
      </c>
      <c r="Q103" s="80">
        <v>0</v>
      </c>
      <c r="R103" s="80">
        <v>10228411</v>
      </c>
      <c r="S103" s="80">
        <v>103267</v>
      </c>
      <c r="T103" s="80">
        <v>10125144</v>
      </c>
      <c r="U103" s="80">
        <v>10251581</v>
      </c>
      <c r="V103" s="80">
        <v>10265075</v>
      </c>
      <c r="W103" s="80">
        <v>0</v>
      </c>
      <c r="X103" s="80">
        <v>0</v>
      </c>
      <c r="Y103" s="80">
        <v>0</v>
      </c>
      <c r="Z103" s="80">
        <v>10265075</v>
      </c>
      <c r="AA103" s="80">
        <v>10328004</v>
      </c>
      <c r="AB103" s="80">
        <v>62929</v>
      </c>
      <c r="AC103" s="69">
        <v>23170</v>
      </c>
      <c r="AD103" s="69">
        <v>263</v>
      </c>
      <c r="AE103" s="69">
        <v>0</v>
      </c>
      <c r="AF103" s="80">
        <v>0</v>
      </c>
      <c r="AG103" s="80">
        <v>24478</v>
      </c>
      <c r="AH103" s="69">
        <v>0</v>
      </c>
      <c r="AI103" s="69">
        <v>0</v>
      </c>
      <c r="AJ103" s="80">
        <v>0</v>
      </c>
      <c r="AK103" s="80">
        <v>5148</v>
      </c>
      <c r="AL103" s="69">
        <v>0</v>
      </c>
      <c r="AM103" s="69">
        <v>0</v>
      </c>
      <c r="AN103" s="80">
        <v>0</v>
      </c>
      <c r="AO103" s="80">
        <v>0</v>
      </c>
      <c r="AP103" s="69">
        <v>0</v>
      </c>
      <c r="AQ103" s="69">
        <v>0</v>
      </c>
      <c r="AR103" s="80">
        <v>0</v>
      </c>
      <c r="AS103" s="80">
        <v>0</v>
      </c>
      <c r="AT103" s="69">
        <v>0</v>
      </c>
      <c r="AU103" s="69">
        <v>0</v>
      </c>
      <c r="AV103" s="80">
        <v>0</v>
      </c>
      <c r="AW103" s="80">
        <v>0</v>
      </c>
      <c r="AX103" s="69">
        <v>0</v>
      </c>
      <c r="AY103" s="69">
        <v>0</v>
      </c>
      <c r="AZ103" s="80">
        <v>0</v>
      </c>
      <c r="BA103" s="80">
        <v>39301</v>
      </c>
      <c r="BB103" s="69">
        <v>0</v>
      </c>
      <c r="BC103" s="69">
        <v>0</v>
      </c>
      <c r="BD103" s="80">
        <v>0</v>
      </c>
      <c r="BE103" s="80">
        <v>0</v>
      </c>
      <c r="BF103" s="69">
        <v>0</v>
      </c>
      <c r="BG103" s="69">
        <v>0</v>
      </c>
      <c r="BH103" s="80">
        <v>0</v>
      </c>
      <c r="BI103" s="80">
        <v>0</v>
      </c>
      <c r="BJ103" s="69">
        <v>0</v>
      </c>
      <c r="BK103" s="69">
        <v>0</v>
      </c>
      <c r="BL103" s="80">
        <v>120</v>
      </c>
      <c r="BM103" s="80">
        <v>0</v>
      </c>
      <c r="BN103" s="69">
        <v>0</v>
      </c>
      <c r="BO103" s="69">
        <v>0</v>
      </c>
      <c r="BP103" s="80">
        <v>0</v>
      </c>
      <c r="BQ103" s="80">
        <v>0</v>
      </c>
      <c r="BR103" s="69">
        <v>0</v>
      </c>
      <c r="BS103" s="69">
        <v>0</v>
      </c>
      <c r="BT103" s="80">
        <v>0</v>
      </c>
      <c r="BU103" s="80">
        <v>0</v>
      </c>
      <c r="BV103" s="69">
        <v>0</v>
      </c>
      <c r="BW103" s="69">
        <v>50</v>
      </c>
      <c r="BX103" s="80">
        <v>0</v>
      </c>
      <c r="BY103" s="80">
        <v>0</v>
      </c>
      <c r="BZ103" s="69">
        <v>0</v>
      </c>
      <c r="CA103" s="69">
        <v>50</v>
      </c>
      <c r="CB103" s="80">
        <v>120</v>
      </c>
      <c r="CC103" s="80">
        <v>68927</v>
      </c>
      <c r="CD103" s="69">
        <v>0</v>
      </c>
      <c r="CE103" s="69" t="s">
        <v>838</v>
      </c>
      <c r="CF103" s="69" t="s">
        <v>839</v>
      </c>
      <c r="CG103" s="69" t="s">
        <v>701</v>
      </c>
      <c r="CH103" s="69" t="s">
        <v>701</v>
      </c>
      <c r="CI103" s="69" t="s">
        <v>701</v>
      </c>
      <c r="CJ103" s="68" t="s">
        <v>701</v>
      </c>
      <c r="CK103" s="68">
        <v>45140</v>
      </c>
      <c r="CL103" s="185" t="s">
        <v>1005</v>
      </c>
      <c r="CM103" s="67" t="s">
        <v>1004</v>
      </c>
      <c r="CN103" s="67" t="s">
        <v>168</v>
      </c>
      <c r="CO103" s="68">
        <v>44901</v>
      </c>
      <c r="CP103" s="185" t="s">
        <v>1007</v>
      </c>
      <c r="CQ103" s="67" t="s">
        <v>1009</v>
      </c>
      <c r="CR103" s="67" t="s">
        <v>1024</v>
      </c>
      <c r="CS103" s="69">
        <v>10230057.880000001</v>
      </c>
      <c r="CT103" s="69"/>
      <c r="CU103" s="69"/>
      <c r="CV103" s="69">
        <v>0</v>
      </c>
      <c r="CW103" s="69">
        <v>84</v>
      </c>
      <c r="CX103" s="69">
        <v>0</v>
      </c>
      <c r="CY103" s="69">
        <v>0</v>
      </c>
      <c r="CZ103" s="69">
        <v>0</v>
      </c>
      <c r="DA103" s="69">
        <v>0</v>
      </c>
      <c r="DG103" t="str">
        <f t="shared" si="5"/>
        <v>CO</v>
      </c>
    </row>
    <row r="104" spans="1:111">
      <c r="A104" t="str">
        <f t="shared" si="4"/>
        <v>03CO</v>
      </c>
      <c r="B104" s="67" t="s">
        <v>2</v>
      </c>
      <c r="C104" s="67" t="s">
        <v>316</v>
      </c>
      <c r="D104" s="67" t="s">
        <v>317</v>
      </c>
      <c r="E104" s="68">
        <v>44356</v>
      </c>
      <c r="F104" s="185" t="s">
        <v>1001</v>
      </c>
      <c r="G104" s="67" t="s">
        <v>1002</v>
      </c>
      <c r="H104" s="69">
        <v>4</v>
      </c>
      <c r="I104" s="69">
        <v>1</v>
      </c>
      <c r="J104" s="69">
        <v>185</v>
      </c>
      <c r="K104" s="69">
        <v>509</v>
      </c>
      <c r="L104" s="69">
        <v>509</v>
      </c>
      <c r="M104" s="69">
        <v>0</v>
      </c>
      <c r="N104" s="69">
        <v>0</v>
      </c>
      <c r="O104" s="69">
        <v>0</v>
      </c>
      <c r="P104" s="69">
        <v>275</v>
      </c>
      <c r="Q104" s="80">
        <v>49</v>
      </c>
      <c r="R104" s="80">
        <v>2044978</v>
      </c>
      <c r="S104" s="80">
        <v>50000</v>
      </c>
      <c r="T104" s="80">
        <v>1994978</v>
      </c>
      <c r="U104" s="80">
        <v>2045473</v>
      </c>
      <c r="V104" s="80">
        <v>1907308</v>
      </c>
      <c r="W104" s="80">
        <v>0</v>
      </c>
      <c r="X104" s="80">
        <v>0</v>
      </c>
      <c r="Y104" s="80">
        <v>0</v>
      </c>
      <c r="Z104" s="80">
        <v>1907308</v>
      </c>
      <c r="AA104" s="80">
        <v>1907308</v>
      </c>
      <c r="AB104" s="80">
        <v>0</v>
      </c>
      <c r="AC104" s="69">
        <v>495</v>
      </c>
      <c r="AD104" s="69">
        <v>40</v>
      </c>
      <c r="AE104" s="69">
        <v>0</v>
      </c>
      <c r="AF104" s="80">
        <v>0</v>
      </c>
      <c r="AG104" s="80">
        <v>0</v>
      </c>
      <c r="AH104" s="69">
        <v>0</v>
      </c>
      <c r="AI104" s="69">
        <v>80</v>
      </c>
      <c r="AJ104" s="80">
        <v>49</v>
      </c>
      <c r="AK104" s="80">
        <v>495</v>
      </c>
      <c r="AL104" s="69">
        <v>0</v>
      </c>
      <c r="AM104" s="69">
        <v>0</v>
      </c>
      <c r="AN104" s="80">
        <v>0</v>
      </c>
      <c r="AO104" s="80">
        <v>0</v>
      </c>
      <c r="AP104" s="69">
        <v>0</v>
      </c>
      <c r="AQ104" s="69">
        <v>0</v>
      </c>
      <c r="AR104" s="80">
        <v>0</v>
      </c>
      <c r="AS104" s="80">
        <v>0</v>
      </c>
      <c r="AT104" s="69">
        <v>0</v>
      </c>
      <c r="AU104" s="69">
        <v>0</v>
      </c>
      <c r="AV104" s="80">
        <v>0</v>
      </c>
      <c r="AW104" s="80">
        <v>0</v>
      </c>
      <c r="AX104" s="69">
        <v>0</v>
      </c>
      <c r="AY104" s="69">
        <v>0</v>
      </c>
      <c r="AZ104" s="80">
        <v>0</v>
      </c>
      <c r="BA104" s="80">
        <v>0</v>
      </c>
      <c r="BB104" s="69">
        <v>0</v>
      </c>
      <c r="BC104" s="69">
        <v>0</v>
      </c>
      <c r="BD104" s="80">
        <v>0</v>
      </c>
      <c r="BE104" s="80">
        <v>0</v>
      </c>
      <c r="BF104" s="69">
        <v>0</v>
      </c>
      <c r="BG104" s="69">
        <v>0</v>
      </c>
      <c r="BH104" s="80">
        <v>0</v>
      </c>
      <c r="BI104" s="80">
        <v>0</v>
      </c>
      <c r="BJ104" s="69">
        <v>0</v>
      </c>
      <c r="BK104" s="69">
        <v>0</v>
      </c>
      <c r="BL104" s="80">
        <v>0</v>
      </c>
      <c r="BM104" s="80">
        <v>0</v>
      </c>
      <c r="BN104" s="69">
        <v>0</v>
      </c>
      <c r="BO104" s="69">
        <v>0</v>
      </c>
      <c r="BP104" s="80">
        <v>0</v>
      </c>
      <c r="BQ104" s="80">
        <v>0</v>
      </c>
      <c r="BR104" s="69">
        <v>0</v>
      </c>
      <c r="BS104" s="69">
        <v>0</v>
      </c>
      <c r="BT104" s="80">
        <v>0</v>
      </c>
      <c r="BU104" s="80">
        <v>0</v>
      </c>
      <c r="BV104" s="69">
        <v>0</v>
      </c>
      <c r="BW104" s="69">
        <v>90</v>
      </c>
      <c r="BX104" s="80">
        <v>0</v>
      </c>
      <c r="BY104" s="80">
        <v>0</v>
      </c>
      <c r="BZ104" s="69">
        <v>0</v>
      </c>
      <c r="CA104" s="69">
        <v>170</v>
      </c>
      <c r="CB104" s="80">
        <v>49</v>
      </c>
      <c r="CC104" s="80">
        <v>495</v>
      </c>
      <c r="CD104" s="69">
        <v>0</v>
      </c>
      <c r="CE104" s="69" t="s">
        <v>768</v>
      </c>
      <c r="CF104" s="69" t="s">
        <v>769</v>
      </c>
      <c r="CG104" s="69" t="s">
        <v>701</v>
      </c>
      <c r="CH104" s="69" t="s">
        <v>701</v>
      </c>
      <c r="CI104" s="69" t="s">
        <v>701</v>
      </c>
      <c r="CJ104" s="68" t="s">
        <v>701</v>
      </c>
      <c r="CK104" s="68">
        <v>45428</v>
      </c>
      <c r="CL104" s="185" t="s">
        <v>1001</v>
      </c>
      <c r="CM104" s="67" t="s">
        <v>1004</v>
      </c>
      <c r="CN104" s="67" t="s">
        <v>168</v>
      </c>
      <c r="CO104" s="68">
        <v>44988</v>
      </c>
      <c r="CP104" s="185" t="s">
        <v>1003</v>
      </c>
      <c r="CQ104" s="67" t="s">
        <v>1009</v>
      </c>
      <c r="CR104" s="67" t="s">
        <v>1026</v>
      </c>
      <c r="CS104" s="69">
        <v>2066195.42</v>
      </c>
      <c r="CT104" s="69"/>
      <c r="CU104" s="69"/>
      <c r="CV104" s="69">
        <v>0</v>
      </c>
      <c r="CW104" s="69">
        <v>65</v>
      </c>
      <c r="CX104" s="69">
        <v>0</v>
      </c>
      <c r="CY104" s="69">
        <v>0</v>
      </c>
      <c r="CZ104" s="69">
        <v>0</v>
      </c>
      <c r="DA104" s="69">
        <v>0</v>
      </c>
      <c r="DG104" t="str">
        <f t="shared" si="5"/>
        <v>CO</v>
      </c>
    </row>
    <row r="105" spans="1:111">
      <c r="A105" t="str">
        <f t="shared" si="4"/>
        <v>03CO</v>
      </c>
      <c r="B105" s="67" t="s">
        <v>2</v>
      </c>
      <c r="C105" s="67" t="s">
        <v>840</v>
      </c>
      <c r="D105" s="67" t="s">
        <v>1027</v>
      </c>
      <c r="E105" s="68">
        <v>44979</v>
      </c>
      <c r="F105" s="185" t="s">
        <v>1003</v>
      </c>
      <c r="G105" s="67" t="s">
        <v>1009</v>
      </c>
      <c r="H105" s="69">
        <v>1</v>
      </c>
      <c r="I105" s="69">
        <v>0</v>
      </c>
      <c r="J105" s="69">
        <v>135</v>
      </c>
      <c r="K105" s="69">
        <v>164</v>
      </c>
      <c r="L105" s="69">
        <v>159</v>
      </c>
      <c r="M105" s="69">
        <v>5</v>
      </c>
      <c r="N105" s="69">
        <v>0</v>
      </c>
      <c r="O105" s="69">
        <v>0</v>
      </c>
      <c r="P105" s="69">
        <v>29</v>
      </c>
      <c r="Q105" s="80">
        <v>0</v>
      </c>
      <c r="R105" s="80">
        <v>889778</v>
      </c>
      <c r="S105" s="80">
        <v>0</v>
      </c>
      <c r="T105" s="80">
        <v>889778</v>
      </c>
      <c r="U105" s="80">
        <v>889778</v>
      </c>
      <c r="V105" s="80">
        <v>849190</v>
      </c>
      <c r="W105" s="80">
        <v>0</v>
      </c>
      <c r="X105" s="80">
        <v>0</v>
      </c>
      <c r="Y105" s="80">
        <v>0</v>
      </c>
      <c r="Z105" s="80">
        <v>849190</v>
      </c>
      <c r="AA105" s="80">
        <v>848671</v>
      </c>
      <c r="AB105" s="80">
        <v>-519</v>
      </c>
      <c r="AC105" s="69">
        <v>0</v>
      </c>
      <c r="AD105" s="69">
        <v>16</v>
      </c>
      <c r="AE105" s="69">
        <v>0</v>
      </c>
      <c r="AF105" s="80">
        <v>0</v>
      </c>
      <c r="AG105" s="80">
        <v>0</v>
      </c>
      <c r="AH105" s="69">
        <v>0</v>
      </c>
      <c r="AI105" s="69">
        <v>0</v>
      </c>
      <c r="AJ105" s="80">
        <v>0</v>
      </c>
      <c r="AK105" s="80">
        <v>0</v>
      </c>
      <c r="AL105" s="69">
        <v>0</v>
      </c>
      <c r="AM105" s="69">
        <v>0</v>
      </c>
      <c r="AN105" s="80">
        <v>0</v>
      </c>
      <c r="AO105" s="80">
        <v>0</v>
      </c>
      <c r="AP105" s="69">
        <v>0</v>
      </c>
      <c r="AQ105" s="69">
        <v>0</v>
      </c>
      <c r="AR105" s="80">
        <v>0</v>
      </c>
      <c r="AS105" s="80">
        <v>0</v>
      </c>
      <c r="AT105" s="69">
        <v>0</v>
      </c>
      <c r="AU105" s="69">
        <v>0</v>
      </c>
      <c r="AV105" s="80">
        <v>0</v>
      </c>
      <c r="AW105" s="80">
        <v>0</v>
      </c>
      <c r="AX105" s="69">
        <v>0</v>
      </c>
      <c r="AY105" s="69">
        <v>0</v>
      </c>
      <c r="AZ105" s="80">
        <v>0</v>
      </c>
      <c r="BA105" s="80">
        <v>0</v>
      </c>
      <c r="BB105" s="69">
        <v>0</v>
      </c>
      <c r="BC105" s="69">
        <v>0</v>
      </c>
      <c r="BD105" s="80">
        <v>0</v>
      </c>
      <c r="BE105" s="80">
        <v>0</v>
      </c>
      <c r="BF105" s="69">
        <v>0</v>
      </c>
      <c r="BG105" s="69">
        <v>0</v>
      </c>
      <c r="BH105" s="80">
        <v>0</v>
      </c>
      <c r="BI105" s="80">
        <v>0</v>
      </c>
      <c r="BJ105" s="69">
        <v>0</v>
      </c>
      <c r="BK105" s="69">
        <v>0</v>
      </c>
      <c r="BL105" s="80">
        <v>0</v>
      </c>
      <c r="BM105" s="80">
        <v>0</v>
      </c>
      <c r="BN105" s="69">
        <v>0</v>
      </c>
      <c r="BO105" s="69">
        <v>0</v>
      </c>
      <c r="BP105" s="80">
        <v>0</v>
      </c>
      <c r="BQ105" s="80">
        <v>0</v>
      </c>
      <c r="BR105" s="69">
        <v>0</v>
      </c>
      <c r="BS105" s="69">
        <v>0</v>
      </c>
      <c r="BT105" s="80">
        <v>0</v>
      </c>
      <c r="BU105" s="80">
        <v>0</v>
      </c>
      <c r="BV105" s="69">
        <v>0</v>
      </c>
      <c r="BW105" s="69">
        <v>0</v>
      </c>
      <c r="BX105" s="80">
        <v>0</v>
      </c>
      <c r="BY105" s="80">
        <v>0</v>
      </c>
      <c r="BZ105" s="69">
        <v>0</v>
      </c>
      <c r="CA105" s="69">
        <v>0</v>
      </c>
      <c r="CB105" s="80">
        <v>0</v>
      </c>
      <c r="CC105" s="80">
        <v>0</v>
      </c>
      <c r="CD105" s="69">
        <v>0</v>
      </c>
      <c r="CE105" s="69" t="s">
        <v>808</v>
      </c>
      <c r="CF105" s="69" t="s">
        <v>809</v>
      </c>
      <c r="CG105" s="69" t="s">
        <v>701</v>
      </c>
      <c r="CH105" s="69" t="s">
        <v>701</v>
      </c>
      <c r="CI105" s="69" t="s">
        <v>701</v>
      </c>
      <c r="CJ105" s="68" t="s">
        <v>701</v>
      </c>
      <c r="CK105" s="68">
        <v>45378</v>
      </c>
      <c r="CL105" s="185" t="s">
        <v>1003</v>
      </c>
      <c r="CM105" s="67" t="s">
        <v>1004</v>
      </c>
      <c r="CN105" s="67" t="s">
        <v>168</v>
      </c>
      <c r="CO105" s="68">
        <v>45191</v>
      </c>
      <c r="CP105" s="185" t="s">
        <v>1005</v>
      </c>
      <c r="CQ105" s="67" t="s">
        <v>1004</v>
      </c>
      <c r="CR105" s="67" t="s">
        <v>1028</v>
      </c>
      <c r="CS105" s="69">
        <v>1417656.86</v>
      </c>
      <c r="CT105" s="69"/>
      <c r="CU105" s="69"/>
      <c r="CV105" s="69">
        <v>0</v>
      </c>
      <c r="CW105" s="69">
        <v>13</v>
      </c>
      <c r="CX105" s="69">
        <v>0</v>
      </c>
      <c r="CY105" s="69">
        <v>0</v>
      </c>
      <c r="CZ105" s="69">
        <v>0</v>
      </c>
      <c r="DA105" s="69">
        <v>0</v>
      </c>
      <c r="DG105" t="str">
        <f t="shared" si="5"/>
        <v>CO</v>
      </c>
    </row>
    <row r="106" spans="1:111">
      <c r="A106" t="str">
        <f t="shared" si="4"/>
        <v>03CO</v>
      </c>
      <c r="B106" s="67" t="s">
        <v>2</v>
      </c>
      <c r="C106" s="67" t="s">
        <v>318</v>
      </c>
      <c r="D106" s="67" t="s">
        <v>319</v>
      </c>
      <c r="E106" s="68">
        <v>44153</v>
      </c>
      <c r="F106" s="185" t="s">
        <v>1007</v>
      </c>
      <c r="G106" s="67" t="s">
        <v>1002</v>
      </c>
      <c r="H106" s="69">
        <v>1</v>
      </c>
      <c r="I106" s="69">
        <v>2</v>
      </c>
      <c r="J106" s="69">
        <v>480</v>
      </c>
      <c r="K106" s="69">
        <v>640</v>
      </c>
      <c r="L106" s="69">
        <v>661</v>
      </c>
      <c r="M106" s="69">
        <v>-21</v>
      </c>
      <c r="N106" s="69">
        <v>21</v>
      </c>
      <c r="O106" s="69">
        <v>0</v>
      </c>
      <c r="P106" s="69">
        <v>160</v>
      </c>
      <c r="Q106" s="80">
        <v>0</v>
      </c>
      <c r="R106" s="80">
        <v>4269226</v>
      </c>
      <c r="S106" s="80">
        <v>50000</v>
      </c>
      <c r="T106" s="80">
        <v>4219226</v>
      </c>
      <c r="U106" s="80">
        <v>4374816</v>
      </c>
      <c r="V106" s="80">
        <v>4363593</v>
      </c>
      <c r="W106" s="80">
        <v>-30948</v>
      </c>
      <c r="X106" s="80">
        <v>0</v>
      </c>
      <c r="Y106" s="80">
        <v>-30948</v>
      </c>
      <c r="Z106" s="80">
        <v>4332645</v>
      </c>
      <c r="AA106" s="80">
        <v>4394715</v>
      </c>
      <c r="AB106" s="80">
        <v>138599</v>
      </c>
      <c r="AC106" s="69">
        <v>105591</v>
      </c>
      <c r="AD106" s="69">
        <v>98</v>
      </c>
      <c r="AE106" s="69">
        <v>8</v>
      </c>
      <c r="AF106" s="80">
        <v>0</v>
      </c>
      <c r="AG106" s="80">
        <v>95913</v>
      </c>
      <c r="AH106" s="69">
        <v>0</v>
      </c>
      <c r="AI106" s="69">
        <v>0</v>
      </c>
      <c r="AJ106" s="80">
        <v>0</v>
      </c>
      <c r="AK106" s="80">
        <v>235</v>
      </c>
      <c r="AL106" s="69">
        <v>0</v>
      </c>
      <c r="AM106" s="69">
        <v>0</v>
      </c>
      <c r="AN106" s="80">
        <v>0</v>
      </c>
      <c r="AO106" s="80">
        <v>0</v>
      </c>
      <c r="AP106" s="69">
        <v>0</v>
      </c>
      <c r="AQ106" s="69">
        <v>0</v>
      </c>
      <c r="AR106" s="80">
        <v>0</v>
      </c>
      <c r="AS106" s="80">
        <v>0</v>
      </c>
      <c r="AT106" s="69">
        <v>0</v>
      </c>
      <c r="AU106" s="69">
        <v>0</v>
      </c>
      <c r="AV106" s="80">
        <v>0</v>
      </c>
      <c r="AW106" s="80">
        <v>0</v>
      </c>
      <c r="AX106" s="69">
        <v>0</v>
      </c>
      <c r="AY106" s="69">
        <v>14</v>
      </c>
      <c r="AZ106" s="80">
        <v>0</v>
      </c>
      <c r="BA106" s="80">
        <v>23399</v>
      </c>
      <c r="BB106" s="69">
        <v>0</v>
      </c>
      <c r="BC106" s="69">
        <v>0</v>
      </c>
      <c r="BD106" s="80">
        <v>0</v>
      </c>
      <c r="BE106" s="80">
        <v>0</v>
      </c>
      <c r="BF106" s="69">
        <v>0</v>
      </c>
      <c r="BG106" s="69">
        <v>0</v>
      </c>
      <c r="BH106" s="80">
        <v>0</v>
      </c>
      <c r="BI106" s="80">
        <v>0</v>
      </c>
      <c r="BJ106" s="69">
        <v>0</v>
      </c>
      <c r="BK106" s="69">
        <v>0</v>
      </c>
      <c r="BL106" s="80">
        <v>0</v>
      </c>
      <c r="BM106" s="80">
        <v>30081</v>
      </c>
      <c r="BN106" s="69">
        <v>0</v>
      </c>
      <c r="BO106" s="69">
        <v>0</v>
      </c>
      <c r="BP106" s="80">
        <v>0</v>
      </c>
      <c r="BQ106" s="80">
        <v>0</v>
      </c>
      <c r="BR106" s="69">
        <v>0</v>
      </c>
      <c r="BS106" s="69">
        <v>0</v>
      </c>
      <c r="BT106" s="80">
        <v>0</v>
      </c>
      <c r="BU106" s="80">
        <v>0</v>
      </c>
      <c r="BV106" s="69">
        <v>0</v>
      </c>
      <c r="BW106" s="69">
        <v>0</v>
      </c>
      <c r="BX106" s="80">
        <v>0</v>
      </c>
      <c r="BY106" s="80">
        <v>0</v>
      </c>
      <c r="BZ106" s="69">
        <v>0</v>
      </c>
      <c r="CA106" s="69">
        <v>22</v>
      </c>
      <c r="CB106" s="80">
        <v>0</v>
      </c>
      <c r="CC106" s="80">
        <v>149628</v>
      </c>
      <c r="CD106" s="69">
        <v>0</v>
      </c>
      <c r="CE106" s="69" t="s">
        <v>841</v>
      </c>
      <c r="CF106" s="69" t="s">
        <v>842</v>
      </c>
      <c r="CG106" s="69" t="s">
        <v>701</v>
      </c>
      <c r="CH106" s="69" t="s">
        <v>701</v>
      </c>
      <c r="CI106" s="69" t="s">
        <v>701</v>
      </c>
      <c r="CJ106" s="68" t="s">
        <v>701</v>
      </c>
      <c r="CK106" s="68">
        <v>45188</v>
      </c>
      <c r="CL106" s="185" t="s">
        <v>1005</v>
      </c>
      <c r="CM106" s="67" t="s">
        <v>1004</v>
      </c>
      <c r="CN106" s="67" t="s">
        <v>168</v>
      </c>
      <c r="CO106" s="68">
        <v>44899</v>
      </c>
      <c r="CP106" s="185" t="s">
        <v>1007</v>
      </c>
      <c r="CQ106" s="67" t="s">
        <v>1009</v>
      </c>
      <c r="CR106" s="67" t="s">
        <v>1024</v>
      </c>
      <c r="CS106" s="69">
        <v>4154505.73</v>
      </c>
      <c r="CT106" s="69"/>
      <c r="CU106" s="69"/>
      <c r="CV106" s="69">
        <v>0</v>
      </c>
      <c r="CW106" s="69">
        <v>40</v>
      </c>
      <c r="CX106" s="69">
        <v>0</v>
      </c>
      <c r="CY106" s="69">
        <v>0</v>
      </c>
      <c r="CZ106" s="69">
        <v>0</v>
      </c>
      <c r="DA106" s="69">
        <v>0</v>
      </c>
      <c r="DG106" t="str">
        <f t="shared" si="5"/>
        <v>CO</v>
      </c>
    </row>
    <row r="107" spans="1:111">
      <c r="A107" t="str">
        <f t="shared" si="4"/>
        <v>03CO</v>
      </c>
      <c r="B107" s="67" t="s">
        <v>2</v>
      </c>
      <c r="C107" s="67" t="s">
        <v>320</v>
      </c>
      <c r="D107" s="67" t="s">
        <v>321</v>
      </c>
      <c r="E107" s="68">
        <v>43369</v>
      </c>
      <c r="F107" s="185" t="s">
        <v>1005</v>
      </c>
      <c r="G107" s="67" t="s">
        <v>1016</v>
      </c>
      <c r="H107" s="69">
        <v>4</v>
      </c>
      <c r="I107" s="69">
        <v>17</v>
      </c>
      <c r="J107" s="69">
        <v>1350</v>
      </c>
      <c r="K107" s="69">
        <v>1989</v>
      </c>
      <c r="L107" s="69">
        <v>1807</v>
      </c>
      <c r="M107" s="69">
        <v>182</v>
      </c>
      <c r="N107" s="69">
        <v>0</v>
      </c>
      <c r="O107" s="69">
        <v>0</v>
      </c>
      <c r="P107" s="69">
        <v>459</v>
      </c>
      <c r="Q107" s="80">
        <v>180</v>
      </c>
      <c r="R107" s="80">
        <v>49837733</v>
      </c>
      <c r="S107" s="80">
        <v>167160</v>
      </c>
      <c r="T107" s="80">
        <v>49670573</v>
      </c>
      <c r="U107" s="80">
        <v>55271608</v>
      </c>
      <c r="V107" s="80">
        <v>58609882</v>
      </c>
      <c r="W107" s="80">
        <v>-12750</v>
      </c>
      <c r="X107" s="80">
        <v>0</v>
      </c>
      <c r="Y107" s="80">
        <v>-12750</v>
      </c>
      <c r="Z107" s="80">
        <v>58597132</v>
      </c>
      <c r="AA107" s="80">
        <v>58735900</v>
      </c>
      <c r="AB107" s="80">
        <v>554098</v>
      </c>
      <c r="AC107" s="69">
        <v>5433874</v>
      </c>
      <c r="AD107" s="69">
        <v>341</v>
      </c>
      <c r="AE107" s="69">
        <v>0</v>
      </c>
      <c r="AF107" s="80">
        <v>0</v>
      </c>
      <c r="AG107" s="80">
        <v>560255</v>
      </c>
      <c r="AH107" s="69">
        <v>43662</v>
      </c>
      <c r="AI107" s="69">
        <v>0</v>
      </c>
      <c r="AJ107" s="80">
        <v>16</v>
      </c>
      <c r="AK107" s="80">
        <v>2344133</v>
      </c>
      <c r="AL107" s="69">
        <v>32770</v>
      </c>
      <c r="AM107" s="69">
        <v>0</v>
      </c>
      <c r="AN107" s="80">
        <v>0</v>
      </c>
      <c r="AO107" s="80">
        <v>0</v>
      </c>
      <c r="AP107" s="69">
        <v>0</v>
      </c>
      <c r="AQ107" s="69">
        <v>0</v>
      </c>
      <c r="AR107" s="80">
        <v>0</v>
      </c>
      <c r="AS107" s="80">
        <v>0</v>
      </c>
      <c r="AT107" s="69">
        <v>0</v>
      </c>
      <c r="AU107" s="69">
        <v>0</v>
      </c>
      <c r="AV107" s="80">
        <v>0</v>
      </c>
      <c r="AW107" s="80">
        <v>0</v>
      </c>
      <c r="AX107" s="69">
        <v>0</v>
      </c>
      <c r="AY107" s="69">
        <v>0</v>
      </c>
      <c r="AZ107" s="80">
        <v>164</v>
      </c>
      <c r="BA107" s="80">
        <v>2385777</v>
      </c>
      <c r="BB107" s="69">
        <v>2433684</v>
      </c>
      <c r="BC107" s="69">
        <v>0</v>
      </c>
      <c r="BD107" s="80">
        <v>0</v>
      </c>
      <c r="BE107" s="80">
        <v>7220</v>
      </c>
      <c r="BF107" s="69">
        <v>0</v>
      </c>
      <c r="BG107" s="69">
        <v>0</v>
      </c>
      <c r="BH107" s="80">
        <v>0</v>
      </c>
      <c r="BI107" s="80">
        <v>0</v>
      </c>
      <c r="BJ107" s="69">
        <v>0</v>
      </c>
      <c r="BK107" s="69">
        <v>0</v>
      </c>
      <c r="BL107" s="80">
        <v>0</v>
      </c>
      <c r="BM107" s="80">
        <v>54947</v>
      </c>
      <c r="BN107" s="69">
        <v>0</v>
      </c>
      <c r="BO107" s="69">
        <v>0</v>
      </c>
      <c r="BP107" s="80">
        <v>0</v>
      </c>
      <c r="BQ107" s="80">
        <v>0</v>
      </c>
      <c r="BR107" s="69">
        <v>0</v>
      </c>
      <c r="BS107" s="69">
        <v>0</v>
      </c>
      <c r="BT107" s="80">
        <v>0</v>
      </c>
      <c r="BU107" s="80">
        <v>0</v>
      </c>
      <c r="BV107" s="69">
        <v>0</v>
      </c>
      <c r="BW107" s="69">
        <v>0</v>
      </c>
      <c r="BX107" s="80">
        <v>0</v>
      </c>
      <c r="BY107" s="80">
        <v>108898</v>
      </c>
      <c r="BZ107" s="69">
        <v>0</v>
      </c>
      <c r="CA107" s="69">
        <v>0</v>
      </c>
      <c r="CB107" s="80">
        <v>180</v>
      </c>
      <c r="CC107" s="80">
        <v>5461229</v>
      </c>
      <c r="CD107" s="69">
        <v>2510116</v>
      </c>
      <c r="CE107" s="69" t="s">
        <v>771</v>
      </c>
      <c r="CF107" s="69" t="s">
        <v>772</v>
      </c>
      <c r="CG107" s="69" t="s">
        <v>701</v>
      </c>
      <c r="CH107" s="69" t="s">
        <v>701</v>
      </c>
      <c r="CI107" s="69" t="s">
        <v>701</v>
      </c>
      <c r="CJ107" s="68" t="s">
        <v>701</v>
      </c>
      <c r="CK107" s="68">
        <v>45449</v>
      </c>
      <c r="CL107" s="185" t="s">
        <v>1001</v>
      </c>
      <c r="CM107" s="67" t="s">
        <v>1004</v>
      </c>
      <c r="CN107" s="67" t="s">
        <v>168</v>
      </c>
      <c r="CO107" s="68">
        <v>45320</v>
      </c>
      <c r="CP107" s="185" t="s">
        <v>1003</v>
      </c>
      <c r="CQ107" s="67" t="s">
        <v>1004</v>
      </c>
      <c r="CR107" s="67" t="s">
        <v>1029</v>
      </c>
      <c r="CS107" s="69">
        <v>51655054.350000001</v>
      </c>
      <c r="CT107" s="69"/>
      <c r="CU107" s="69"/>
      <c r="CV107" s="69">
        <v>0</v>
      </c>
      <c r="CW107" s="69">
        <v>118</v>
      </c>
      <c r="CX107" s="69">
        <v>0</v>
      </c>
      <c r="CY107" s="69">
        <v>0</v>
      </c>
      <c r="CZ107" s="69">
        <v>0</v>
      </c>
      <c r="DA107" s="69">
        <v>0</v>
      </c>
      <c r="DG107" t="str">
        <f t="shared" si="5"/>
        <v>CO</v>
      </c>
    </row>
    <row r="108" spans="1:111">
      <c r="A108" t="str">
        <f t="shared" si="4"/>
        <v>03CO</v>
      </c>
      <c r="B108" s="67" t="s">
        <v>2</v>
      </c>
      <c r="C108" s="67" t="s">
        <v>601</v>
      </c>
      <c r="D108" s="67" t="s">
        <v>602</v>
      </c>
      <c r="E108" s="68">
        <v>43733</v>
      </c>
      <c r="F108" s="185" t="s">
        <v>1005</v>
      </c>
      <c r="G108" s="67" t="s">
        <v>1008</v>
      </c>
      <c r="H108" s="69">
        <v>3</v>
      </c>
      <c r="I108" s="69">
        <v>0</v>
      </c>
      <c r="J108" s="69">
        <v>150</v>
      </c>
      <c r="K108" s="69">
        <v>292</v>
      </c>
      <c r="L108" s="69">
        <v>262</v>
      </c>
      <c r="M108" s="69">
        <v>30</v>
      </c>
      <c r="N108" s="69">
        <v>0</v>
      </c>
      <c r="O108" s="69">
        <v>0</v>
      </c>
      <c r="P108" s="69">
        <v>112</v>
      </c>
      <c r="Q108" s="80">
        <v>30</v>
      </c>
      <c r="R108" s="80">
        <v>2458081</v>
      </c>
      <c r="S108" s="80">
        <v>51140</v>
      </c>
      <c r="T108" s="80">
        <v>2406941</v>
      </c>
      <c r="U108" s="80">
        <v>2458081</v>
      </c>
      <c r="V108" s="80">
        <v>2572160</v>
      </c>
      <c r="W108" s="80">
        <v>0</v>
      </c>
      <c r="X108" s="80">
        <v>0</v>
      </c>
      <c r="Y108" s="80">
        <v>0</v>
      </c>
      <c r="Z108" s="80">
        <v>2572160</v>
      </c>
      <c r="AA108" s="80">
        <v>2554701</v>
      </c>
      <c r="AB108" s="80">
        <v>-17459</v>
      </c>
      <c r="AC108" s="69">
        <v>0</v>
      </c>
      <c r="AD108" s="69">
        <v>100</v>
      </c>
      <c r="AE108" s="69">
        <v>0</v>
      </c>
      <c r="AF108" s="80">
        <v>0</v>
      </c>
      <c r="AG108" s="80">
        <v>0</v>
      </c>
      <c r="AH108" s="69">
        <v>0</v>
      </c>
      <c r="AI108" s="69">
        <v>0</v>
      </c>
      <c r="AJ108" s="80">
        <v>30</v>
      </c>
      <c r="AK108" s="80">
        <v>42000</v>
      </c>
      <c r="AL108" s="69">
        <v>0</v>
      </c>
      <c r="AM108" s="69">
        <v>0</v>
      </c>
      <c r="AN108" s="80">
        <v>0</v>
      </c>
      <c r="AO108" s="80">
        <v>0</v>
      </c>
      <c r="AP108" s="69">
        <v>0</v>
      </c>
      <c r="AQ108" s="69">
        <v>0</v>
      </c>
      <c r="AR108" s="80">
        <v>0</v>
      </c>
      <c r="AS108" s="80">
        <v>0</v>
      </c>
      <c r="AT108" s="69">
        <v>0</v>
      </c>
      <c r="AU108" s="69">
        <v>0</v>
      </c>
      <c r="AV108" s="80">
        <v>0</v>
      </c>
      <c r="AW108" s="80">
        <v>0</v>
      </c>
      <c r="AX108" s="69">
        <v>0</v>
      </c>
      <c r="AY108" s="69">
        <v>0</v>
      </c>
      <c r="AZ108" s="80">
        <v>0</v>
      </c>
      <c r="BA108" s="80">
        <v>0</v>
      </c>
      <c r="BB108" s="69">
        <v>0</v>
      </c>
      <c r="BC108" s="69">
        <v>0</v>
      </c>
      <c r="BD108" s="80">
        <v>0</v>
      </c>
      <c r="BE108" s="80">
        <v>0</v>
      </c>
      <c r="BF108" s="69">
        <v>0</v>
      </c>
      <c r="BG108" s="69">
        <v>0</v>
      </c>
      <c r="BH108" s="80">
        <v>0</v>
      </c>
      <c r="BI108" s="80">
        <v>0</v>
      </c>
      <c r="BJ108" s="69">
        <v>0</v>
      </c>
      <c r="BK108" s="69">
        <v>0</v>
      </c>
      <c r="BL108" s="80">
        <v>0</v>
      </c>
      <c r="BM108" s="80">
        <v>0</v>
      </c>
      <c r="BN108" s="69">
        <v>0</v>
      </c>
      <c r="BO108" s="69">
        <v>0</v>
      </c>
      <c r="BP108" s="80">
        <v>0</v>
      </c>
      <c r="BQ108" s="80">
        <v>0</v>
      </c>
      <c r="BR108" s="69">
        <v>0</v>
      </c>
      <c r="BS108" s="69">
        <v>0</v>
      </c>
      <c r="BT108" s="80">
        <v>0</v>
      </c>
      <c r="BU108" s="80">
        <v>0</v>
      </c>
      <c r="BV108" s="69">
        <v>0</v>
      </c>
      <c r="BW108" s="69">
        <v>0</v>
      </c>
      <c r="BX108" s="80">
        <v>0</v>
      </c>
      <c r="BY108" s="80">
        <v>0</v>
      </c>
      <c r="BZ108" s="69">
        <v>0</v>
      </c>
      <c r="CA108" s="69">
        <v>0</v>
      </c>
      <c r="CB108" s="80">
        <v>30</v>
      </c>
      <c r="CC108" s="80">
        <v>42000</v>
      </c>
      <c r="CD108" s="69">
        <v>0</v>
      </c>
      <c r="CE108" s="69" t="s">
        <v>768</v>
      </c>
      <c r="CF108" s="69" t="s">
        <v>769</v>
      </c>
      <c r="CG108" s="69" t="s">
        <v>701</v>
      </c>
      <c r="CH108" s="69" t="s">
        <v>701</v>
      </c>
      <c r="CI108" s="69" t="s">
        <v>701</v>
      </c>
      <c r="CJ108" s="68" t="s">
        <v>701</v>
      </c>
      <c r="CK108" s="68">
        <v>45140</v>
      </c>
      <c r="CL108" s="185" t="s">
        <v>1005</v>
      </c>
      <c r="CM108" s="67" t="s">
        <v>1004</v>
      </c>
      <c r="CN108" s="67" t="s">
        <v>168</v>
      </c>
      <c r="CO108" s="68">
        <v>44106</v>
      </c>
      <c r="CP108" s="185" t="s">
        <v>1007</v>
      </c>
      <c r="CQ108" s="67" t="s">
        <v>1002</v>
      </c>
      <c r="CR108" s="67" t="s">
        <v>1030</v>
      </c>
      <c r="CS108" s="69">
        <v>2031385.77</v>
      </c>
      <c r="CT108" s="69"/>
      <c r="CU108" s="69"/>
      <c r="CV108" s="69">
        <v>30</v>
      </c>
      <c r="CW108" s="69">
        <v>12</v>
      </c>
      <c r="CX108" s="69">
        <v>0</v>
      </c>
      <c r="CY108" s="69">
        <v>0</v>
      </c>
      <c r="CZ108" s="69">
        <v>0</v>
      </c>
      <c r="DA108" s="69">
        <v>0</v>
      </c>
      <c r="DG108" t="str">
        <f t="shared" si="5"/>
        <v>CO</v>
      </c>
    </row>
    <row r="109" spans="1:111">
      <c r="A109" t="str">
        <f t="shared" si="4"/>
        <v>03CO</v>
      </c>
      <c r="B109" s="67" t="s">
        <v>2</v>
      </c>
      <c r="C109" s="67" t="s">
        <v>687</v>
      </c>
      <c r="D109" s="67" t="s">
        <v>688</v>
      </c>
      <c r="E109" s="68">
        <v>44538</v>
      </c>
      <c r="F109" s="185" t="s">
        <v>1007</v>
      </c>
      <c r="G109" s="67" t="s">
        <v>1010</v>
      </c>
      <c r="H109" s="69">
        <v>1</v>
      </c>
      <c r="I109" s="69">
        <v>0</v>
      </c>
      <c r="J109" s="69">
        <v>150</v>
      </c>
      <c r="K109" s="69">
        <v>222</v>
      </c>
      <c r="L109" s="69">
        <v>220</v>
      </c>
      <c r="M109" s="69">
        <v>2</v>
      </c>
      <c r="N109" s="69">
        <v>0</v>
      </c>
      <c r="O109" s="69">
        <v>0</v>
      </c>
      <c r="P109" s="69">
        <v>72</v>
      </c>
      <c r="Q109" s="80">
        <v>0</v>
      </c>
      <c r="R109" s="80">
        <v>1462111</v>
      </c>
      <c r="S109" s="80">
        <v>0</v>
      </c>
      <c r="T109" s="80">
        <v>1462111</v>
      </c>
      <c r="U109" s="80">
        <v>1462111</v>
      </c>
      <c r="V109" s="80">
        <v>1360760</v>
      </c>
      <c r="W109" s="80">
        <v>0</v>
      </c>
      <c r="X109" s="80">
        <v>0</v>
      </c>
      <c r="Y109" s="80">
        <v>0</v>
      </c>
      <c r="Z109" s="80">
        <v>1360760</v>
      </c>
      <c r="AA109" s="80">
        <v>1370361</v>
      </c>
      <c r="AB109" s="80">
        <v>9601</v>
      </c>
      <c r="AC109" s="69">
        <v>0</v>
      </c>
      <c r="AD109" s="69">
        <v>49</v>
      </c>
      <c r="AE109" s="69">
        <v>0</v>
      </c>
      <c r="AF109" s="80">
        <v>0</v>
      </c>
      <c r="AG109" s="80">
        <v>0</v>
      </c>
      <c r="AH109" s="69">
        <v>0</v>
      </c>
      <c r="AI109" s="69">
        <v>0</v>
      </c>
      <c r="AJ109" s="80">
        <v>0</v>
      </c>
      <c r="AK109" s="80">
        <v>0</v>
      </c>
      <c r="AL109" s="69">
        <v>0</v>
      </c>
      <c r="AM109" s="69">
        <v>0</v>
      </c>
      <c r="AN109" s="80">
        <v>0</v>
      </c>
      <c r="AO109" s="80">
        <v>0</v>
      </c>
      <c r="AP109" s="69">
        <v>0</v>
      </c>
      <c r="AQ109" s="69">
        <v>0</v>
      </c>
      <c r="AR109" s="80">
        <v>0</v>
      </c>
      <c r="AS109" s="80">
        <v>0</v>
      </c>
      <c r="AT109" s="69">
        <v>0</v>
      </c>
      <c r="AU109" s="69">
        <v>0</v>
      </c>
      <c r="AV109" s="80">
        <v>0</v>
      </c>
      <c r="AW109" s="80">
        <v>0</v>
      </c>
      <c r="AX109" s="69">
        <v>0</v>
      </c>
      <c r="AY109" s="69">
        <v>0</v>
      </c>
      <c r="AZ109" s="80">
        <v>0</v>
      </c>
      <c r="BA109" s="80">
        <v>0</v>
      </c>
      <c r="BB109" s="69">
        <v>0</v>
      </c>
      <c r="BC109" s="69">
        <v>0</v>
      </c>
      <c r="BD109" s="80">
        <v>0</v>
      </c>
      <c r="BE109" s="80">
        <v>0</v>
      </c>
      <c r="BF109" s="69">
        <v>0</v>
      </c>
      <c r="BG109" s="69">
        <v>0</v>
      </c>
      <c r="BH109" s="80">
        <v>0</v>
      </c>
      <c r="BI109" s="80">
        <v>0</v>
      </c>
      <c r="BJ109" s="69">
        <v>0</v>
      </c>
      <c r="BK109" s="69">
        <v>0</v>
      </c>
      <c r="BL109" s="80">
        <v>0</v>
      </c>
      <c r="BM109" s="80">
        <v>0</v>
      </c>
      <c r="BN109" s="69">
        <v>0</v>
      </c>
      <c r="BO109" s="69">
        <v>0</v>
      </c>
      <c r="BP109" s="80">
        <v>0</v>
      </c>
      <c r="BQ109" s="80">
        <v>0</v>
      </c>
      <c r="BR109" s="69">
        <v>0</v>
      </c>
      <c r="BS109" s="69">
        <v>0</v>
      </c>
      <c r="BT109" s="80">
        <v>0</v>
      </c>
      <c r="BU109" s="80">
        <v>0</v>
      </c>
      <c r="BV109" s="69">
        <v>0</v>
      </c>
      <c r="BW109" s="69">
        <v>11</v>
      </c>
      <c r="BX109" s="80">
        <v>0</v>
      </c>
      <c r="BY109" s="80">
        <v>0</v>
      </c>
      <c r="BZ109" s="69">
        <v>0</v>
      </c>
      <c r="CA109" s="69">
        <v>11</v>
      </c>
      <c r="CB109" s="80">
        <v>0</v>
      </c>
      <c r="CC109" s="80">
        <v>0</v>
      </c>
      <c r="CD109" s="69">
        <v>0</v>
      </c>
      <c r="CE109" s="69" t="s">
        <v>843</v>
      </c>
      <c r="CF109" s="69" t="s">
        <v>844</v>
      </c>
      <c r="CG109" s="69" t="s">
        <v>701</v>
      </c>
      <c r="CH109" s="69" t="s">
        <v>701</v>
      </c>
      <c r="CI109" s="69" t="s">
        <v>701</v>
      </c>
      <c r="CJ109" s="68" t="s">
        <v>701</v>
      </c>
      <c r="CK109" s="68">
        <v>45126</v>
      </c>
      <c r="CL109" s="185" t="s">
        <v>1005</v>
      </c>
      <c r="CM109" s="67" t="s">
        <v>1004</v>
      </c>
      <c r="CN109" s="67" t="s">
        <v>168</v>
      </c>
      <c r="CO109" s="68">
        <v>44841</v>
      </c>
      <c r="CP109" s="185" t="s">
        <v>1007</v>
      </c>
      <c r="CQ109" s="67" t="s">
        <v>1009</v>
      </c>
      <c r="CR109" s="67" t="s">
        <v>1026</v>
      </c>
      <c r="CS109" s="69">
        <v>1750125.19</v>
      </c>
      <c r="CT109" s="69"/>
      <c r="CU109" s="69"/>
      <c r="CV109" s="69">
        <v>0</v>
      </c>
      <c r="CW109" s="69">
        <v>12</v>
      </c>
      <c r="CX109" s="69">
        <v>0</v>
      </c>
      <c r="CY109" s="69">
        <v>0</v>
      </c>
      <c r="CZ109" s="69">
        <v>0</v>
      </c>
      <c r="DA109" s="69">
        <v>0</v>
      </c>
      <c r="DG109" t="str">
        <f t="shared" si="5"/>
        <v>CO</v>
      </c>
    </row>
    <row r="110" spans="1:111">
      <c r="A110" t="str">
        <f t="shared" si="4"/>
        <v>03CO</v>
      </c>
      <c r="B110" s="67" t="s">
        <v>2</v>
      </c>
      <c r="C110" s="67" t="s">
        <v>322</v>
      </c>
      <c r="D110" s="67" t="s">
        <v>323</v>
      </c>
      <c r="E110" s="68">
        <v>44517</v>
      </c>
      <c r="F110" s="185" t="s">
        <v>1007</v>
      </c>
      <c r="G110" s="67" t="s">
        <v>1010</v>
      </c>
      <c r="H110" s="69">
        <v>1</v>
      </c>
      <c r="I110" s="69">
        <v>3</v>
      </c>
      <c r="J110" s="69">
        <v>240</v>
      </c>
      <c r="K110" s="69">
        <v>280</v>
      </c>
      <c r="L110" s="69">
        <v>543</v>
      </c>
      <c r="M110" s="69">
        <v>-263</v>
      </c>
      <c r="N110" s="69">
        <v>263</v>
      </c>
      <c r="O110" s="69">
        <v>0</v>
      </c>
      <c r="P110" s="69">
        <v>40</v>
      </c>
      <c r="Q110" s="80">
        <v>0</v>
      </c>
      <c r="R110" s="80">
        <v>4199999</v>
      </c>
      <c r="S110" s="80">
        <v>0</v>
      </c>
      <c r="T110" s="80">
        <v>4199999</v>
      </c>
      <c r="U110" s="80">
        <v>4207543</v>
      </c>
      <c r="V110" s="80">
        <v>4275092</v>
      </c>
      <c r="W110" s="80">
        <v>-681696</v>
      </c>
      <c r="X110" s="80">
        <v>0</v>
      </c>
      <c r="Y110" s="80">
        <v>-681696</v>
      </c>
      <c r="Z110" s="80">
        <v>3593396</v>
      </c>
      <c r="AA110" s="80">
        <v>4275464</v>
      </c>
      <c r="AB110" s="80">
        <v>682068</v>
      </c>
      <c r="AC110" s="69">
        <v>7544</v>
      </c>
      <c r="AD110" s="69">
        <v>22</v>
      </c>
      <c r="AE110" s="69">
        <v>0</v>
      </c>
      <c r="AF110" s="80">
        <v>0</v>
      </c>
      <c r="AG110" s="80">
        <v>0</v>
      </c>
      <c r="AH110" s="69">
        <v>0</v>
      </c>
      <c r="AI110" s="69">
        <v>0</v>
      </c>
      <c r="AJ110" s="80">
        <v>0</v>
      </c>
      <c r="AK110" s="80">
        <v>7544</v>
      </c>
      <c r="AL110" s="69">
        <v>0</v>
      </c>
      <c r="AM110" s="69">
        <v>0</v>
      </c>
      <c r="AN110" s="80">
        <v>0</v>
      </c>
      <c r="AO110" s="80">
        <v>0</v>
      </c>
      <c r="AP110" s="69">
        <v>0</v>
      </c>
      <c r="AQ110" s="69">
        <v>0</v>
      </c>
      <c r="AR110" s="80">
        <v>0</v>
      </c>
      <c r="AS110" s="80">
        <v>0</v>
      </c>
      <c r="AT110" s="69">
        <v>0</v>
      </c>
      <c r="AU110" s="69">
        <v>0</v>
      </c>
      <c r="AV110" s="80">
        <v>0</v>
      </c>
      <c r="AW110" s="80">
        <v>0</v>
      </c>
      <c r="AX110" s="69">
        <v>0</v>
      </c>
      <c r="AY110" s="69">
        <v>0</v>
      </c>
      <c r="AZ110" s="80">
        <v>0</v>
      </c>
      <c r="BA110" s="80">
        <v>0</v>
      </c>
      <c r="BB110" s="69">
        <v>0</v>
      </c>
      <c r="BC110" s="69">
        <v>0</v>
      </c>
      <c r="BD110" s="80">
        <v>0</v>
      </c>
      <c r="BE110" s="80">
        <v>0</v>
      </c>
      <c r="BF110" s="69">
        <v>0</v>
      </c>
      <c r="BG110" s="69">
        <v>0</v>
      </c>
      <c r="BH110" s="80">
        <v>0</v>
      </c>
      <c r="BI110" s="80">
        <v>0</v>
      </c>
      <c r="BJ110" s="69">
        <v>0</v>
      </c>
      <c r="BK110" s="69">
        <v>0</v>
      </c>
      <c r="BL110" s="80">
        <v>0</v>
      </c>
      <c r="BM110" s="80">
        <v>0</v>
      </c>
      <c r="BN110" s="69">
        <v>0</v>
      </c>
      <c r="BO110" s="69">
        <v>0</v>
      </c>
      <c r="BP110" s="80">
        <v>0</v>
      </c>
      <c r="BQ110" s="80">
        <v>0</v>
      </c>
      <c r="BR110" s="69">
        <v>0</v>
      </c>
      <c r="BS110" s="69">
        <v>0</v>
      </c>
      <c r="BT110" s="80">
        <v>0</v>
      </c>
      <c r="BU110" s="80">
        <v>0</v>
      </c>
      <c r="BV110" s="69">
        <v>0</v>
      </c>
      <c r="BW110" s="69">
        <v>0</v>
      </c>
      <c r="BX110" s="80">
        <v>0</v>
      </c>
      <c r="BY110" s="80">
        <v>0</v>
      </c>
      <c r="BZ110" s="69">
        <v>0</v>
      </c>
      <c r="CA110" s="69">
        <v>0</v>
      </c>
      <c r="CB110" s="80">
        <v>0</v>
      </c>
      <c r="CC110" s="80">
        <v>7544</v>
      </c>
      <c r="CD110" s="69">
        <v>0</v>
      </c>
      <c r="CE110" s="69" t="s">
        <v>768</v>
      </c>
      <c r="CF110" s="69" t="s">
        <v>769</v>
      </c>
      <c r="CG110" s="69" t="s">
        <v>701</v>
      </c>
      <c r="CH110" s="69" t="s">
        <v>701</v>
      </c>
      <c r="CI110" s="69" t="s">
        <v>701</v>
      </c>
      <c r="CJ110" s="68" t="s">
        <v>701</v>
      </c>
      <c r="CK110" s="68">
        <v>45323</v>
      </c>
      <c r="CL110" s="185" t="s">
        <v>1003</v>
      </c>
      <c r="CM110" s="67" t="s">
        <v>1004</v>
      </c>
      <c r="CN110" s="67" t="s">
        <v>168</v>
      </c>
      <c r="CO110" s="68">
        <v>45169</v>
      </c>
      <c r="CP110" s="185" t="s">
        <v>1005</v>
      </c>
      <c r="CQ110" s="67" t="s">
        <v>1004</v>
      </c>
      <c r="CR110" s="67" t="s">
        <v>1028</v>
      </c>
      <c r="CS110" s="69">
        <v>3898368.97</v>
      </c>
      <c r="CT110" s="69"/>
      <c r="CU110" s="69"/>
      <c r="CV110" s="69">
        <v>0</v>
      </c>
      <c r="CW110" s="69">
        <v>18</v>
      </c>
      <c r="CX110" s="69">
        <v>0</v>
      </c>
      <c r="CY110" s="69">
        <v>0</v>
      </c>
      <c r="CZ110" s="69">
        <v>0</v>
      </c>
      <c r="DA110" s="69">
        <v>0</v>
      </c>
      <c r="DG110" t="str">
        <f t="shared" si="5"/>
        <v>CO</v>
      </c>
    </row>
    <row r="111" spans="1:111">
      <c r="A111" t="str">
        <f t="shared" si="4"/>
        <v>03CO</v>
      </c>
      <c r="B111" s="67" t="s">
        <v>2</v>
      </c>
      <c r="C111" s="67" t="s">
        <v>689</v>
      </c>
      <c r="D111" s="67" t="s">
        <v>690</v>
      </c>
      <c r="E111" s="68">
        <v>44538</v>
      </c>
      <c r="F111" s="185" t="s">
        <v>1007</v>
      </c>
      <c r="G111" s="67" t="s">
        <v>1010</v>
      </c>
      <c r="H111" s="69">
        <v>1</v>
      </c>
      <c r="I111" s="69">
        <v>3</v>
      </c>
      <c r="J111" s="69">
        <v>245</v>
      </c>
      <c r="K111" s="69">
        <v>334</v>
      </c>
      <c r="L111" s="69">
        <v>575</v>
      </c>
      <c r="M111" s="69">
        <v>-241</v>
      </c>
      <c r="N111" s="69">
        <v>241</v>
      </c>
      <c r="O111" s="69">
        <v>0</v>
      </c>
      <c r="P111" s="69">
        <v>89</v>
      </c>
      <c r="Q111" s="80">
        <v>0</v>
      </c>
      <c r="R111" s="80">
        <v>3077146</v>
      </c>
      <c r="S111" s="80">
        <v>0</v>
      </c>
      <c r="T111" s="80">
        <v>3077146</v>
      </c>
      <c r="U111" s="80">
        <v>3077146</v>
      </c>
      <c r="V111" s="80">
        <v>3008864</v>
      </c>
      <c r="W111" s="80">
        <v>-624672</v>
      </c>
      <c r="X111" s="80">
        <v>0</v>
      </c>
      <c r="Y111" s="80">
        <v>-624672</v>
      </c>
      <c r="Z111" s="80">
        <v>2384192</v>
      </c>
      <c r="AA111" s="80">
        <v>2402816</v>
      </c>
      <c r="AB111" s="80">
        <v>18624</v>
      </c>
      <c r="AC111" s="69">
        <v>0</v>
      </c>
      <c r="AD111" s="69">
        <v>37</v>
      </c>
      <c r="AE111" s="69">
        <v>0</v>
      </c>
      <c r="AF111" s="80">
        <v>0</v>
      </c>
      <c r="AG111" s="80">
        <v>0</v>
      </c>
      <c r="AH111" s="69">
        <v>0</v>
      </c>
      <c r="AI111" s="69">
        <v>25</v>
      </c>
      <c r="AJ111" s="80">
        <v>0</v>
      </c>
      <c r="AK111" s="80">
        <v>0</v>
      </c>
      <c r="AL111" s="69">
        <v>0</v>
      </c>
      <c r="AM111" s="69">
        <v>0</v>
      </c>
      <c r="AN111" s="80">
        <v>0</v>
      </c>
      <c r="AO111" s="80">
        <v>0</v>
      </c>
      <c r="AP111" s="69">
        <v>0</v>
      </c>
      <c r="AQ111" s="69">
        <v>0</v>
      </c>
      <c r="AR111" s="80">
        <v>0</v>
      </c>
      <c r="AS111" s="80">
        <v>0</v>
      </c>
      <c r="AT111" s="69">
        <v>0</v>
      </c>
      <c r="AU111" s="69">
        <v>0</v>
      </c>
      <c r="AV111" s="80">
        <v>0</v>
      </c>
      <c r="AW111" s="80">
        <v>0</v>
      </c>
      <c r="AX111" s="69">
        <v>0</v>
      </c>
      <c r="AY111" s="69">
        <v>0</v>
      </c>
      <c r="AZ111" s="80">
        <v>0</v>
      </c>
      <c r="BA111" s="80">
        <v>0</v>
      </c>
      <c r="BB111" s="69">
        <v>0</v>
      </c>
      <c r="BC111" s="69">
        <v>0</v>
      </c>
      <c r="BD111" s="80">
        <v>0</v>
      </c>
      <c r="BE111" s="80">
        <v>0</v>
      </c>
      <c r="BF111" s="69">
        <v>0</v>
      </c>
      <c r="BG111" s="69">
        <v>0</v>
      </c>
      <c r="BH111" s="80">
        <v>0</v>
      </c>
      <c r="BI111" s="80">
        <v>0</v>
      </c>
      <c r="BJ111" s="69">
        <v>0</v>
      </c>
      <c r="BK111" s="69">
        <v>0</v>
      </c>
      <c r="BL111" s="80">
        <v>0</v>
      </c>
      <c r="BM111" s="80">
        <v>0</v>
      </c>
      <c r="BN111" s="69">
        <v>0</v>
      </c>
      <c r="BO111" s="69">
        <v>0</v>
      </c>
      <c r="BP111" s="80">
        <v>0</v>
      </c>
      <c r="BQ111" s="80">
        <v>0</v>
      </c>
      <c r="BR111" s="69">
        <v>0</v>
      </c>
      <c r="BS111" s="69">
        <v>0</v>
      </c>
      <c r="BT111" s="80">
        <v>0</v>
      </c>
      <c r="BU111" s="80">
        <v>0</v>
      </c>
      <c r="BV111" s="69">
        <v>0</v>
      </c>
      <c r="BW111" s="69">
        <v>0</v>
      </c>
      <c r="BX111" s="80">
        <v>0</v>
      </c>
      <c r="BY111" s="80">
        <v>0</v>
      </c>
      <c r="BZ111" s="69">
        <v>0</v>
      </c>
      <c r="CA111" s="69">
        <v>25</v>
      </c>
      <c r="CB111" s="80">
        <v>0</v>
      </c>
      <c r="CC111" s="80">
        <v>0</v>
      </c>
      <c r="CD111" s="69">
        <v>0</v>
      </c>
      <c r="CE111" s="69" t="s">
        <v>768</v>
      </c>
      <c r="CF111" s="69" t="s">
        <v>769</v>
      </c>
      <c r="CG111" s="69" t="s">
        <v>701</v>
      </c>
      <c r="CH111" s="69" t="s">
        <v>701</v>
      </c>
      <c r="CI111" s="69" t="s">
        <v>701</v>
      </c>
      <c r="CJ111" s="68" t="s">
        <v>701</v>
      </c>
      <c r="CK111" s="68">
        <v>45371</v>
      </c>
      <c r="CL111" s="185" t="s">
        <v>1003</v>
      </c>
      <c r="CM111" s="67" t="s">
        <v>1004</v>
      </c>
      <c r="CN111" s="67" t="s">
        <v>168</v>
      </c>
      <c r="CO111" s="68">
        <v>45229</v>
      </c>
      <c r="CP111" s="185" t="s">
        <v>1007</v>
      </c>
      <c r="CQ111" s="67" t="s">
        <v>1004</v>
      </c>
      <c r="CR111" s="67" t="s">
        <v>1028</v>
      </c>
      <c r="CS111" s="69">
        <v>3261895.89</v>
      </c>
      <c r="CT111" s="69"/>
      <c r="CU111" s="69"/>
      <c r="CV111" s="69">
        <v>0</v>
      </c>
      <c r="CW111" s="69">
        <v>27</v>
      </c>
      <c r="CX111" s="69">
        <v>0</v>
      </c>
      <c r="CY111" s="69">
        <v>0</v>
      </c>
      <c r="CZ111" s="69">
        <v>0</v>
      </c>
      <c r="DA111" s="69">
        <v>0</v>
      </c>
      <c r="DG111" t="str">
        <f t="shared" si="5"/>
        <v>CO</v>
      </c>
    </row>
    <row r="112" spans="1:111">
      <c r="A112" t="str">
        <f t="shared" si="4"/>
        <v>03CO</v>
      </c>
      <c r="B112" s="67" t="s">
        <v>2</v>
      </c>
      <c r="C112" s="67" t="s">
        <v>603</v>
      </c>
      <c r="D112" s="67" t="s">
        <v>604</v>
      </c>
      <c r="E112" s="68">
        <v>44356</v>
      </c>
      <c r="F112" s="185" t="s">
        <v>1001</v>
      </c>
      <c r="G112" s="67" t="s">
        <v>1002</v>
      </c>
      <c r="H112" s="69">
        <v>1</v>
      </c>
      <c r="I112" s="69">
        <v>0</v>
      </c>
      <c r="J112" s="69">
        <v>420</v>
      </c>
      <c r="K112" s="69">
        <v>706</v>
      </c>
      <c r="L112" s="69">
        <v>706</v>
      </c>
      <c r="M112" s="69">
        <v>0</v>
      </c>
      <c r="N112" s="69">
        <v>0</v>
      </c>
      <c r="O112" s="69">
        <v>0</v>
      </c>
      <c r="P112" s="69">
        <v>286</v>
      </c>
      <c r="Q112" s="80">
        <v>0</v>
      </c>
      <c r="R112" s="80">
        <v>5503848</v>
      </c>
      <c r="S112" s="80">
        <v>53988</v>
      </c>
      <c r="T112" s="80">
        <v>5449859</v>
      </c>
      <c r="U112" s="80">
        <v>5503848</v>
      </c>
      <c r="V112" s="80">
        <v>5615605</v>
      </c>
      <c r="W112" s="80">
        <v>0</v>
      </c>
      <c r="X112" s="80">
        <v>0</v>
      </c>
      <c r="Y112" s="80">
        <v>0</v>
      </c>
      <c r="Z112" s="80">
        <v>5615605</v>
      </c>
      <c r="AA112" s="80">
        <v>5632695</v>
      </c>
      <c r="AB112" s="80">
        <v>85241</v>
      </c>
      <c r="AC112" s="69">
        <v>0</v>
      </c>
      <c r="AD112" s="69">
        <v>181</v>
      </c>
      <c r="AE112" s="69">
        <v>0</v>
      </c>
      <c r="AF112" s="80">
        <v>0</v>
      </c>
      <c r="AG112" s="80">
        <v>0</v>
      </c>
      <c r="AH112" s="69">
        <v>0</v>
      </c>
      <c r="AI112" s="69">
        <v>0</v>
      </c>
      <c r="AJ112" s="80">
        <v>0</v>
      </c>
      <c r="AK112" s="80">
        <v>21870</v>
      </c>
      <c r="AL112" s="69">
        <v>0</v>
      </c>
      <c r="AM112" s="69">
        <v>0</v>
      </c>
      <c r="AN112" s="80">
        <v>0</v>
      </c>
      <c r="AO112" s="80">
        <v>2548</v>
      </c>
      <c r="AP112" s="69">
        <v>0</v>
      </c>
      <c r="AQ112" s="69">
        <v>0</v>
      </c>
      <c r="AR112" s="80">
        <v>0</v>
      </c>
      <c r="AS112" s="80">
        <v>0</v>
      </c>
      <c r="AT112" s="69">
        <v>0</v>
      </c>
      <c r="AU112" s="69">
        <v>0</v>
      </c>
      <c r="AV112" s="80">
        <v>0</v>
      </c>
      <c r="AW112" s="80">
        <v>0</v>
      </c>
      <c r="AX112" s="69">
        <v>0</v>
      </c>
      <c r="AY112" s="69">
        <v>0</v>
      </c>
      <c r="AZ112" s="80">
        <v>0</v>
      </c>
      <c r="BA112" s="80">
        <v>0</v>
      </c>
      <c r="BB112" s="69">
        <v>0</v>
      </c>
      <c r="BC112" s="69">
        <v>0</v>
      </c>
      <c r="BD112" s="80">
        <v>0</v>
      </c>
      <c r="BE112" s="80">
        <v>0</v>
      </c>
      <c r="BF112" s="69">
        <v>0</v>
      </c>
      <c r="BG112" s="69">
        <v>0</v>
      </c>
      <c r="BH112" s="80">
        <v>0</v>
      </c>
      <c r="BI112" s="80">
        <v>0</v>
      </c>
      <c r="BJ112" s="69">
        <v>0</v>
      </c>
      <c r="BK112" s="69">
        <v>0</v>
      </c>
      <c r="BL112" s="80">
        <v>0</v>
      </c>
      <c r="BM112" s="80">
        <v>0</v>
      </c>
      <c r="BN112" s="69">
        <v>0</v>
      </c>
      <c r="BO112" s="69">
        <v>0</v>
      </c>
      <c r="BP112" s="80">
        <v>0</v>
      </c>
      <c r="BQ112" s="80">
        <v>0</v>
      </c>
      <c r="BR112" s="69">
        <v>0</v>
      </c>
      <c r="BS112" s="69">
        <v>0</v>
      </c>
      <c r="BT112" s="80">
        <v>0</v>
      </c>
      <c r="BU112" s="80">
        <v>0</v>
      </c>
      <c r="BV112" s="69">
        <v>0</v>
      </c>
      <c r="BW112" s="69">
        <v>0</v>
      </c>
      <c r="BX112" s="80">
        <v>0</v>
      </c>
      <c r="BY112" s="80">
        <v>0</v>
      </c>
      <c r="BZ112" s="69">
        <v>0</v>
      </c>
      <c r="CA112" s="69">
        <v>0</v>
      </c>
      <c r="CB112" s="80">
        <v>0</v>
      </c>
      <c r="CC112" s="80">
        <v>24418</v>
      </c>
      <c r="CD112" s="69">
        <v>0</v>
      </c>
      <c r="CE112" s="69" t="s">
        <v>845</v>
      </c>
      <c r="CF112" s="69" t="s">
        <v>846</v>
      </c>
      <c r="CG112" s="69" t="s">
        <v>701</v>
      </c>
      <c r="CH112" s="69" t="s">
        <v>701</v>
      </c>
      <c r="CI112" s="69" t="s">
        <v>701</v>
      </c>
      <c r="CJ112" s="68" t="s">
        <v>701</v>
      </c>
      <c r="CK112" s="68">
        <v>45229</v>
      </c>
      <c r="CL112" s="185" t="s">
        <v>1007</v>
      </c>
      <c r="CM112" s="67" t="s">
        <v>1004</v>
      </c>
      <c r="CN112" s="67" t="s">
        <v>168</v>
      </c>
      <c r="CO112" s="68">
        <v>45131</v>
      </c>
      <c r="CP112" s="185" t="s">
        <v>1005</v>
      </c>
      <c r="CQ112" s="67" t="s">
        <v>1004</v>
      </c>
      <c r="CR112" s="67" t="s">
        <v>1030</v>
      </c>
      <c r="CS112" s="69">
        <v>7823905.3300000001</v>
      </c>
      <c r="CT112" s="69"/>
      <c r="CU112" s="69"/>
      <c r="CV112" s="69">
        <v>0</v>
      </c>
      <c r="CW112" s="69">
        <v>52</v>
      </c>
      <c r="CX112" s="69">
        <v>0</v>
      </c>
      <c r="CY112" s="69">
        <v>0</v>
      </c>
      <c r="CZ112" s="69">
        <v>0</v>
      </c>
      <c r="DA112" s="69">
        <v>0</v>
      </c>
      <c r="DG112" t="str">
        <f t="shared" si="5"/>
        <v>CO</v>
      </c>
    </row>
    <row r="113" spans="1:111">
      <c r="A113" t="str">
        <f t="shared" si="4"/>
        <v>03CO</v>
      </c>
      <c r="B113" s="67" t="s">
        <v>2</v>
      </c>
      <c r="C113" s="67" t="s">
        <v>324</v>
      </c>
      <c r="D113" s="67" t="s">
        <v>325</v>
      </c>
      <c r="E113" s="68">
        <v>44881</v>
      </c>
      <c r="F113" s="185" t="s">
        <v>1007</v>
      </c>
      <c r="G113" s="67" t="s">
        <v>1009</v>
      </c>
      <c r="H113" s="69">
        <v>1</v>
      </c>
      <c r="I113" s="69">
        <v>1</v>
      </c>
      <c r="J113" s="69">
        <v>140</v>
      </c>
      <c r="K113" s="69">
        <v>298</v>
      </c>
      <c r="L113" s="69">
        <v>298</v>
      </c>
      <c r="M113" s="69">
        <v>0</v>
      </c>
      <c r="N113" s="69">
        <v>0</v>
      </c>
      <c r="O113" s="69">
        <v>0</v>
      </c>
      <c r="P113" s="69">
        <v>158</v>
      </c>
      <c r="Q113" s="80">
        <v>0</v>
      </c>
      <c r="R113" s="80">
        <v>1685940</v>
      </c>
      <c r="S113" s="80">
        <v>50000</v>
      </c>
      <c r="T113" s="80">
        <v>1635940</v>
      </c>
      <c r="U113" s="80">
        <v>1730344</v>
      </c>
      <c r="V113" s="80">
        <v>1594624</v>
      </c>
      <c r="W113" s="80">
        <v>0</v>
      </c>
      <c r="X113" s="80">
        <v>0</v>
      </c>
      <c r="Y113" s="80">
        <v>0</v>
      </c>
      <c r="Z113" s="80">
        <v>1594624</v>
      </c>
      <c r="AA113" s="80">
        <v>1590656</v>
      </c>
      <c r="AB113" s="80">
        <v>-3968</v>
      </c>
      <c r="AC113" s="69">
        <v>44404</v>
      </c>
      <c r="AD113" s="69">
        <v>113</v>
      </c>
      <c r="AE113" s="69">
        <v>60</v>
      </c>
      <c r="AF113" s="80">
        <v>0</v>
      </c>
      <c r="AG113" s="80">
        <v>10492</v>
      </c>
      <c r="AH113" s="69">
        <v>4432</v>
      </c>
      <c r="AI113" s="69">
        <v>14</v>
      </c>
      <c r="AJ113" s="80">
        <v>0</v>
      </c>
      <c r="AK113" s="80">
        <v>44005</v>
      </c>
      <c r="AL113" s="69">
        <v>310</v>
      </c>
      <c r="AM113" s="69">
        <v>0</v>
      </c>
      <c r="AN113" s="80">
        <v>0</v>
      </c>
      <c r="AO113" s="80">
        <v>0</v>
      </c>
      <c r="AP113" s="69">
        <v>0</v>
      </c>
      <c r="AQ113" s="69">
        <v>0</v>
      </c>
      <c r="AR113" s="80">
        <v>0</v>
      </c>
      <c r="AS113" s="80">
        <v>0</v>
      </c>
      <c r="AT113" s="69">
        <v>0</v>
      </c>
      <c r="AU113" s="69">
        <v>0</v>
      </c>
      <c r="AV113" s="80">
        <v>0</v>
      </c>
      <c r="AW113" s="80">
        <v>0</v>
      </c>
      <c r="AX113" s="69">
        <v>0</v>
      </c>
      <c r="AY113" s="69">
        <v>0</v>
      </c>
      <c r="AZ113" s="80">
        <v>0</v>
      </c>
      <c r="BA113" s="80">
        <v>0</v>
      </c>
      <c r="BB113" s="69">
        <v>0</v>
      </c>
      <c r="BC113" s="69">
        <v>0</v>
      </c>
      <c r="BD113" s="80">
        <v>0</v>
      </c>
      <c r="BE113" s="80">
        <v>0</v>
      </c>
      <c r="BF113" s="69">
        <v>0</v>
      </c>
      <c r="BG113" s="69">
        <v>0</v>
      </c>
      <c r="BH113" s="80">
        <v>0</v>
      </c>
      <c r="BI113" s="80">
        <v>0</v>
      </c>
      <c r="BJ113" s="69">
        <v>0</v>
      </c>
      <c r="BK113" s="69">
        <v>22</v>
      </c>
      <c r="BL113" s="80">
        <v>0</v>
      </c>
      <c r="BM113" s="80">
        <v>0</v>
      </c>
      <c r="BN113" s="69">
        <v>0</v>
      </c>
      <c r="BO113" s="69">
        <v>0</v>
      </c>
      <c r="BP113" s="80">
        <v>0</v>
      </c>
      <c r="BQ113" s="80">
        <v>0</v>
      </c>
      <c r="BR113" s="69">
        <v>0</v>
      </c>
      <c r="BS113" s="69">
        <v>0</v>
      </c>
      <c r="BT113" s="80">
        <v>0</v>
      </c>
      <c r="BU113" s="80">
        <v>0</v>
      </c>
      <c r="BV113" s="69">
        <v>0</v>
      </c>
      <c r="BW113" s="69">
        <v>0</v>
      </c>
      <c r="BX113" s="80">
        <v>0</v>
      </c>
      <c r="BY113" s="80">
        <v>0</v>
      </c>
      <c r="BZ113" s="69">
        <v>0</v>
      </c>
      <c r="CA113" s="69">
        <v>96</v>
      </c>
      <c r="CB113" s="80">
        <v>0</v>
      </c>
      <c r="CC113" s="80">
        <v>54496</v>
      </c>
      <c r="CD113" s="69">
        <v>4742</v>
      </c>
      <c r="CE113" s="69" t="s">
        <v>847</v>
      </c>
      <c r="CF113" s="69" t="s">
        <v>848</v>
      </c>
      <c r="CG113" s="69" t="s">
        <v>701</v>
      </c>
      <c r="CH113" s="69" t="s">
        <v>701</v>
      </c>
      <c r="CI113" s="69" t="s">
        <v>701</v>
      </c>
      <c r="CJ113" s="68" t="s">
        <v>701</v>
      </c>
      <c r="CK113" s="68">
        <v>45455</v>
      </c>
      <c r="CL113" s="185" t="s">
        <v>1001</v>
      </c>
      <c r="CM113" s="67" t="s">
        <v>1004</v>
      </c>
      <c r="CN113" s="67" t="s">
        <v>168</v>
      </c>
      <c r="CO113" s="68">
        <v>45336</v>
      </c>
      <c r="CP113" s="185" t="s">
        <v>1003</v>
      </c>
      <c r="CQ113" s="67" t="s">
        <v>1004</v>
      </c>
      <c r="CR113" s="67" t="s">
        <v>1024</v>
      </c>
      <c r="CS113" s="69">
        <v>1924177.46</v>
      </c>
      <c r="CT113" s="69"/>
      <c r="CU113" s="69"/>
      <c r="CV113" s="69">
        <v>0</v>
      </c>
      <c r="CW113" s="69">
        <v>31</v>
      </c>
      <c r="CX113" s="69">
        <v>0</v>
      </c>
      <c r="CY113" s="69">
        <v>0</v>
      </c>
      <c r="CZ113" s="69">
        <v>0</v>
      </c>
      <c r="DA113" s="69">
        <v>0</v>
      </c>
      <c r="DG113" t="str">
        <f t="shared" si="5"/>
        <v>CO</v>
      </c>
    </row>
    <row r="114" spans="1:111">
      <c r="A114" t="str">
        <f t="shared" si="4"/>
        <v>03CO</v>
      </c>
      <c r="B114" s="67" t="s">
        <v>2</v>
      </c>
      <c r="C114" s="67" t="s">
        <v>605</v>
      </c>
      <c r="D114" s="67" t="s">
        <v>606</v>
      </c>
      <c r="E114" s="68">
        <v>44153</v>
      </c>
      <c r="F114" s="185" t="s">
        <v>1007</v>
      </c>
      <c r="G114" s="67" t="s">
        <v>1002</v>
      </c>
      <c r="H114" s="69">
        <v>2</v>
      </c>
      <c r="I114" s="69">
        <v>1</v>
      </c>
      <c r="J114" s="69">
        <v>365</v>
      </c>
      <c r="K114" s="69">
        <v>689</v>
      </c>
      <c r="L114" s="69">
        <v>689</v>
      </c>
      <c r="M114" s="69">
        <v>0</v>
      </c>
      <c r="N114" s="69">
        <v>0</v>
      </c>
      <c r="O114" s="69">
        <v>0</v>
      </c>
      <c r="P114" s="69">
        <v>303</v>
      </c>
      <c r="Q114" s="80">
        <v>21</v>
      </c>
      <c r="R114" s="80">
        <v>6166449</v>
      </c>
      <c r="S114" s="80">
        <v>83640</v>
      </c>
      <c r="T114" s="80">
        <v>6082809</v>
      </c>
      <c r="U114" s="80">
        <v>6166449</v>
      </c>
      <c r="V114" s="80">
        <v>6679471</v>
      </c>
      <c r="W114" s="80">
        <v>0</v>
      </c>
      <c r="X114" s="80">
        <v>0</v>
      </c>
      <c r="Y114" s="80">
        <v>0</v>
      </c>
      <c r="Z114" s="80">
        <v>6679471</v>
      </c>
      <c r="AA114" s="80">
        <v>7791843</v>
      </c>
      <c r="AB114" s="80">
        <v>1176465</v>
      </c>
      <c r="AC114" s="69">
        <v>0</v>
      </c>
      <c r="AD114" s="69">
        <v>170</v>
      </c>
      <c r="AE114" s="69">
        <v>16</v>
      </c>
      <c r="AF114" s="80">
        <v>0</v>
      </c>
      <c r="AG114" s="80">
        <v>0</v>
      </c>
      <c r="AH114" s="69">
        <v>0</v>
      </c>
      <c r="AI114" s="69">
        <v>0</v>
      </c>
      <c r="AJ114" s="80">
        <v>0</v>
      </c>
      <c r="AK114" s="80">
        <v>0</v>
      </c>
      <c r="AL114" s="69">
        <v>0</v>
      </c>
      <c r="AM114" s="69">
        <v>0</v>
      </c>
      <c r="AN114" s="80">
        <v>0</v>
      </c>
      <c r="AO114" s="80">
        <v>0</v>
      </c>
      <c r="AP114" s="69">
        <v>0</v>
      </c>
      <c r="AQ114" s="69">
        <v>0</v>
      </c>
      <c r="AR114" s="80">
        <v>0</v>
      </c>
      <c r="AS114" s="80">
        <v>0</v>
      </c>
      <c r="AT114" s="69">
        <v>0</v>
      </c>
      <c r="AU114" s="69">
        <v>0</v>
      </c>
      <c r="AV114" s="80">
        <v>0</v>
      </c>
      <c r="AW114" s="80">
        <v>0</v>
      </c>
      <c r="AX114" s="69">
        <v>0</v>
      </c>
      <c r="AY114" s="69">
        <v>0</v>
      </c>
      <c r="AZ114" s="80">
        <v>0</v>
      </c>
      <c r="BA114" s="80">
        <v>0</v>
      </c>
      <c r="BB114" s="69">
        <v>0</v>
      </c>
      <c r="BC114" s="69">
        <v>0</v>
      </c>
      <c r="BD114" s="80">
        <v>0</v>
      </c>
      <c r="BE114" s="80">
        <v>0</v>
      </c>
      <c r="BF114" s="69">
        <v>0</v>
      </c>
      <c r="BG114" s="69">
        <v>0</v>
      </c>
      <c r="BH114" s="80">
        <v>0</v>
      </c>
      <c r="BI114" s="80">
        <v>0</v>
      </c>
      <c r="BJ114" s="69">
        <v>0</v>
      </c>
      <c r="BK114" s="69">
        <v>56</v>
      </c>
      <c r="BL114" s="80">
        <v>21</v>
      </c>
      <c r="BM114" s="80">
        <v>67784</v>
      </c>
      <c r="BN114" s="69">
        <v>0</v>
      </c>
      <c r="BO114" s="69">
        <v>0</v>
      </c>
      <c r="BP114" s="80">
        <v>0</v>
      </c>
      <c r="BQ114" s="80">
        <v>0</v>
      </c>
      <c r="BR114" s="69">
        <v>0</v>
      </c>
      <c r="BS114" s="69">
        <v>0</v>
      </c>
      <c r="BT114" s="80">
        <v>0</v>
      </c>
      <c r="BU114" s="80">
        <v>0</v>
      </c>
      <c r="BV114" s="69">
        <v>0</v>
      </c>
      <c r="BW114" s="69">
        <v>28</v>
      </c>
      <c r="BX114" s="80">
        <v>0</v>
      </c>
      <c r="BY114" s="80">
        <v>0</v>
      </c>
      <c r="BZ114" s="69">
        <v>0</v>
      </c>
      <c r="CA114" s="69">
        <v>100</v>
      </c>
      <c r="CB114" s="80">
        <v>21</v>
      </c>
      <c r="CC114" s="80">
        <v>67784</v>
      </c>
      <c r="CD114" s="69">
        <v>0</v>
      </c>
      <c r="CE114" s="69" t="s">
        <v>768</v>
      </c>
      <c r="CF114" s="69" t="s">
        <v>769</v>
      </c>
      <c r="CG114" s="69" t="s">
        <v>701</v>
      </c>
      <c r="CH114" s="69" t="s">
        <v>701</v>
      </c>
      <c r="CI114" s="69" t="s">
        <v>701</v>
      </c>
      <c r="CJ114" s="68" t="s">
        <v>701</v>
      </c>
      <c r="CK114" s="68">
        <v>45132</v>
      </c>
      <c r="CL114" s="185" t="s">
        <v>1005</v>
      </c>
      <c r="CM114" s="67" t="s">
        <v>1004</v>
      </c>
      <c r="CN114" s="67" t="s">
        <v>168</v>
      </c>
      <c r="CO114" s="68">
        <v>44972</v>
      </c>
      <c r="CP114" s="185" t="s">
        <v>1003</v>
      </c>
      <c r="CQ114" s="67" t="s">
        <v>1009</v>
      </c>
      <c r="CR114" s="67" t="s">
        <v>1030</v>
      </c>
      <c r="CS114" s="69">
        <v>7986598.29</v>
      </c>
      <c r="CT114" s="69"/>
      <c r="CU114" s="69"/>
      <c r="CV114" s="69">
        <v>21</v>
      </c>
      <c r="CW114" s="69">
        <v>89</v>
      </c>
      <c r="CX114" s="69">
        <v>0</v>
      </c>
      <c r="CY114" s="69">
        <v>0</v>
      </c>
      <c r="CZ114" s="69">
        <v>0</v>
      </c>
      <c r="DA114" s="69">
        <v>0</v>
      </c>
      <c r="DG114" t="str">
        <f t="shared" si="5"/>
        <v>CO</v>
      </c>
    </row>
    <row r="115" spans="1:111">
      <c r="A115" t="str">
        <f t="shared" si="4"/>
        <v>03CO</v>
      </c>
      <c r="B115" s="67" t="s">
        <v>2</v>
      </c>
      <c r="C115" s="67" t="s">
        <v>691</v>
      </c>
      <c r="D115" s="67" t="s">
        <v>692</v>
      </c>
      <c r="E115" s="68">
        <v>43887</v>
      </c>
      <c r="F115" s="185" t="s">
        <v>1003</v>
      </c>
      <c r="G115" s="67" t="s">
        <v>1008</v>
      </c>
      <c r="H115" s="69">
        <v>1</v>
      </c>
      <c r="I115" s="69">
        <v>0</v>
      </c>
      <c r="J115" s="69">
        <v>45</v>
      </c>
      <c r="K115" s="69">
        <v>83</v>
      </c>
      <c r="L115" s="69">
        <v>80</v>
      </c>
      <c r="M115" s="69">
        <v>3</v>
      </c>
      <c r="N115" s="69">
        <v>0</v>
      </c>
      <c r="O115" s="69">
        <v>0</v>
      </c>
      <c r="P115" s="69">
        <v>38</v>
      </c>
      <c r="Q115" s="80">
        <v>0</v>
      </c>
      <c r="R115" s="80">
        <v>187229</v>
      </c>
      <c r="S115" s="80">
        <v>12274</v>
      </c>
      <c r="T115" s="80">
        <v>174955</v>
      </c>
      <c r="U115" s="80">
        <v>187229</v>
      </c>
      <c r="V115" s="80">
        <v>175598</v>
      </c>
      <c r="W115" s="80">
        <v>0</v>
      </c>
      <c r="X115" s="80">
        <v>0</v>
      </c>
      <c r="Y115" s="80">
        <v>0</v>
      </c>
      <c r="Z115" s="80">
        <v>175598</v>
      </c>
      <c r="AA115" s="80">
        <v>166353</v>
      </c>
      <c r="AB115" s="80">
        <v>-9245</v>
      </c>
      <c r="AC115" s="69">
        <v>0</v>
      </c>
      <c r="AD115" s="69">
        <v>35</v>
      </c>
      <c r="AE115" s="69">
        <v>8</v>
      </c>
      <c r="AF115" s="80">
        <v>0</v>
      </c>
      <c r="AG115" s="80">
        <v>0</v>
      </c>
      <c r="AH115" s="69">
        <v>0</v>
      </c>
      <c r="AI115" s="69">
        <v>0</v>
      </c>
      <c r="AJ115" s="80">
        <v>0</v>
      </c>
      <c r="AK115" s="80">
        <v>0</v>
      </c>
      <c r="AL115" s="69">
        <v>0</v>
      </c>
      <c r="AM115" s="69">
        <v>0</v>
      </c>
      <c r="AN115" s="80">
        <v>0</v>
      </c>
      <c r="AO115" s="80">
        <v>0</v>
      </c>
      <c r="AP115" s="69">
        <v>0</v>
      </c>
      <c r="AQ115" s="69">
        <v>0</v>
      </c>
      <c r="AR115" s="80">
        <v>0</v>
      </c>
      <c r="AS115" s="80">
        <v>0</v>
      </c>
      <c r="AT115" s="69">
        <v>0</v>
      </c>
      <c r="AU115" s="69">
        <v>0</v>
      </c>
      <c r="AV115" s="80">
        <v>0</v>
      </c>
      <c r="AW115" s="80">
        <v>0</v>
      </c>
      <c r="AX115" s="69">
        <v>0</v>
      </c>
      <c r="AY115" s="69">
        <v>0</v>
      </c>
      <c r="AZ115" s="80">
        <v>0</v>
      </c>
      <c r="BA115" s="80">
        <v>0</v>
      </c>
      <c r="BB115" s="69">
        <v>0</v>
      </c>
      <c r="BC115" s="69">
        <v>0</v>
      </c>
      <c r="BD115" s="80">
        <v>0</v>
      </c>
      <c r="BE115" s="80">
        <v>0</v>
      </c>
      <c r="BF115" s="69">
        <v>0</v>
      </c>
      <c r="BG115" s="69">
        <v>0</v>
      </c>
      <c r="BH115" s="80">
        <v>0</v>
      </c>
      <c r="BI115" s="80">
        <v>0</v>
      </c>
      <c r="BJ115" s="69">
        <v>0</v>
      </c>
      <c r="BK115" s="69">
        <v>0</v>
      </c>
      <c r="BL115" s="80">
        <v>0</v>
      </c>
      <c r="BM115" s="80">
        <v>0</v>
      </c>
      <c r="BN115" s="69">
        <v>0</v>
      </c>
      <c r="BO115" s="69">
        <v>0</v>
      </c>
      <c r="BP115" s="80">
        <v>0</v>
      </c>
      <c r="BQ115" s="80">
        <v>0</v>
      </c>
      <c r="BR115" s="69">
        <v>0</v>
      </c>
      <c r="BS115" s="69">
        <v>0</v>
      </c>
      <c r="BT115" s="80">
        <v>0</v>
      </c>
      <c r="BU115" s="80">
        <v>0</v>
      </c>
      <c r="BV115" s="69">
        <v>0</v>
      </c>
      <c r="BW115" s="69">
        <v>0</v>
      </c>
      <c r="BX115" s="80">
        <v>0</v>
      </c>
      <c r="BY115" s="80">
        <v>0</v>
      </c>
      <c r="BZ115" s="69">
        <v>0</v>
      </c>
      <c r="CA115" s="69">
        <v>8</v>
      </c>
      <c r="CB115" s="80">
        <v>0</v>
      </c>
      <c r="CC115" s="80">
        <v>0</v>
      </c>
      <c r="CD115" s="69">
        <v>0</v>
      </c>
      <c r="CE115" s="69" t="s">
        <v>849</v>
      </c>
      <c r="CF115" s="69" t="s">
        <v>850</v>
      </c>
      <c r="CG115" s="69" t="s">
        <v>701</v>
      </c>
      <c r="CH115" s="69" t="s">
        <v>701</v>
      </c>
      <c r="CI115" s="69" t="s">
        <v>701</v>
      </c>
      <c r="CJ115" s="68" t="s">
        <v>701</v>
      </c>
      <c r="CK115" s="68">
        <v>45140</v>
      </c>
      <c r="CL115" s="185" t="s">
        <v>1005</v>
      </c>
      <c r="CM115" s="67" t="s">
        <v>1004</v>
      </c>
      <c r="CN115" s="67" t="s">
        <v>168</v>
      </c>
      <c r="CO115" s="68">
        <v>44057</v>
      </c>
      <c r="CP115" s="185" t="s">
        <v>1005</v>
      </c>
      <c r="CQ115" s="67" t="s">
        <v>1002</v>
      </c>
      <c r="CR115" s="67" t="s">
        <v>1030</v>
      </c>
      <c r="CS115" s="69">
        <v>262871.46000000002</v>
      </c>
      <c r="CT115" s="69"/>
      <c r="CU115" s="69"/>
      <c r="CV115" s="69">
        <v>0</v>
      </c>
      <c r="CW115" s="69">
        <v>3</v>
      </c>
      <c r="CX115" s="69">
        <v>0</v>
      </c>
      <c r="CY115" s="69">
        <v>0</v>
      </c>
      <c r="CZ115" s="69">
        <v>0</v>
      </c>
      <c r="DA115" s="69">
        <v>0</v>
      </c>
      <c r="DG115" t="str">
        <f t="shared" si="5"/>
        <v>CO</v>
      </c>
    </row>
    <row r="116" spans="1:111">
      <c r="A116" t="str">
        <f t="shared" si="4"/>
        <v>03CO</v>
      </c>
      <c r="B116" s="67" t="s">
        <v>2</v>
      </c>
      <c r="C116" s="67" t="s">
        <v>326</v>
      </c>
      <c r="D116" s="67" t="s">
        <v>327</v>
      </c>
      <c r="E116" s="68">
        <v>44769</v>
      </c>
      <c r="F116" s="185" t="s">
        <v>1005</v>
      </c>
      <c r="G116" s="67" t="s">
        <v>1009</v>
      </c>
      <c r="H116" s="69">
        <v>1</v>
      </c>
      <c r="I116" s="69">
        <v>1</v>
      </c>
      <c r="J116" s="69">
        <v>95</v>
      </c>
      <c r="K116" s="69">
        <v>131</v>
      </c>
      <c r="L116" s="69">
        <v>130</v>
      </c>
      <c r="M116" s="69">
        <v>1</v>
      </c>
      <c r="N116" s="69">
        <v>0</v>
      </c>
      <c r="O116" s="69">
        <v>0</v>
      </c>
      <c r="P116" s="69">
        <v>36</v>
      </c>
      <c r="Q116" s="80">
        <v>0</v>
      </c>
      <c r="R116" s="80">
        <v>987732</v>
      </c>
      <c r="S116" s="80">
        <v>41493</v>
      </c>
      <c r="T116" s="80">
        <v>946239</v>
      </c>
      <c r="U116" s="80">
        <v>927591</v>
      </c>
      <c r="V116" s="80">
        <v>903555</v>
      </c>
      <c r="W116" s="80">
        <v>0</v>
      </c>
      <c r="X116" s="80">
        <v>0</v>
      </c>
      <c r="Y116" s="80">
        <v>0</v>
      </c>
      <c r="Z116" s="80">
        <v>903555</v>
      </c>
      <c r="AA116" s="80">
        <v>903555</v>
      </c>
      <c r="AB116" s="80">
        <v>0</v>
      </c>
      <c r="AC116" s="69">
        <v>-60141</v>
      </c>
      <c r="AD116" s="69">
        <v>19</v>
      </c>
      <c r="AE116" s="69">
        <v>0</v>
      </c>
      <c r="AF116" s="80">
        <v>0</v>
      </c>
      <c r="AG116" s="80">
        <v>0</v>
      </c>
      <c r="AH116" s="69">
        <v>0</v>
      </c>
      <c r="AI116" s="69">
        <v>0</v>
      </c>
      <c r="AJ116" s="80">
        <v>0</v>
      </c>
      <c r="AK116" s="80">
        <v>-60141</v>
      </c>
      <c r="AL116" s="69">
        <v>0</v>
      </c>
      <c r="AM116" s="69">
        <v>0</v>
      </c>
      <c r="AN116" s="80">
        <v>0</v>
      </c>
      <c r="AO116" s="80">
        <v>0</v>
      </c>
      <c r="AP116" s="69">
        <v>0</v>
      </c>
      <c r="AQ116" s="69">
        <v>0</v>
      </c>
      <c r="AR116" s="80">
        <v>0</v>
      </c>
      <c r="AS116" s="80">
        <v>0</v>
      </c>
      <c r="AT116" s="69">
        <v>0</v>
      </c>
      <c r="AU116" s="69">
        <v>0</v>
      </c>
      <c r="AV116" s="80">
        <v>0</v>
      </c>
      <c r="AW116" s="80">
        <v>0</v>
      </c>
      <c r="AX116" s="69">
        <v>0</v>
      </c>
      <c r="AY116" s="69">
        <v>0</v>
      </c>
      <c r="AZ116" s="80">
        <v>0</v>
      </c>
      <c r="BA116" s="80">
        <v>0</v>
      </c>
      <c r="BB116" s="69">
        <v>0</v>
      </c>
      <c r="BC116" s="69">
        <v>0</v>
      </c>
      <c r="BD116" s="80">
        <v>0</v>
      </c>
      <c r="BE116" s="80">
        <v>0</v>
      </c>
      <c r="BF116" s="69">
        <v>0</v>
      </c>
      <c r="BG116" s="69">
        <v>0</v>
      </c>
      <c r="BH116" s="80">
        <v>0</v>
      </c>
      <c r="BI116" s="80">
        <v>0</v>
      </c>
      <c r="BJ116" s="69">
        <v>0</v>
      </c>
      <c r="BK116" s="69">
        <v>0</v>
      </c>
      <c r="BL116" s="80">
        <v>0</v>
      </c>
      <c r="BM116" s="80">
        <v>0</v>
      </c>
      <c r="BN116" s="69">
        <v>0</v>
      </c>
      <c r="BO116" s="69">
        <v>0</v>
      </c>
      <c r="BP116" s="80">
        <v>0</v>
      </c>
      <c r="BQ116" s="80">
        <v>0</v>
      </c>
      <c r="BR116" s="69">
        <v>0</v>
      </c>
      <c r="BS116" s="69">
        <v>0</v>
      </c>
      <c r="BT116" s="80">
        <v>0</v>
      </c>
      <c r="BU116" s="80">
        <v>0</v>
      </c>
      <c r="BV116" s="69">
        <v>0</v>
      </c>
      <c r="BW116" s="69">
        <v>0</v>
      </c>
      <c r="BX116" s="80">
        <v>0</v>
      </c>
      <c r="BY116" s="80">
        <v>0</v>
      </c>
      <c r="BZ116" s="69">
        <v>0</v>
      </c>
      <c r="CA116" s="69">
        <v>0</v>
      </c>
      <c r="CB116" s="80">
        <v>0</v>
      </c>
      <c r="CC116" s="80">
        <v>-60141</v>
      </c>
      <c r="CD116" s="69">
        <v>0</v>
      </c>
      <c r="CE116" s="69" t="s">
        <v>851</v>
      </c>
      <c r="CF116" s="69" t="s">
        <v>852</v>
      </c>
      <c r="CG116" s="69" t="s">
        <v>701</v>
      </c>
      <c r="CH116" s="69" t="s">
        <v>701</v>
      </c>
      <c r="CI116" s="69" t="s">
        <v>701</v>
      </c>
      <c r="CJ116" s="68" t="s">
        <v>701</v>
      </c>
      <c r="CK116" s="68">
        <v>45127</v>
      </c>
      <c r="CL116" s="185" t="s">
        <v>1005</v>
      </c>
      <c r="CM116" s="67" t="s">
        <v>1004</v>
      </c>
      <c r="CN116" s="67" t="s">
        <v>168</v>
      </c>
      <c r="CO116" s="68">
        <v>45058</v>
      </c>
      <c r="CP116" s="185" t="s">
        <v>1001</v>
      </c>
      <c r="CQ116" s="67" t="s">
        <v>1009</v>
      </c>
      <c r="CR116" s="67" t="s">
        <v>1030</v>
      </c>
      <c r="CS116" s="69">
        <v>912225.16</v>
      </c>
      <c r="CT116" s="69"/>
      <c r="CU116" s="69"/>
      <c r="CV116" s="69">
        <v>0</v>
      </c>
      <c r="CW116" s="69">
        <v>17</v>
      </c>
      <c r="CX116" s="69">
        <v>0</v>
      </c>
      <c r="CY116" s="69">
        <v>0</v>
      </c>
      <c r="CZ116" s="69">
        <v>0</v>
      </c>
      <c r="DA116" s="69">
        <v>0</v>
      </c>
      <c r="DG116" t="str">
        <f t="shared" si="5"/>
        <v>CO</v>
      </c>
    </row>
    <row r="117" spans="1:111">
      <c r="A117" t="str">
        <f t="shared" si="4"/>
        <v>03CO</v>
      </c>
      <c r="B117" s="67" t="s">
        <v>2</v>
      </c>
      <c r="C117" s="67" t="s">
        <v>328</v>
      </c>
      <c r="D117" s="67" t="s">
        <v>329</v>
      </c>
      <c r="E117" s="68">
        <v>44286</v>
      </c>
      <c r="F117" s="185" t="s">
        <v>1003</v>
      </c>
      <c r="G117" s="67" t="s">
        <v>1002</v>
      </c>
      <c r="H117" s="69">
        <v>1</v>
      </c>
      <c r="I117" s="69">
        <v>11</v>
      </c>
      <c r="J117" s="69">
        <v>454</v>
      </c>
      <c r="K117" s="69">
        <v>705</v>
      </c>
      <c r="L117" s="69">
        <v>664</v>
      </c>
      <c r="M117" s="69">
        <v>41</v>
      </c>
      <c r="N117" s="69">
        <v>0</v>
      </c>
      <c r="O117" s="69">
        <v>0</v>
      </c>
      <c r="P117" s="69">
        <v>187</v>
      </c>
      <c r="Q117" s="80">
        <v>64</v>
      </c>
      <c r="R117" s="80">
        <v>6899119</v>
      </c>
      <c r="S117" s="80">
        <v>54298</v>
      </c>
      <c r="T117" s="80">
        <v>6844821</v>
      </c>
      <c r="U117" s="80">
        <v>7276831</v>
      </c>
      <c r="V117" s="80">
        <v>6961458</v>
      </c>
      <c r="W117" s="80">
        <v>0</v>
      </c>
      <c r="X117" s="80">
        <v>0</v>
      </c>
      <c r="Y117" s="80">
        <v>0</v>
      </c>
      <c r="Z117" s="80">
        <v>6961458</v>
      </c>
      <c r="AA117" s="80">
        <v>7368477</v>
      </c>
      <c r="AB117" s="80">
        <v>416838</v>
      </c>
      <c r="AC117" s="69">
        <v>377713</v>
      </c>
      <c r="AD117" s="69">
        <v>82</v>
      </c>
      <c r="AE117" s="69">
        <v>0</v>
      </c>
      <c r="AF117" s="80">
        <v>28</v>
      </c>
      <c r="AG117" s="80">
        <v>290730</v>
      </c>
      <c r="AH117" s="69">
        <v>0</v>
      </c>
      <c r="AI117" s="69">
        <v>4</v>
      </c>
      <c r="AJ117" s="80">
        <v>43</v>
      </c>
      <c r="AK117" s="80">
        <v>65880</v>
      </c>
      <c r="AL117" s="69">
        <v>6394</v>
      </c>
      <c r="AM117" s="69">
        <v>0</v>
      </c>
      <c r="AN117" s="80">
        <v>0</v>
      </c>
      <c r="AO117" s="80">
        <v>0</v>
      </c>
      <c r="AP117" s="69">
        <v>0</v>
      </c>
      <c r="AQ117" s="69">
        <v>0</v>
      </c>
      <c r="AR117" s="80">
        <v>0</v>
      </c>
      <c r="AS117" s="80">
        <v>0</v>
      </c>
      <c r="AT117" s="69">
        <v>0</v>
      </c>
      <c r="AU117" s="69">
        <v>0</v>
      </c>
      <c r="AV117" s="80">
        <v>0</v>
      </c>
      <c r="AW117" s="80">
        <v>0</v>
      </c>
      <c r="AX117" s="69">
        <v>0</v>
      </c>
      <c r="AY117" s="69">
        <v>0</v>
      </c>
      <c r="AZ117" s="80">
        <v>0</v>
      </c>
      <c r="BA117" s="80">
        <v>0</v>
      </c>
      <c r="BB117" s="69">
        <v>0</v>
      </c>
      <c r="BC117" s="69">
        <v>0</v>
      </c>
      <c r="BD117" s="80">
        <v>0</v>
      </c>
      <c r="BE117" s="80">
        <v>0</v>
      </c>
      <c r="BF117" s="69">
        <v>0</v>
      </c>
      <c r="BG117" s="69">
        <v>0</v>
      </c>
      <c r="BH117" s="80">
        <v>0</v>
      </c>
      <c r="BI117" s="80">
        <v>0</v>
      </c>
      <c r="BJ117" s="69">
        <v>0</v>
      </c>
      <c r="BK117" s="69">
        <v>0</v>
      </c>
      <c r="BL117" s="80">
        <v>0</v>
      </c>
      <c r="BM117" s="80">
        <v>1400</v>
      </c>
      <c r="BN117" s="69">
        <v>0</v>
      </c>
      <c r="BO117" s="69">
        <v>0</v>
      </c>
      <c r="BP117" s="80">
        <v>0</v>
      </c>
      <c r="BQ117" s="80">
        <v>0</v>
      </c>
      <c r="BR117" s="69">
        <v>0</v>
      </c>
      <c r="BS117" s="69">
        <v>0</v>
      </c>
      <c r="BT117" s="80">
        <v>0</v>
      </c>
      <c r="BU117" s="80">
        <v>0</v>
      </c>
      <c r="BV117" s="69">
        <v>0</v>
      </c>
      <c r="BW117" s="69">
        <v>40</v>
      </c>
      <c r="BX117" s="80">
        <v>0</v>
      </c>
      <c r="BY117" s="80">
        <v>0</v>
      </c>
      <c r="BZ117" s="69">
        <v>0</v>
      </c>
      <c r="CA117" s="69">
        <v>44</v>
      </c>
      <c r="CB117" s="80">
        <v>71</v>
      </c>
      <c r="CC117" s="80">
        <v>358010</v>
      </c>
      <c r="CD117" s="69">
        <v>6394</v>
      </c>
      <c r="CE117" s="69" t="s">
        <v>853</v>
      </c>
      <c r="CF117" s="69" t="s">
        <v>854</v>
      </c>
      <c r="CG117" s="69" t="s">
        <v>701</v>
      </c>
      <c r="CH117" s="69" t="s">
        <v>701</v>
      </c>
      <c r="CI117" s="69" t="s">
        <v>701</v>
      </c>
      <c r="CJ117" s="68" t="s">
        <v>701</v>
      </c>
      <c r="CK117" s="68">
        <v>45210</v>
      </c>
      <c r="CL117" s="185" t="s">
        <v>1007</v>
      </c>
      <c r="CM117" s="67" t="s">
        <v>1004</v>
      </c>
      <c r="CN117" s="67" t="s">
        <v>168</v>
      </c>
      <c r="CO117" s="68">
        <v>45042</v>
      </c>
      <c r="CP117" s="185" t="s">
        <v>1001</v>
      </c>
      <c r="CQ117" s="67" t="s">
        <v>1009</v>
      </c>
      <c r="CR117" s="67" t="s">
        <v>1030</v>
      </c>
      <c r="CS117" s="69">
        <v>5086089.54</v>
      </c>
      <c r="CT117" s="69"/>
      <c r="CU117" s="69"/>
      <c r="CV117" s="69">
        <v>26</v>
      </c>
      <c r="CW117" s="69">
        <v>61</v>
      </c>
      <c r="CX117" s="69">
        <v>0</v>
      </c>
      <c r="CY117" s="69">
        <v>0</v>
      </c>
      <c r="CZ117" s="69">
        <v>0</v>
      </c>
      <c r="DA117" s="69">
        <v>0</v>
      </c>
      <c r="DG117" t="str">
        <f t="shared" si="5"/>
        <v>CO</v>
      </c>
    </row>
    <row r="118" spans="1:111">
      <c r="A118" t="str">
        <f t="shared" si="4"/>
        <v>03CO</v>
      </c>
      <c r="B118" s="67" t="s">
        <v>2</v>
      </c>
      <c r="C118" s="67" t="s">
        <v>693</v>
      </c>
      <c r="D118" s="67" t="s">
        <v>694</v>
      </c>
      <c r="E118" s="68">
        <v>45070</v>
      </c>
      <c r="F118" s="185" t="s">
        <v>1001</v>
      </c>
      <c r="G118" s="67" t="s">
        <v>1009</v>
      </c>
      <c r="H118" s="69">
        <v>1</v>
      </c>
      <c r="I118" s="69">
        <v>0</v>
      </c>
      <c r="J118" s="69">
        <v>80</v>
      </c>
      <c r="K118" s="69">
        <v>263</v>
      </c>
      <c r="L118" s="69">
        <v>237</v>
      </c>
      <c r="M118" s="69">
        <v>26</v>
      </c>
      <c r="N118" s="69">
        <v>0</v>
      </c>
      <c r="O118" s="69">
        <v>0</v>
      </c>
      <c r="P118" s="69">
        <v>183</v>
      </c>
      <c r="Q118" s="80">
        <v>0</v>
      </c>
      <c r="R118" s="80">
        <v>556581</v>
      </c>
      <c r="S118" s="80">
        <v>0</v>
      </c>
      <c r="T118" s="80">
        <v>556581</v>
      </c>
      <c r="U118" s="80">
        <v>556581</v>
      </c>
      <c r="V118" s="80">
        <v>566850</v>
      </c>
      <c r="W118" s="80">
        <v>0</v>
      </c>
      <c r="X118" s="80">
        <v>0</v>
      </c>
      <c r="Y118" s="80">
        <v>0</v>
      </c>
      <c r="Z118" s="80">
        <v>566850</v>
      </c>
      <c r="AA118" s="80">
        <v>566850</v>
      </c>
      <c r="AB118" s="80">
        <v>0</v>
      </c>
      <c r="AC118" s="69">
        <v>0</v>
      </c>
      <c r="AD118" s="69">
        <v>161</v>
      </c>
      <c r="AE118" s="69">
        <v>0</v>
      </c>
      <c r="AF118" s="80">
        <v>0</v>
      </c>
      <c r="AG118" s="80">
        <v>0</v>
      </c>
      <c r="AH118" s="69">
        <v>0</v>
      </c>
      <c r="AI118" s="69">
        <v>0</v>
      </c>
      <c r="AJ118" s="80">
        <v>0</v>
      </c>
      <c r="AK118" s="80">
        <v>0</v>
      </c>
      <c r="AL118" s="69">
        <v>0</v>
      </c>
      <c r="AM118" s="69">
        <v>0</v>
      </c>
      <c r="AN118" s="80">
        <v>0</v>
      </c>
      <c r="AO118" s="80">
        <v>0</v>
      </c>
      <c r="AP118" s="69">
        <v>0</v>
      </c>
      <c r="AQ118" s="69">
        <v>0</v>
      </c>
      <c r="AR118" s="80">
        <v>0</v>
      </c>
      <c r="AS118" s="80">
        <v>0</v>
      </c>
      <c r="AT118" s="69">
        <v>0</v>
      </c>
      <c r="AU118" s="69">
        <v>0</v>
      </c>
      <c r="AV118" s="80">
        <v>0</v>
      </c>
      <c r="AW118" s="80">
        <v>0</v>
      </c>
      <c r="AX118" s="69">
        <v>0</v>
      </c>
      <c r="AY118" s="69">
        <v>0</v>
      </c>
      <c r="AZ118" s="80">
        <v>0</v>
      </c>
      <c r="BA118" s="80">
        <v>0</v>
      </c>
      <c r="BB118" s="69">
        <v>0</v>
      </c>
      <c r="BC118" s="69">
        <v>0</v>
      </c>
      <c r="BD118" s="80">
        <v>0</v>
      </c>
      <c r="BE118" s="80">
        <v>0</v>
      </c>
      <c r="BF118" s="69">
        <v>0</v>
      </c>
      <c r="BG118" s="69">
        <v>0</v>
      </c>
      <c r="BH118" s="80">
        <v>0</v>
      </c>
      <c r="BI118" s="80">
        <v>0</v>
      </c>
      <c r="BJ118" s="69">
        <v>0</v>
      </c>
      <c r="BK118" s="69">
        <v>62</v>
      </c>
      <c r="BL118" s="80">
        <v>0</v>
      </c>
      <c r="BM118" s="80">
        <v>0</v>
      </c>
      <c r="BN118" s="69">
        <v>0</v>
      </c>
      <c r="BO118" s="69">
        <v>0</v>
      </c>
      <c r="BP118" s="80">
        <v>0</v>
      </c>
      <c r="BQ118" s="80">
        <v>0</v>
      </c>
      <c r="BR118" s="69">
        <v>0</v>
      </c>
      <c r="BS118" s="69">
        <v>0</v>
      </c>
      <c r="BT118" s="80">
        <v>0</v>
      </c>
      <c r="BU118" s="80">
        <v>0</v>
      </c>
      <c r="BV118" s="69">
        <v>0</v>
      </c>
      <c r="BW118" s="69">
        <v>0</v>
      </c>
      <c r="BX118" s="80">
        <v>0</v>
      </c>
      <c r="BY118" s="80">
        <v>0</v>
      </c>
      <c r="BZ118" s="69">
        <v>0</v>
      </c>
      <c r="CA118" s="69">
        <v>62</v>
      </c>
      <c r="CB118" s="80">
        <v>0</v>
      </c>
      <c r="CC118" s="80">
        <v>0</v>
      </c>
      <c r="CD118" s="69">
        <v>0</v>
      </c>
      <c r="CE118" s="69" t="s">
        <v>851</v>
      </c>
      <c r="CF118" s="69" t="s">
        <v>852</v>
      </c>
      <c r="CG118" s="69" t="s">
        <v>701</v>
      </c>
      <c r="CH118" s="69" t="s">
        <v>701</v>
      </c>
      <c r="CI118" s="69" t="s">
        <v>701</v>
      </c>
      <c r="CJ118" s="68" t="s">
        <v>701</v>
      </c>
      <c r="CK118" s="68">
        <v>45434</v>
      </c>
      <c r="CL118" s="185" t="s">
        <v>1001</v>
      </c>
      <c r="CM118" s="67" t="s">
        <v>1004</v>
      </c>
      <c r="CN118" s="67" t="s">
        <v>168</v>
      </c>
      <c r="CO118" s="68">
        <v>45385</v>
      </c>
      <c r="CP118" s="185" t="s">
        <v>1001</v>
      </c>
      <c r="CQ118" s="67" t="s">
        <v>1004</v>
      </c>
      <c r="CR118" s="67" t="s">
        <v>1030</v>
      </c>
      <c r="CS118" s="69">
        <v>736778</v>
      </c>
      <c r="CT118" s="69"/>
      <c r="CU118" s="69"/>
      <c r="CV118" s="69">
        <v>0</v>
      </c>
      <c r="CW118" s="69">
        <v>22</v>
      </c>
      <c r="CX118" s="69">
        <v>0</v>
      </c>
      <c r="CY118" s="69">
        <v>0</v>
      </c>
      <c r="CZ118" s="69">
        <v>0</v>
      </c>
      <c r="DA118" s="69">
        <v>0</v>
      </c>
      <c r="DG118" t="str">
        <f t="shared" si="5"/>
        <v>CO</v>
      </c>
    </row>
    <row r="119" spans="1:111">
      <c r="A119" t="str">
        <f t="shared" si="4"/>
        <v>03CO</v>
      </c>
      <c r="B119" s="67" t="s">
        <v>2</v>
      </c>
      <c r="C119" s="67" t="s">
        <v>330</v>
      </c>
      <c r="D119" s="67" t="s">
        <v>331</v>
      </c>
      <c r="E119" s="68">
        <v>44678</v>
      </c>
      <c r="F119" s="185" t="s">
        <v>1001</v>
      </c>
      <c r="G119" s="67" t="s">
        <v>1010</v>
      </c>
      <c r="H119" s="69">
        <v>1</v>
      </c>
      <c r="I119" s="69">
        <v>2</v>
      </c>
      <c r="J119" s="69">
        <v>150</v>
      </c>
      <c r="K119" s="69">
        <v>205</v>
      </c>
      <c r="L119" s="69">
        <v>205</v>
      </c>
      <c r="M119" s="69">
        <v>0</v>
      </c>
      <c r="N119" s="69">
        <v>0</v>
      </c>
      <c r="O119" s="69">
        <v>0</v>
      </c>
      <c r="P119" s="69">
        <v>55</v>
      </c>
      <c r="Q119" s="80">
        <v>0</v>
      </c>
      <c r="R119" s="80">
        <v>2579717</v>
      </c>
      <c r="S119" s="80">
        <v>50000</v>
      </c>
      <c r="T119" s="80">
        <v>2529717</v>
      </c>
      <c r="U119" s="80">
        <v>2587262</v>
      </c>
      <c r="V119" s="80">
        <v>2470218</v>
      </c>
      <c r="W119" s="80">
        <v>0</v>
      </c>
      <c r="X119" s="80">
        <v>0</v>
      </c>
      <c r="Y119" s="80">
        <v>0</v>
      </c>
      <c r="Z119" s="80">
        <v>2470218</v>
      </c>
      <c r="AA119" s="80">
        <v>2458123</v>
      </c>
      <c r="AB119" s="80">
        <v>-12095</v>
      </c>
      <c r="AC119" s="69">
        <v>7545</v>
      </c>
      <c r="AD119" s="69">
        <v>47</v>
      </c>
      <c r="AE119" s="69">
        <v>0</v>
      </c>
      <c r="AF119" s="80">
        <v>0</v>
      </c>
      <c r="AG119" s="80">
        <v>5984</v>
      </c>
      <c r="AH119" s="69">
        <v>0</v>
      </c>
      <c r="AI119" s="69">
        <v>0</v>
      </c>
      <c r="AJ119" s="80">
        <v>0</v>
      </c>
      <c r="AK119" s="80">
        <v>1219</v>
      </c>
      <c r="AL119" s="69">
        <v>0</v>
      </c>
      <c r="AM119" s="69">
        <v>0</v>
      </c>
      <c r="AN119" s="80">
        <v>0</v>
      </c>
      <c r="AO119" s="80">
        <v>0</v>
      </c>
      <c r="AP119" s="69">
        <v>0</v>
      </c>
      <c r="AQ119" s="69">
        <v>0</v>
      </c>
      <c r="AR119" s="80">
        <v>0</v>
      </c>
      <c r="AS119" s="80">
        <v>0</v>
      </c>
      <c r="AT119" s="69">
        <v>0</v>
      </c>
      <c r="AU119" s="69">
        <v>0</v>
      </c>
      <c r="AV119" s="80">
        <v>0</v>
      </c>
      <c r="AW119" s="80">
        <v>0</v>
      </c>
      <c r="AX119" s="69">
        <v>0</v>
      </c>
      <c r="AY119" s="69">
        <v>0</v>
      </c>
      <c r="AZ119" s="80">
        <v>0</v>
      </c>
      <c r="BA119" s="80">
        <v>0</v>
      </c>
      <c r="BB119" s="69">
        <v>0</v>
      </c>
      <c r="BC119" s="69">
        <v>0</v>
      </c>
      <c r="BD119" s="80">
        <v>0</v>
      </c>
      <c r="BE119" s="80">
        <v>0</v>
      </c>
      <c r="BF119" s="69">
        <v>0</v>
      </c>
      <c r="BG119" s="69">
        <v>0</v>
      </c>
      <c r="BH119" s="80">
        <v>0</v>
      </c>
      <c r="BI119" s="80">
        <v>0</v>
      </c>
      <c r="BJ119" s="69">
        <v>0</v>
      </c>
      <c r="BK119" s="69">
        <v>0</v>
      </c>
      <c r="BL119" s="80">
        <v>0</v>
      </c>
      <c r="BM119" s="80">
        <v>2270</v>
      </c>
      <c r="BN119" s="69">
        <v>0</v>
      </c>
      <c r="BO119" s="69">
        <v>0</v>
      </c>
      <c r="BP119" s="80">
        <v>0</v>
      </c>
      <c r="BQ119" s="80">
        <v>0</v>
      </c>
      <c r="BR119" s="69">
        <v>0</v>
      </c>
      <c r="BS119" s="69">
        <v>0</v>
      </c>
      <c r="BT119" s="80">
        <v>0</v>
      </c>
      <c r="BU119" s="80">
        <v>0</v>
      </c>
      <c r="BV119" s="69">
        <v>0</v>
      </c>
      <c r="BW119" s="69">
        <v>0</v>
      </c>
      <c r="BX119" s="80">
        <v>0</v>
      </c>
      <c r="BY119" s="80">
        <v>0</v>
      </c>
      <c r="BZ119" s="69">
        <v>0</v>
      </c>
      <c r="CA119" s="69">
        <v>0</v>
      </c>
      <c r="CB119" s="80">
        <v>0</v>
      </c>
      <c r="CC119" s="80">
        <v>9474</v>
      </c>
      <c r="CD119" s="69">
        <v>0</v>
      </c>
      <c r="CE119" s="69" t="s">
        <v>847</v>
      </c>
      <c r="CF119" s="69" t="s">
        <v>848</v>
      </c>
      <c r="CG119" s="69" t="s">
        <v>701</v>
      </c>
      <c r="CH119" s="69" t="s">
        <v>701</v>
      </c>
      <c r="CI119" s="69" t="s">
        <v>701</v>
      </c>
      <c r="CJ119" s="68" t="s">
        <v>701</v>
      </c>
      <c r="CK119" s="68">
        <v>45351</v>
      </c>
      <c r="CL119" s="185" t="s">
        <v>1003</v>
      </c>
      <c r="CM119" s="67" t="s">
        <v>1004</v>
      </c>
      <c r="CN119" s="67" t="s">
        <v>168</v>
      </c>
      <c r="CO119" s="68">
        <v>45133</v>
      </c>
      <c r="CP119" s="185" t="s">
        <v>1005</v>
      </c>
      <c r="CQ119" s="67" t="s">
        <v>1004</v>
      </c>
      <c r="CR119" s="67" t="s">
        <v>1024</v>
      </c>
      <c r="CS119" s="69">
        <v>2583180.7200000002</v>
      </c>
      <c r="CT119" s="69"/>
      <c r="CU119" s="69"/>
      <c r="CV119" s="69">
        <v>0</v>
      </c>
      <c r="CW119" s="69">
        <v>8</v>
      </c>
      <c r="CX119" s="69">
        <v>0</v>
      </c>
      <c r="CY119" s="69">
        <v>0</v>
      </c>
      <c r="CZ119" s="69">
        <v>0</v>
      </c>
      <c r="DA119" s="69">
        <v>0</v>
      </c>
      <c r="DG119" t="str">
        <f t="shared" si="5"/>
        <v>CO</v>
      </c>
    </row>
    <row r="120" spans="1:111">
      <c r="A120" t="str">
        <f t="shared" si="4"/>
        <v>03CO</v>
      </c>
      <c r="B120" s="67" t="s">
        <v>2</v>
      </c>
      <c r="C120" s="67" t="s">
        <v>855</v>
      </c>
      <c r="D120" s="67" t="s">
        <v>1031</v>
      </c>
      <c r="E120" s="68">
        <v>44979</v>
      </c>
      <c r="F120" s="185" t="s">
        <v>1003</v>
      </c>
      <c r="G120" s="67" t="s">
        <v>1009</v>
      </c>
      <c r="H120" s="69">
        <v>1</v>
      </c>
      <c r="I120" s="69">
        <v>0</v>
      </c>
      <c r="J120" s="69">
        <v>100</v>
      </c>
      <c r="K120" s="69">
        <v>119</v>
      </c>
      <c r="L120" s="69">
        <v>100</v>
      </c>
      <c r="M120" s="69">
        <v>19</v>
      </c>
      <c r="N120" s="69">
        <v>0</v>
      </c>
      <c r="O120" s="69">
        <v>0</v>
      </c>
      <c r="P120" s="69">
        <v>19</v>
      </c>
      <c r="Q120" s="80">
        <v>0</v>
      </c>
      <c r="R120" s="80">
        <v>830333</v>
      </c>
      <c r="S120" s="80">
        <v>0</v>
      </c>
      <c r="T120" s="80">
        <v>830333</v>
      </c>
      <c r="U120" s="80">
        <v>830333</v>
      </c>
      <c r="V120" s="80">
        <v>808692</v>
      </c>
      <c r="W120" s="80">
        <v>0</v>
      </c>
      <c r="X120" s="80">
        <v>0</v>
      </c>
      <c r="Y120" s="80">
        <v>0</v>
      </c>
      <c r="Z120" s="80">
        <v>808692</v>
      </c>
      <c r="AA120" s="80">
        <v>808692</v>
      </c>
      <c r="AB120" s="80">
        <v>0</v>
      </c>
      <c r="AC120" s="69">
        <v>0</v>
      </c>
      <c r="AD120" s="69">
        <v>10</v>
      </c>
      <c r="AE120" s="69">
        <v>0</v>
      </c>
      <c r="AF120" s="80">
        <v>0</v>
      </c>
      <c r="AG120" s="80">
        <v>0</v>
      </c>
      <c r="AH120" s="69">
        <v>0</v>
      </c>
      <c r="AI120" s="69">
        <v>0</v>
      </c>
      <c r="AJ120" s="80">
        <v>0</v>
      </c>
      <c r="AK120" s="80">
        <v>0</v>
      </c>
      <c r="AL120" s="69">
        <v>0</v>
      </c>
      <c r="AM120" s="69">
        <v>0</v>
      </c>
      <c r="AN120" s="80">
        <v>0</v>
      </c>
      <c r="AO120" s="80">
        <v>0</v>
      </c>
      <c r="AP120" s="69">
        <v>0</v>
      </c>
      <c r="AQ120" s="69">
        <v>0</v>
      </c>
      <c r="AR120" s="80">
        <v>0</v>
      </c>
      <c r="AS120" s="80">
        <v>0</v>
      </c>
      <c r="AT120" s="69">
        <v>0</v>
      </c>
      <c r="AU120" s="69">
        <v>0</v>
      </c>
      <c r="AV120" s="80">
        <v>0</v>
      </c>
      <c r="AW120" s="80">
        <v>0</v>
      </c>
      <c r="AX120" s="69">
        <v>0</v>
      </c>
      <c r="AY120" s="69">
        <v>0</v>
      </c>
      <c r="AZ120" s="80">
        <v>0</v>
      </c>
      <c r="BA120" s="80">
        <v>0</v>
      </c>
      <c r="BB120" s="69">
        <v>0</v>
      </c>
      <c r="BC120" s="69">
        <v>0</v>
      </c>
      <c r="BD120" s="80">
        <v>0</v>
      </c>
      <c r="BE120" s="80">
        <v>0</v>
      </c>
      <c r="BF120" s="69">
        <v>0</v>
      </c>
      <c r="BG120" s="69">
        <v>0</v>
      </c>
      <c r="BH120" s="80">
        <v>0</v>
      </c>
      <c r="BI120" s="80">
        <v>0</v>
      </c>
      <c r="BJ120" s="69">
        <v>0</v>
      </c>
      <c r="BK120" s="69">
        <v>0</v>
      </c>
      <c r="BL120" s="80">
        <v>0</v>
      </c>
      <c r="BM120" s="80">
        <v>0</v>
      </c>
      <c r="BN120" s="69">
        <v>0</v>
      </c>
      <c r="BO120" s="69">
        <v>0</v>
      </c>
      <c r="BP120" s="80">
        <v>0</v>
      </c>
      <c r="BQ120" s="80">
        <v>0</v>
      </c>
      <c r="BR120" s="69">
        <v>0</v>
      </c>
      <c r="BS120" s="69">
        <v>0</v>
      </c>
      <c r="BT120" s="80">
        <v>0</v>
      </c>
      <c r="BU120" s="80">
        <v>0</v>
      </c>
      <c r="BV120" s="69">
        <v>0</v>
      </c>
      <c r="BW120" s="69">
        <v>0</v>
      </c>
      <c r="BX120" s="80">
        <v>0</v>
      </c>
      <c r="BY120" s="80">
        <v>0</v>
      </c>
      <c r="BZ120" s="69">
        <v>0</v>
      </c>
      <c r="CA120" s="69">
        <v>0</v>
      </c>
      <c r="CB120" s="80">
        <v>0</v>
      </c>
      <c r="CC120" s="80">
        <v>0</v>
      </c>
      <c r="CD120" s="69">
        <v>0</v>
      </c>
      <c r="CE120" s="69" t="s">
        <v>794</v>
      </c>
      <c r="CF120" s="69" t="s">
        <v>795</v>
      </c>
      <c r="CG120" s="69" t="s">
        <v>701</v>
      </c>
      <c r="CH120" s="69" t="s">
        <v>701</v>
      </c>
      <c r="CI120" s="69" t="s">
        <v>701</v>
      </c>
      <c r="CJ120" s="68" t="s">
        <v>701</v>
      </c>
      <c r="CK120" s="68">
        <v>45210</v>
      </c>
      <c r="CL120" s="185" t="s">
        <v>1007</v>
      </c>
      <c r="CM120" s="67" t="s">
        <v>1004</v>
      </c>
      <c r="CN120" s="67" t="s">
        <v>168</v>
      </c>
      <c r="CO120" s="68">
        <v>45139</v>
      </c>
      <c r="CP120" s="185" t="s">
        <v>1005</v>
      </c>
      <c r="CQ120" s="67" t="s">
        <v>1004</v>
      </c>
      <c r="CR120" s="67" t="s">
        <v>1026</v>
      </c>
      <c r="CS120" s="69">
        <v>771890.7</v>
      </c>
      <c r="CT120" s="69"/>
      <c r="CU120" s="69"/>
      <c r="CV120" s="69">
        <v>0</v>
      </c>
      <c r="CW120" s="69">
        <v>9</v>
      </c>
      <c r="CX120" s="69">
        <v>0</v>
      </c>
      <c r="CY120" s="69">
        <v>0</v>
      </c>
      <c r="CZ120" s="69">
        <v>0</v>
      </c>
      <c r="DA120" s="69">
        <v>0</v>
      </c>
      <c r="DG120" t="str">
        <f t="shared" si="5"/>
        <v>CO</v>
      </c>
    </row>
    <row r="121" spans="1:111">
      <c r="A121" t="str">
        <f t="shared" si="4"/>
        <v>03CO</v>
      </c>
      <c r="B121" s="67" t="s">
        <v>2</v>
      </c>
      <c r="C121" s="67" t="s">
        <v>332</v>
      </c>
      <c r="D121" s="67" t="s">
        <v>333</v>
      </c>
      <c r="E121" s="68">
        <v>44314</v>
      </c>
      <c r="F121" s="185" t="s">
        <v>1001</v>
      </c>
      <c r="G121" s="67" t="s">
        <v>1002</v>
      </c>
      <c r="H121" s="69">
        <v>2</v>
      </c>
      <c r="I121" s="69">
        <v>6</v>
      </c>
      <c r="J121" s="69">
        <v>315</v>
      </c>
      <c r="K121" s="69">
        <v>828</v>
      </c>
      <c r="L121" s="69">
        <v>828</v>
      </c>
      <c r="M121" s="69">
        <v>0</v>
      </c>
      <c r="N121" s="69">
        <v>0</v>
      </c>
      <c r="O121" s="69">
        <v>0</v>
      </c>
      <c r="P121" s="69">
        <v>427</v>
      </c>
      <c r="Q121" s="80">
        <v>86</v>
      </c>
      <c r="R121" s="80">
        <v>16418543</v>
      </c>
      <c r="S121" s="80">
        <v>150000</v>
      </c>
      <c r="T121" s="80">
        <v>16268543</v>
      </c>
      <c r="U121" s="80">
        <v>16722911</v>
      </c>
      <c r="V121" s="80">
        <v>17708583</v>
      </c>
      <c r="W121" s="80">
        <v>-15000</v>
      </c>
      <c r="X121" s="80">
        <v>-192500</v>
      </c>
      <c r="Y121" s="80">
        <v>-207500</v>
      </c>
      <c r="Z121" s="80">
        <v>17501083</v>
      </c>
      <c r="AA121" s="80">
        <v>18173399</v>
      </c>
      <c r="AB121" s="80">
        <v>716852</v>
      </c>
      <c r="AC121" s="69">
        <v>304368</v>
      </c>
      <c r="AD121" s="69">
        <v>296</v>
      </c>
      <c r="AE121" s="69">
        <v>15</v>
      </c>
      <c r="AF121" s="80">
        <v>27</v>
      </c>
      <c r="AG121" s="80">
        <v>103528</v>
      </c>
      <c r="AH121" s="69">
        <v>3211</v>
      </c>
      <c r="AI121" s="69">
        <v>5</v>
      </c>
      <c r="AJ121" s="80">
        <v>27</v>
      </c>
      <c r="AK121" s="80">
        <v>149230</v>
      </c>
      <c r="AL121" s="69">
        <v>80099</v>
      </c>
      <c r="AM121" s="69">
        <v>0</v>
      </c>
      <c r="AN121" s="80">
        <v>0</v>
      </c>
      <c r="AO121" s="80">
        <v>0</v>
      </c>
      <c r="AP121" s="69">
        <v>0</v>
      </c>
      <c r="AQ121" s="69">
        <v>0</v>
      </c>
      <c r="AR121" s="80">
        <v>0</v>
      </c>
      <c r="AS121" s="80">
        <v>0</v>
      </c>
      <c r="AT121" s="69">
        <v>0</v>
      </c>
      <c r="AU121" s="69">
        <v>0</v>
      </c>
      <c r="AV121" s="80">
        <v>0</v>
      </c>
      <c r="AW121" s="80">
        <v>0</v>
      </c>
      <c r="AX121" s="69">
        <v>0</v>
      </c>
      <c r="AY121" s="69">
        <v>22</v>
      </c>
      <c r="AZ121" s="80">
        <v>18</v>
      </c>
      <c r="BA121" s="80">
        <v>37573</v>
      </c>
      <c r="BB121" s="69">
        <v>10652</v>
      </c>
      <c r="BC121" s="69">
        <v>7</v>
      </c>
      <c r="BD121" s="80">
        <v>14</v>
      </c>
      <c r="BE121" s="80">
        <v>59047</v>
      </c>
      <c r="BF121" s="69">
        <v>15703</v>
      </c>
      <c r="BG121" s="69">
        <v>0</v>
      </c>
      <c r="BH121" s="80">
        <v>0</v>
      </c>
      <c r="BI121" s="80">
        <v>0</v>
      </c>
      <c r="BJ121" s="69">
        <v>0</v>
      </c>
      <c r="BK121" s="69">
        <v>0</v>
      </c>
      <c r="BL121" s="80">
        <v>0</v>
      </c>
      <c r="BM121" s="80">
        <v>0</v>
      </c>
      <c r="BN121" s="69">
        <v>0</v>
      </c>
      <c r="BO121" s="69">
        <v>0</v>
      </c>
      <c r="BP121" s="80">
        <v>0</v>
      </c>
      <c r="BQ121" s="80">
        <v>0</v>
      </c>
      <c r="BR121" s="69">
        <v>0</v>
      </c>
      <c r="BS121" s="69">
        <v>0</v>
      </c>
      <c r="BT121" s="80">
        <v>0</v>
      </c>
      <c r="BU121" s="80">
        <v>0</v>
      </c>
      <c r="BV121" s="69">
        <v>0</v>
      </c>
      <c r="BW121" s="69">
        <v>0</v>
      </c>
      <c r="BX121" s="80">
        <v>0</v>
      </c>
      <c r="BY121" s="80">
        <v>0</v>
      </c>
      <c r="BZ121" s="69">
        <v>0</v>
      </c>
      <c r="CA121" s="69">
        <v>49</v>
      </c>
      <c r="CB121" s="80">
        <v>86</v>
      </c>
      <c r="CC121" s="80">
        <v>349378</v>
      </c>
      <c r="CD121" s="69">
        <v>109665</v>
      </c>
      <c r="CE121" s="69" t="s">
        <v>733</v>
      </c>
      <c r="CF121" s="69" t="s">
        <v>734</v>
      </c>
      <c r="CG121" s="69" t="s">
        <v>701</v>
      </c>
      <c r="CH121" s="69" t="s">
        <v>701</v>
      </c>
      <c r="CI121" s="69" t="s">
        <v>701</v>
      </c>
      <c r="CJ121" s="68" t="s">
        <v>701</v>
      </c>
      <c r="CK121" s="68">
        <v>45414</v>
      </c>
      <c r="CL121" s="185" t="s">
        <v>1001</v>
      </c>
      <c r="CM121" s="67" t="s">
        <v>1004</v>
      </c>
      <c r="CN121" s="67" t="s">
        <v>168</v>
      </c>
      <c r="CO121" s="68">
        <v>45230</v>
      </c>
      <c r="CP121" s="185" t="s">
        <v>1007</v>
      </c>
      <c r="CQ121" s="67" t="s">
        <v>1004</v>
      </c>
      <c r="CR121" s="67" t="s">
        <v>1024</v>
      </c>
      <c r="CS121" s="69">
        <v>18163993.949999999</v>
      </c>
      <c r="CT121" s="69"/>
      <c r="CU121" s="69"/>
      <c r="CV121" s="69">
        <v>60</v>
      </c>
      <c r="CW121" s="69">
        <v>82</v>
      </c>
      <c r="CX121" s="69">
        <v>0</v>
      </c>
      <c r="CY121" s="69">
        <v>0</v>
      </c>
      <c r="CZ121" s="69">
        <v>0</v>
      </c>
      <c r="DA121" s="69">
        <v>0</v>
      </c>
      <c r="DG121" t="str">
        <f t="shared" si="5"/>
        <v>CO</v>
      </c>
    </row>
    <row r="122" spans="1:111">
      <c r="A122" t="str">
        <f t="shared" si="4"/>
        <v>03CO</v>
      </c>
      <c r="B122" s="67" t="s">
        <v>2</v>
      </c>
      <c r="C122" s="67" t="s">
        <v>334</v>
      </c>
      <c r="D122" s="67" t="s">
        <v>335</v>
      </c>
      <c r="E122" s="68">
        <v>44496</v>
      </c>
      <c r="F122" s="185" t="s">
        <v>1007</v>
      </c>
      <c r="G122" s="67" t="s">
        <v>1010</v>
      </c>
      <c r="H122" s="69">
        <v>2</v>
      </c>
      <c r="I122" s="69">
        <v>3</v>
      </c>
      <c r="J122" s="69">
        <v>230</v>
      </c>
      <c r="K122" s="69">
        <v>481</v>
      </c>
      <c r="L122" s="69">
        <v>480</v>
      </c>
      <c r="M122" s="69">
        <v>1</v>
      </c>
      <c r="N122" s="69">
        <v>0</v>
      </c>
      <c r="O122" s="69">
        <v>0</v>
      </c>
      <c r="P122" s="69">
        <v>236</v>
      </c>
      <c r="Q122" s="80">
        <v>15</v>
      </c>
      <c r="R122" s="80">
        <v>6283852</v>
      </c>
      <c r="S122" s="80">
        <v>73669</v>
      </c>
      <c r="T122" s="80">
        <v>6210183</v>
      </c>
      <c r="U122" s="80">
        <v>6727204</v>
      </c>
      <c r="V122" s="80">
        <v>6844151</v>
      </c>
      <c r="W122" s="80">
        <v>0</v>
      </c>
      <c r="X122" s="80">
        <v>0</v>
      </c>
      <c r="Y122" s="80">
        <v>0</v>
      </c>
      <c r="Z122" s="80">
        <v>6844151</v>
      </c>
      <c r="AA122" s="80">
        <v>7176797</v>
      </c>
      <c r="AB122" s="80">
        <v>332646</v>
      </c>
      <c r="AC122" s="69">
        <v>443352</v>
      </c>
      <c r="AD122" s="69">
        <v>186</v>
      </c>
      <c r="AE122" s="69">
        <v>0</v>
      </c>
      <c r="AF122" s="80">
        <v>7</v>
      </c>
      <c r="AG122" s="80">
        <v>378034</v>
      </c>
      <c r="AH122" s="69">
        <v>0</v>
      </c>
      <c r="AI122" s="69">
        <v>0</v>
      </c>
      <c r="AJ122" s="80">
        <v>8</v>
      </c>
      <c r="AK122" s="80">
        <v>133625</v>
      </c>
      <c r="AL122" s="69">
        <v>0</v>
      </c>
      <c r="AM122" s="69">
        <v>0</v>
      </c>
      <c r="AN122" s="80">
        <v>0</v>
      </c>
      <c r="AO122" s="80">
        <v>0</v>
      </c>
      <c r="AP122" s="69">
        <v>0</v>
      </c>
      <c r="AQ122" s="69">
        <v>0</v>
      </c>
      <c r="AR122" s="80">
        <v>0</v>
      </c>
      <c r="AS122" s="80">
        <v>0</v>
      </c>
      <c r="AT122" s="69">
        <v>0</v>
      </c>
      <c r="AU122" s="69">
        <v>0</v>
      </c>
      <c r="AV122" s="80">
        <v>0</v>
      </c>
      <c r="AW122" s="80">
        <v>0</v>
      </c>
      <c r="AX122" s="69">
        <v>0</v>
      </c>
      <c r="AY122" s="69">
        <v>0</v>
      </c>
      <c r="AZ122" s="80">
        <v>0</v>
      </c>
      <c r="BA122" s="80">
        <v>0</v>
      </c>
      <c r="BB122" s="69">
        <v>0</v>
      </c>
      <c r="BC122" s="69">
        <v>0</v>
      </c>
      <c r="BD122" s="80">
        <v>0</v>
      </c>
      <c r="BE122" s="80">
        <v>0</v>
      </c>
      <c r="BF122" s="69">
        <v>0</v>
      </c>
      <c r="BG122" s="69">
        <v>0</v>
      </c>
      <c r="BH122" s="80">
        <v>0</v>
      </c>
      <c r="BI122" s="80">
        <v>0</v>
      </c>
      <c r="BJ122" s="69">
        <v>0</v>
      </c>
      <c r="BK122" s="69">
        <v>32</v>
      </c>
      <c r="BL122" s="80">
        <v>0</v>
      </c>
      <c r="BM122" s="80">
        <v>-51237</v>
      </c>
      <c r="BN122" s="69">
        <v>0</v>
      </c>
      <c r="BO122" s="69">
        <v>0</v>
      </c>
      <c r="BP122" s="80">
        <v>0</v>
      </c>
      <c r="BQ122" s="80">
        <v>0</v>
      </c>
      <c r="BR122" s="69">
        <v>0</v>
      </c>
      <c r="BS122" s="69">
        <v>0</v>
      </c>
      <c r="BT122" s="80">
        <v>0</v>
      </c>
      <c r="BU122" s="80">
        <v>0</v>
      </c>
      <c r="BV122" s="69">
        <v>0</v>
      </c>
      <c r="BW122" s="69">
        <v>0</v>
      </c>
      <c r="BX122" s="80">
        <v>0</v>
      </c>
      <c r="BY122" s="80">
        <v>0</v>
      </c>
      <c r="BZ122" s="69">
        <v>0</v>
      </c>
      <c r="CA122" s="69">
        <v>32</v>
      </c>
      <c r="CB122" s="80">
        <v>15</v>
      </c>
      <c r="CC122" s="80">
        <v>460422</v>
      </c>
      <c r="CD122" s="69">
        <v>0</v>
      </c>
      <c r="CE122" s="69" t="s">
        <v>847</v>
      </c>
      <c r="CF122" s="69" t="s">
        <v>848</v>
      </c>
      <c r="CG122" s="69" t="s">
        <v>701</v>
      </c>
      <c r="CH122" s="69" t="s">
        <v>701</v>
      </c>
      <c r="CI122" s="69" t="s">
        <v>701</v>
      </c>
      <c r="CJ122" s="68" t="s">
        <v>701</v>
      </c>
      <c r="CK122" s="68">
        <v>45155</v>
      </c>
      <c r="CL122" s="185" t="s">
        <v>1005</v>
      </c>
      <c r="CM122" s="67" t="s">
        <v>1004</v>
      </c>
      <c r="CN122" s="67" t="s">
        <v>168</v>
      </c>
      <c r="CO122" s="68">
        <v>45105</v>
      </c>
      <c r="CP122" s="185" t="s">
        <v>1001</v>
      </c>
      <c r="CQ122" s="67" t="s">
        <v>1009</v>
      </c>
      <c r="CR122" s="67" t="s">
        <v>1024</v>
      </c>
      <c r="CS122" s="69">
        <v>7460138.2800000003</v>
      </c>
      <c r="CT122" s="69"/>
      <c r="CU122" s="69"/>
      <c r="CV122" s="69">
        <v>1</v>
      </c>
      <c r="CW122" s="69">
        <v>50</v>
      </c>
      <c r="CX122" s="69">
        <v>0</v>
      </c>
      <c r="CY122" s="69">
        <v>0</v>
      </c>
      <c r="CZ122" s="69">
        <v>0</v>
      </c>
      <c r="DA122" s="69">
        <v>0</v>
      </c>
      <c r="DG122" t="str">
        <f t="shared" si="5"/>
        <v>CO</v>
      </c>
    </row>
    <row r="123" spans="1:111">
      <c r="A123" t="str">
        <f t="shared" si="4"/>
        <v>03CO</v>
      </c>
      <c r="B123" s="67" t="s">
        <v>2</v>
      </c>
      <c r="C123" s="67" t="s">
        <v>856</v>
      </c>
      <c r="D123" s="67" t="s">
        <v>1032</v>
      </c>
      <c r="E123" s="68">
        <v>44727</v>
      </c>
      <c r="F123" s="185" t="s">
        <v>1001</v>
      </c>
      <c r="G123" s="67" t="s">
        <v>1010</v>
      </c>
      <c r="H123" s="69">
        <v>1</v>
      </c>
      <c r="I123" s="69">
        <v>1</v>
      </c>
      <c r="J123" s="69">
        <v>100</v>
      </c>
      <c r="K123" s="69">
        <v>125</v>
      </c>
      <c r="L123" s="69">
        <v>92</v>
      </c>
      <c r="M123" s="69">
        <v>33</v>
      </c>
      <c r="N123" s="69">
        <v>0</v>
      </c>
      <c r="O123" s="69">
        <v>0</v>
      </c>
      <c r="P123" s="69">
        <v>25</v>
      </c>
      <c r="Q123" s="80">
        <v>0</v>
      </c>
      <c r="R123" s="80">
        <v>2537432</v>
      </c>
      <c r="S123" s="80">
        <v>50000</v>
      </c>
      <c r="T123" s="80">
        <v>2487432</v>
      </c>
      <c r="U123" s="80">
        <v>2537432</v>
      </c>
      <c r="V123" s="80">
        <v>2741257</v>
      </c>
      <c r="W123" s="80">
        <v>0</v>
      </c>
      <c r="X123" s="80">
        <v>0</v>
      </c>
      <c r="Y123" s="80">
        <v>0</v>
      </c>
      <c r="Z123" s="80">
        <v>2741257</v>
      </c>
      <c r="AA123" s="80">
        <v>2721406</v>
      </c>
      <c r="AB123" s="80">
        <v>-19851</v>
      </c>
      <c r="AC123" s="69">
        <v>0</v>
      </c>
      <c r="AD123" s="69">
        <v>14</v>
      </c>
      <c r="AE123" s="69">
        <v>0</v>
      </c>
      <c r="AF123" s="80">
        <v>0</v>
      </c>
      <c r="AG123" s="80">
        <v>0</v>
      </c>
      <c r="AH123" s="69">
        <v>0</v>
      </c>
      <c r="AI123" s="69">
        <v>0</v>
      </c>
      <c r="AJ123" s="80">
        <v>0</v>
      </c>
      <c r="AK123" s="80">
        <v>0</v>
      </c>
      <c r="AL123" s="69">
        <v>0</v>
      </c>
      <c r="AM123" s="69">
        <v>0</v>
      </c>
      <c r="AN123" s="80">
        <v>0</v>
      </c>
      <c r="AO123" s="80">
        <v>0</v>
      </c>
      <c r="AP123" s="69">
        <v>0</v>
      </c>
      <c r="AQ123" s="69">
        <v>0</v>
      </c>
      <c r="AR123" s="80">
        <v>0</v>
      </c>
      <c r="AS123" s="80">
        <v>0</v>
      </c>
      <c r="AT123" s="69">
        <v>0</v>
      </c>
      <c r="AU123" s="69">
        <v>0</v>
      </c>
      <c r="AV123" s="80">
        <v>0</v>
      </c>
      <c r="AW123" s="80">
        <v>0</v>
      </c>
      <c r="AX123" s="69">
        <v>0</v>
      </c>
      <c r="AY123" s="69">
        <v>0</v>
      </c>
      <c r="AZ123" s="80">
        <v>0</v>
      </c>
      <c r="BA123" s="80">
        <v>0</v>
      </c>
      <c r="BB123" s="69">
        <v>0</v>
      </c>
      <c r="BC123" s="69">
        <v>0</v>
      </c>
      <c r="BD123" s="80">
        <v>0</v>
      </c>
      <c r="BE123" s="80">
        <v>0</v>
      </c>
      <c r="BF123" s="69">
        <v>0</v>
      </c>
      <c r="BG123" s="69">
        <v>0</v>
      </c>
      <c r="BH123" s="80">
        <v>0</v>
      </c>
      <c r="BI123" s="80">
        <v>0</v>
      </c>
      <c r="BJ123" s="69">
        <v>0</v>
      </c>
      <c r="BK123" s="69">
        <v>0</v>
      </c>
      <c r="BL123" s="80">
        <v>0</v>
      </c>
      <c r="BM123" s="80">
        <v>0</v>
      </c>
      <c r="BN123" s="69">
        <v>0</v>
      </c>
      <c r="BO123" s="69">
        <v>0</v>
      </c>
      <c r="BP123" s="80">
        <v>0</v>
      </c>
      <c r="BQ123" s="80">
        <v>0</v>
      </c>
      <c r="BR123" s="69">
        <v>0</v>
      </c>
      <c r="BS123" s="69">
        <v>0</v>
      </c>
      <c r="BT123" s="80">
        <v>0</v>
      </c>
      <c r="BU123" s="80">
        <v>0</v>
      </c>
      <c r="BV123" s="69">
        <v>0</v>
      </c>
      <c r="BW123" s="69">
        <v>0</v>
      </c>
      <c r="BX123" s="80">
        <v>0</v>
      </c>
      <c r="BY123" s="80">
        <v>0</v>
      </c>
      <c r="BZ123" s="69">
        <v>0</v>
      </c>
      <c r="CA123" s="69">
        <v>0</v>
      </c>
      <c r="CB123" s="80">
        <v>0</v>
      </c>
      <c r="CC123" s="80">
        <v>0</v>
      </c>
      <c r="CD123" s="69">
        <v>0</v>
      </c>
      <c r="CE123" s="69" t="s">
        <v>768</v>
      </c>
      <c r="CF123" s="69" t="s">
        <v>769</v>
      </c>
      <c r="CG123" s="69" t="s">
        <v>701</v>
      </c>
      <c r="CH123" s="69" t="s">
        <v>701</v>
      </c>
      <c r="CI123" s="69" t="s">
        <v>701</v>
      </c>
      <c r="CJ123" s="68" t="s">
        <v>701</v>
      </c>
      <c r="CK123" s="68">
        <v>45132</v>
      </c>
      <c r="CL123" s="185" t="s">
        <v>1005</v>
      </c>
      <c r="CM123" s="67" t="s">
        <v>1004</v>
      </c>
      <c r="CN123" s="67" t="s">
        <v>168</v>
      </c>
      <c r="CO123" s="68">
        <v>44991</v>
      </c>
      <c r="CP123" s="185" t="s">
        <v>1003</v>
      </c>
      <c r="CQ123" s="67" t="s">
        <v>1009</v>
      </c>
      <c r="CR123" s="67" t="s">
        <v>1026</v>
      </c>
      <c r="CS123" s="69">
        <v>2975156.64</v>
      </c>
      <c r="CT123" s="69"/>
      <c r="CU123" s="69"/>
      <c r="CV123" s="69">
        <v>0</v>
      </c>
      <c r="CW123" s="69">
        <v>11</v>
      </c>
      <c r="CX123" s="69">
        <v>0</v>
      </c>
      <c r="CY123" s="69">
        <v>0</v>
      </c>
      <c r="CZ123" s="69">
        <v>0</v>
      </c>
      <c r="DA123" s="69">
        <v>0</v>
      </c>
      <c r="DG123" t="str">
        <f t="shared" si="5"/>
        <v>CO</v>
      </c>
    </row>
    <row r="124" spans="1:111">
      <c r="A124" t="str">
        <f t="shared" si="4"/>
        <v>03CO</v>
      </c>
      <c r="B124" s="67" t="s">
        <v>2</v>
      </c>
      <c r="C124" s="67" t="s">
        <v>336</v>
      </c>
      <c r="D124" s="67" t="s">
        <v>337</v>
      </c>
      <c r="E124" s="68">
        <v>44587</v>
      </c>
      <c r="F124" s="185" t="s">
        <v>1003</v>
      </c>
      <c r="G124" s="67" t="s">
        <v>1010</v>
      </c>
      <c r="H124" s="69">
        <v>1</v>
      </c>
      <c r="I124" s="69">
        <v>2</v>
      </c>
      <c r="J124" s="69">
        <v>105</v>
      </c>
      <c r="K124" s="69">
        <v>181</v>
      </c>
      <c r="L124" s="69">
        <v>202</v>
      </c>
      <c r="M124" s="69">
        <v>-21</v>
      </c>
      <c r="N124" s="69">
        <v>21</v>
      </c>
      <c r="O124" s="69">
        <v>0</v>
      </c>
      <c r="P124" s="69">
        <v>76</v>
      </c>
      <c r="Q124" s="80">
        <v>0</v>
      </c>
      <c r="R124" s="80">
        <v>1458732</v>
      </c>
      <c r="S124" s="80">
        <v>50000</v>
      </c>
      <c r="T124" s="80">
        <v>1408732</v>
      </c>
      <c r="U124" s="80">
        <v>1483251</v>
      </c>
      <c r="V124" s="80">
        <v>1401648</v>
      </c>
      <c r="W124" s="80">
        <v>-35574</v>
      </c>
      <c r="X124" s="80">
        <v>0</v>
      </c>
      <c r="Y124" s="80">
        <v>-35574</v>
      </c>
      <c r="Z124" s="80">
        <v>1366074</v>
      </c>
      <c r="AA124" s="80">
        <v>1366074</v>
      </c>
      <c r="AB124" s="80">
        <v>0</v>
      </c>
      <c r="AC124" s="69">
        <v>24520</v>
      </c>
      <c r="AD124" s="69">
        <v>30</v>
      </c>
      <c r="AE124" s="69">
        <v>0</v>
      </c>
      <c r="AF124" s="80">
        <v>0</v>
      </c>
      <c r="AG124" s="80">
        <v>0</v>
      </c>
      <c r="AH124" s="69">
        <v>0</v>
      </c>
      <c r="AI124" s="69">
        <v>0</v>
      </c>
      <c r="AJ124" s="80">
        <v>0</v>
      </c>
      <c r="AK124" s="80">
        <v>396</v>
      </c>
      <c r="AL124" s="69">
        <v>0</v>
      </c>
      <c r="AM124" s="69">
        <v>0</v>
      </c>
      <c r="AN124" s="80">
        <v>0</v>
      </c>
      <c r="AO124" s="80">
        <v>0</v>
      </c>
      <c r="AP124" s="69">
        <v>0</v>
      </c>
      <c r="AQ124" s="69">
        <v>0</v>
      </c>
      <c r="AR124" s="80">
        <v>0</v>
      </c>
      <c r="AS124" s="80">
        <v>0</v>
      </c>
      <c r="AT124" s="69">
        <v>0</v>
      </c>
      <c r="AU124" s="69">
        <v>0</v>
      </c>
      <c r="AV124" s="80">
        <v>0</v>
      </c>
      <c r="AW124" s="80">
        <v>0</v>
      </c>
      <c r="AX124" s="69">
        <v>0</v>
      </c>
      <c r="AY124" s="69">
        <v>0</v>
      </c>
      <c r="AZ124" s="80">
        <v>0</v>
      </c>
      <c r="BA124" s="80">
        <v>24520</v>
      </c>
      <c r="BB124" s="69">
        <v>0</v>
      </c>
      <c r="BC124" s="69">
        <v>0</v>
      </c>
      <c r="BD124" s="80">
        <v>0</v>
      </c>
      <c r="BE124" s="80">
        <v>0</v>
      </c>
      <c r="BF124" s="69">
        <v>0</v>
      </c>
      <c r="BG124" s="69">
        <v>0</v>
      </c>
      <c r="BH124" s="80">
        <v>0</v>
      </c>
      <c r="BI124" s="80">
        <v>0</v>
      </c>
      <c r="BJ124" s="69">
        <v>0</v>
      </c>
      <c r="BK124" s="69">
        <v>0</v>
      </c>
      <c r="BL124" s="80">
        <v>0</v>
      </c>
      <c r="BM124" s="80">
        <v>0</v>
      </c>
      <c r="BN124" s="69">
        <v>0</v>
      </c>
      <c r="BO124" s="69">
        <v>0</v>
      </c>
      <c r="BP124" s="80">
        <v>0</v>
      </c>
      <c r="BQ124" s="80">
        <v>0</v>
      </c>
      <c r="BR124" s="69">
        <v>0</v>
      </c>
      <c r="BS124" s="69">
        <v>0</v>
      </c>
      <c r="BT124" s="80">
        <v>0</v>
      </c>
      <c r="BU124" s="80">
        <v>0</v>
      </c>
      <c r="BV124" s="69">
        <v>0</v>
      </c>
      <c r="BW124" s="69">
        <v>12</v>
      </c>
      <c r="BX124" s="80">
        <v>0</v>
      </c>
      <c r="BY124" s="80">
        <v>0</v>
      </c>
      <c r="BZ124" s="69">
        <v>0</v>
      </c>
      <c r="CA124" s="69">
        <v>12</v>
      </c>
      <c r="CB124" s="80">
        <v>0</v>
      </c>
      <c r="CC124" s="80">
        <v>24915</v>
      </c>
      <c r="CD124" s="69">
        <v>0</v>
      </c>
      <c r="CE124" s="69" t="s">
        <v>733</v>
      </c>
      <c r="CF124" s="69" t="s">
        <v>734</v>
      </c>
      <c r="CG124" s="69" t="s">
        <v>701</v>
      </c>
      <c r="CH124" s="69" t="s">
        <v>701</v>
      </c>
      <c r="CI124" s="69" t="s">
        <v>701</v>
      </c>
      <c r="CJ124" s="68" t="s">
        <v>701</v>
      </c>
      <c r="CK124" s="68">
        <v>45428</v>
      </c>
      <c r="CL124" s="185" t="s">
        <v>1001</v>
      </c>
      <c r="CM124" s="67" t="s">
        <v>1004</v>
      </c>
      <c r="CN124" s="67" t="s">
        <v>168</v>
      </c>
      <c r="CO124" s="68">
        <v>44865</v>
      </c>
      <c r="CP124" s="185" t="s">
        <v>1007</v>
      </c>
      <c r="CQ124" s="67" t="s">
        <v>1009</v>
      </c>
      <c r="CR124" s="67" t="s">
        <v>1024</v>
      </c>
      <c r="CS124" s="69">
        <v>2613265.2400000002</v>
      </c>
      <c r="CT124" s="69"/>
      <c r="CU124" s="69"/>
      <c r="CV124" s="69">
        <v>0</v>
      </c>
      <c r="CW124" s="69">
        <v>12</v>
      </c>
      <c r="CX124" s="69">
        <v>0</v>
      </c>
      <c r="CY124" s="69">
        <v>0</v>
      </c>
      <c r="CZ124" s="69">
        <v>0</v>
      </c>
      <c r="DA124" s="69">
        <v>0</v>
      </c>
      <c r="DG124" t="str">
        <f t="shared" si="5"/>
        <v>CO</v>
      </c>
    </row>
    <row r="125" spans="1:111">
      <c r="A125" t="str">
        <f t="shared" si="4"/>
        <v>03CO</v>
      </c>
      <c r="B125" s="67" t="s">
        <v>2</v>
      </c>
      <c r="C125" s="67" t="s">
        <v>338</v>
      </c>
      <c r="D125" s="67" t="s">
        <v>339</v>
      </c>
      <c r="E125" s="68">
        <v>44615</v>
      </c>
      <c r="F125" s="185" t="s">
        <v>1003</v>
      </c>
      <c r="G125" s="67" t="s">
        <v>1010</v>
      </c>
      <c r="H125" s="69">
        <v>4</v>
      </c>
      <c r="I125" s="69">
        <v>3</v>
      </c>
      <c r="J125" s="69">
        <v>240</v>
      </c>
      <c r="K125" s="69">
        <v>525</v>
      </c>
      <c r="L125" s="69">
        <v>524</v>
      </c>
      <c r="M125" s="69">
        <v>1</v>
      </c>
      <c r="N125" s="69">
        <v>0</v>
      </c>
      <c r="O125" s="69">
        <v>0</v>
      </c>
      <c r="P125" s="69">
        <v>225</v>
      </c>
      <c r="Q125" s="80">
        <v>60</v>
      </c>
      <c r="R125" s="80">
        <v>4361277</v>
      </c>
      <c r="S125" s="80">
        <v>50000</v>
      </c>
      <c r="T125" s="80">
        <v>4311277</v>
      </c>
      <c r="U125" s="80">
        <v>5189354</v>
      </c>
      <c r="V125" s="80">
        <v>5002338</v>
      </c>
      <c r="W125" s="80">
        <v>0</v>
      </c>
      <c r="X125" s="80">
        <v>0</v>
      </c>
      <c r="Y125" s="80">
        <v>0</v>
      </c>
      <c r="Z125" s="80">
        <v>5002338</v>
      </c>
      <c r="AA125" s="80">
        <v>5076487</v>
      </c>
      <c r="AB125" s="80">
        <v>74149</v>
      </c>
      <c r="AC125" s="69">
        <v>828077</v>
      </c>
      <c r="AD125" s="69">
        <v>144</v>
      </c>
      <c r="AE125" s="69">
        <v>20</v>
      </c>
      <c r="AF125" s="80">
        <v>30</v>
      </c>
      <c r="AG125" s="80">
        <v>402649</v>
      </c>
      <c r="AH125" s="69">
        <v>0</v>
      </c>
      <c r="AI125" s="69">
        <v>0</v>
      </c>
      <c r="AJ125" s="80">
        <v>0</v>
      </c>
      <c r="AK125" s="80">
        <v>6727</v>
      </c>
      <c r="AL125" s="69">
        <v>0</v>
      </c>
      <c r="AM125" s="69">
        <v>0</v>
      </c>
      <c r="AN125" s="80">
        <v>0</v>
      </c>
      <c r="AO125" s="80">
        <v>0</v>
      </c>
      <c r="AP125" s="69">
        <v>0</v>
      </c>
      <c r="AQ125" s="69">
        <v>0</v>
      </c>
      <c r="AR125" s="80">
        <v>0</v>
      </c>
      <c r="AS125" s="80">
        <v>0</v>
      </c>
      <c r="AT125" s="69">
        <v>0</v>
      </c>
      <c r="AU125" s="69">
        <v>0</v>
      </c>
      <c r="AV125" s="80">
        <v>0</v>
      </c>
      <c r="AW125" s="80">
        <v>0</v>
      </c>
      <c r="AX125" s="69">
        <v>0</v>
      </c>
      <c r="AY125" s="69">
        <v>0</v>
      </c>
      <c r="AZ125" s="80">
        <v>30</v>
      </c>
      <c r="BA125" s="80">
        <v>427409</v>
      </c>
      <c r="BB125" s="69">
        <v>0</v>
      </c>
      <c r="BC125" s="69">
        <v>0</v>
      </c>
      <c r="BD125" s="80">
        <v>0</v>
      </c>
      <c r="BE125" s="80">
        <v>0</v>
      </c>
      <c r="BF125" s="69">
        <v>0</v>
      </c>
      <c r="BG125" s="69">
        <v>0</v>
      </c>
      <c r="BH125" s="80">
        <v>0</v>
      </c>
      <c r="BI125" s="80">
        <v>0</v>
      </c>
      <c r="BJ125" s="69">
        <v>0</v>
      </c>
      <c r="BK125" s="69">
        <v>82</v>
      </c>
      <c r="BL125" s="80">
        <v>0</v>
      </c>
      <c r="BM125" s="80">
        <v>9900</v>
      </c>
      <c r="BN125" s="69">
        <v>0</v>
      </c>
      <c r="BO125" s="69">
        <v>0</v>
      </c>
      <c r="BP125" s="80">
        <v>0</v>
      </c>
      <c r="BQ125" s="80">
        <v>0</v>
      </c>
      <c r="BR125" s="69">
        <v>0</v>
      </c>
      <c r="BS125" s="69">
        <v>0</v>
      </c>
      <c r="BT125" s="80">
        <v>0</v>
      </c>
      <c r="BU125" s="80">
        <v>0</v>
      </c>
      <c r="BV125" s="69">
        <v>0</v>
      </c>
      <c r="BW125" s="69">
        <v>0</v>
      </c>
      <c r="BX125" s="80">
        <v>0</v>
      </c>
      <c r="BY125" s="80">
        <v>0</v>
      </c>
      <c r="BZ125" s="69">
        <v>0</v>
      </c>
      <c r="CA125" s="69">
        <v>102</v>
      </c>
      <c r="CB125" s="80">
        <v>60</v>
      </c>
      <c r="CC125" s="80">
        <v>846684</v>
      </c>
      <c r="CD125" s="69">
        <v>0</v>
      </c>
      <c r="CE125" s="69" t="s">
        <v>847</v>
      </c>
      <c r="CF125" s="69" t="s">
        <v>848</v>
      </c>
      <c r="CG125" s="69" t="s">
        <v>701</v>
      </c>
      <c r="CH125" s="69" t="s">
        <v>701</v>
      </c>
      <c r="CI125" s="69" t="s">
        <v>701</v>
      </c>
      <c r="CJ125" s="68" t="s">
        <v>701</v>
      </c>
      <c r="CK125" s="68">
        <v>45313</v>
      </c>
      <c r="CL125" s="185" t="s">
        <v>1003</v>
      </c>
      <c r="CM125" s="67" t="s">
        <v>1004</v>
      </c>
      <c r="CN125" s="67" t="s">
        <v>168</v>
      </c>
      <c r="CO125" s="68">
        <v>45235</v>
      </c>
      <c r="CP125" s="185" t="s">
        <v>1007</v>
      </c>
      <c r="CQ125" s="67" t="s">
        <v>1004</v>
      </c>
      <c r="CR125" s="67" t="s">
        <v>1024</v>
      </c>
      <c r="CS125" s="69">
        <v>4172545.34</v>
      </c>
      <c r="CT125" s="69"/>
      <c r="CU125" s="69"/>
      <c r="CV125" s="69">
        <v>0</v>
      </c>
      <c r="CW125" s="69">
        <v>61</v>
      </c>
      <c r="CX125" s="69">
        <v>0</v>
      </c>
      <c r="CY125" s="69">
        <v>0</v>
      </c>
      <c r="CZ125" s="69">
        <v>0</v>
      </c>
      <c r="DA125" s="69">
        <v>0</v>
      </c>
      <c r="DG125" t="str">
        <f t="shared" si="5"/>
        <v>CO</v>
      </c>
    </row>
    <row r="126" spans="1:111">
      <c r="A126" t="str">
        <f t="shared" si="4"/>
        <v>03CO</v>
      </c>
      <c r="B126" s="67" t="s">
        <v>2</v>
      </c>
      <c r="C126" s="67" t="s">
        <v>340</v>
      </c>
      <c r="D126" s="67" t="s">
        <v>341</v>
      </c>
      <c r="E126" s="68">
        <v>44678</v>
      </c>
      <c r="F126" s="185" t="s">
        <v>1001</v>
      </c>
      <c r="G126" s="67" t="s">
        <v>1010</v>
      </c>
      <c r="H126" s="69">
        <v>2</v>
      </c>
      <c r="I126" s="69">
        <v>2</v>
      </c>
      <c r="J126" s="69">
        <v>140</v>
      </c>
      <c r="K126" s="69">
        <v>252</v>
      </c>
      <c r="L126" s="69">
        <v>239</v>
      </c>
      <c r="M126" s="69">
        <v>13</v>
      </c>
      <c r="N126" s="69">
        <v>0</v>
      </c>
      <c r="O126" s="69">
        <v>0</v>
      </c>
      <c r="P126" s="69">
        <v>90</v>
      </c>
      <c r="Q126" s="80">
        <v>22</v>
      </c>
      <c r="R126" s="80">
        <v>3545980</v>
      </c>
      <c r="S126" s="80">
        <v>0</v>
      </c>
      <c r="T126" s="80">
        <v>3545980</v>
      </c>
      <c r="U126" s="80">
        <v>3707781</v>
      </c>
      <c r="V126" s="80">
        <v>3707779</v>
      </c>
      <c r="W126" s="80">
        <v>0</v>
      </c>
      <c r="X126" s="80">
        <v>0</v>
      </c>
      <c r="Y126" s="80">
        <v>0</v>
      </c>
      <c r="Z126" s="80">
        <v>3707779</v>
      </c>
      <c r="AA126" s="80">
        <v>3707779</v>
      </c>
      <c r="AB126" s="80">
        <v>0</v>
      </c>
      <c r="AC126" s="69">
        <v>161801</v>
      </c>
      <c r="AD126" s="69">
        <v>35</v>
      </c>
      <c r="AE126" s="69">
        <v>0</v>
      </c>
      <c r="AF126" s="80">
        <v>22</v>
      </c>
      <c r="AG126" s="80">
        <v>93590</v>
      </c>
      <c r="AH126" s="69">
        <v>0</v>
      </c>
      <c r="AI126" s="69">
        <v>49</v>
      </c>
      <c r="AJ126" s="80">
        <v>0</v>
      </c>
      <c r="AK126" s="80">
        <v>68210</v>
      </c>
      <c r="AL126" s="69">
        <v>0</v>
      </c>
      <c r="AM126" s="69">
        <v>0</v>
      </c>
      <c r="AN126" s="80">
        <v>0</v>
      </c>
      <c r="AO126" s="80">
        <v>0</v>
      </c>
      <c r="AP126" s="69">
        <v>0</v>
      </c>
      <c r="AQ126" s="69">
        <v>0</v>
      </c>
      <c r="AR126" s="80">
        <v>0</v>
      </c>
      <c r="AS126" s="80">
        <v>0</v>
      </c>
      <c r="AT126" s="69">
        <v>0</v>
      </c>
      <c r="AU126" s="69">
        <v>0</v>
      </c>
      <c r="AV126" s="80">
        <v>0</v>
      </c>
      <c r="AW126" s="80">
        <v>0</v>
      </c>
      <c r="AX126" s="69">
        <v>0</v>
      </c>
      <c r="AY126" s="69">
        <v>0</v>
      </c>
      <c r="AZ126" s="80">
        <v>0</v>
      </c>
      <c r="BA126" s="80">
        <v>0</v>
      </c>
      <c r="BB126" s="69">
        <v>0</v>
      </c>
      <c r="BC126" s="69">
        <v>0</v>
      </c>
      <c r="BD126" s="80">
        <v>0</v>
      </c>
      <c r="BE126" s="80">
        <v>0</v>
      </c>
      <c r="BF126" s="69">
        <v>0</v>
      </c>
      <c r="BG126" s="69">
        <v>0</v>
      </c>
      <c r="BH126" s="80">
        <v>0</v>
      </c>
      <c r="BI126" s="80">
        <v>0</v>
      </c>
      <c r="BJ126" s="69">
        <v>0</v>
      </c>
      <c r="BK126" s="69">
        <v>0</v>
      </c>
      <c r="BL126" s="80">
        <v>0</v>
      </c>
      <c r="BM126" s="80">
        <v>0</v>
      </c>
      <c r="BN126" s="69">
        <v>0</v>
      </c>
      <c r="BO126" s="69">
        <v>0</v>
      </c>
      <c r="BP126" s="80">
        <v>0</v>
      </c>
      <c r="BQ126" s="80">
        <v>0</v>
      </c>
      <c r="BR126" s="69">
        <v>0</v>
      </c>
      <c r="BS126" s="69">
        <v>0</v>
      </c>
      <c r="BT126" s="80">
        <v>0</v>
      </c>
      <c r="BU126" s="80">
        <v>0</v>
      </c>
      <c r="BV126" s="69">
        <v>0</v>
      </c>
      <c r="BW126" s="69">
        <v>0</v>
      </c>
      <c r="BX126" s="80">
        <v>0</v>
      </c>
      <c r="BY126" s="80">
        <v>0</v>
      </c>
      <c r="BZ126" s="69">
        <v>0</v>
      </c>
      <c r="CA126" s="69">
        <v>49</v>
      </c>
      <c r="CB126" s="80">
        <v>22</v>
      </c>
      <c r="CC126" s="80">
        <v>161801</v>
      </c>
      <c r="CD126" s="69">
        <v>0</v>
      </c>
      <c r="CE126" s="69" t="s">
        <v>857</v>
      </c>
      <c r="CF126" s="69" t="s">
        <v>858</v>
      </c>
      <c r="CG126" s="69" t="s">
        <v>701</v>
      </c>
      <c r="CH126" s="69" t="s">
        <v>701</v>
      </c>
      <c r="CI126" s="69" t="s">
        <v>701</v>
      </c>
      <c r="CJ126" s="68" t="s">
        <v>701</v>
      </c>
      <c r="CK126" s="68">
        <v>45229</v>
      </c>
      <c r="CL126" s="185" t="s">
        <v>1007</v>
      </c>
      <c r="CM126" s="67" t="s">
        <v>1004</v>
      </c>
      <c r="CN126" s="67" t="s">
        <v>168</v>
      </c>
      <c r="CO126" s="68">
        <v>45166</v>
      </c>
      <c r="CP126" s="185" t="s">
        <v>1005</v>
      </c>
      <c r="CQ126" s="67" t="s">
        <v>1004</v>
      </c>
      <c r="CR126" s="67" t="s">
        <v>1024</v>
      </c>
      <c r="CS126" s="69">
        <v>3713438.76</v>
      </c>
      <c r="CT126" s="69"/>
      <c r="CU126" s="69"/>
      <c r="CV126" s="69">
        <v>0</v>
      </c>
      <c r="CW126" s="69">
        <v>6</v>
      </c>
      <c r="CX126" s="69">
        <v>0</v>
      </c>
      <c r="CY126" s="69">
        <v>0</v>
      </c>
      <c r="CZ126" s="69">
        <v>0</v>
      </c>
      <c r="DA126" s="69">
        <v>0</v>
      </c>
      <c r="DG126" t="str">
        <f t="shared" si="5"/>
        <v>CO</v>
      </c>
    </row>
    <row r="127" spans="1:111">
      <c r="A127" t="str">
        <f t="shared" si="4"/>
        <v>03CO</v>
      </c>
      <c r="B127" s="67" t="s">
        <v>2</v>
      </c>
      <c r="C127" s="67" t="s">
        <v>859</v>
      </c>
      <c r="D127" s="67" t="s">
        <v>1033</v>
      </c>
      <c r="E127" s="68">
        <v>44650</v>
      </c>
      <c r="F127" s="185" t="s">
        <v>1003</v>
      </c>
      <c r="G127" s="67" t="s">
        <v>1010</v>
      </c>
      <c r="H127" s="69">
        <v>1</v>
      </c>
      <c r="I127" s="69">
        <v>0</v>
      </c>
      <c r="J127" s="69">
        <v>188</v>
      </c>
      <c r="K127" s="69">
        <v>257</v>
      </c>
      <c r="L127" s="69">
        <v>266</v>
      </c>
      <c r="M127" s="69">
        <v>-9</v>
      </c>
      <c r="N127" s="69">
        <v>9</v>
      </c>
      <c r="O127" s="69">
        <v>0</v>
      </c>
      <c r="P127" s="69">
        <v>69</v>
      </c>
      <c r="Q127" s="80">
        <v>0</v>
      </c>
      <c r="R127" s="80">
        <v>6686744</v>
      </c>
      <c r="S127" s="80">
        <v>66701</v>
      </c>
      <c r="T127" s="80">
        <v>6620043</v>
      </c>
      <c r="U127" s="80">
        <v>6686744</v>
      </c>
      <c r="V127" s="80">
        <v>6712350</v>
      </c>
      <c r="W127" s="80">
        <v>-34074</v>
      </c>
      <c r="X127" s="80">
        <v>0</v>
      </c>
      <c r="Y127" s="80">
        <v>-34074</v>
      </c>
      <c r="Z127" s="80">
        <v>6678276</v>
      </c>
      <c r="AA127" s="80">
        <v>6731897</v>
      </c>
      <c r="AB127" s="80">
        <v>53621</v>
      </c>
      <c r="AC127" s="69">
        <v>0</v>
      </c>
      <c r="AD127" s="69">
        <v>56</v>
      </c>
      <c r="AE127" s="69">
        <v>0</v>
      </c>
      <c r="AF127" s="80">
        <v>0</v>
      </c>
      <c r="AG127" s="80">
        <v>0</v>
      </c>
      <c r="AH127" s="69">
        <v>0</v>
      </c>
      <c r="AI127" s="69">
        <v>0</v>
      </c>
      <c r="AJ127" s="80">
        <v>0</v>
      </c>
      <c r="AK127" s="80">
        <v>0</v>
      </c>
      <c r="AL127" s="69">
        <v>0</v>
      </c>
      <c r="AM127" s="69">
        <v>0</v>
      </c>
      <c r="AN127" s="80">
        <v>0</v>
      </c>
      <c r="AO127" s="80">
        <v>0</v>
      </c>
      <c r="AP127" s="69">
        <v>0</v>
      </c>
      <c r="AQ127" s="69">
        <v>0</v>
      </c>
      <c r="AR127" s="80">
        <v>0</v>
      </c>
      <c r="AS127" s="80">
        <v>0</v>
      </c>
      <c r="AT127" s="69">
        <v>0</v>
      </c>
      <c r="AU127" s="69">
        <v>0</v>
      </c>
      <c r="AV127" s="80">
        <v>0</v>
      </c>
      <c r="AW127" s="80">
        <v>0</v>
      </c>
      <c r="AX127" s="69">
        <v>0</v>
      </c>
      <c r="AY127" s="69">
        <v>0</v>
      </c>
      <c r="AZ127" s="80">
        <v>0</v>
      </c>
      <c r="BA127" s="80">
        <v>0</v>
      </c>
      <c r="BB127" s="69">
        <v>0</v>
      </c>
      <c r="BC127" s="69">
        <v>0</v>
      </c>
      <c r="BD127" s="80">
        <v>0</v>
      </c>
      <c r="BE127" s="80">
        <v>0</v>
      </c>
      <c r="BF127" s="69">
        <v>0</v>
      </c>
      <c r="BG127" s="69">
        <v>0</v>
      </c>
      <c r="BH127" s="80">
        <v>0</v>
      </c>
      <c r="BI127" s="80">
        <v>0</v>
      </c>
      <c r="BJ127" s="69">
        <v>0</v>
      </c>
      <c r="BK127" s="69">
        <v>0</v>
      </c>
      <c r="BL127" s="80">
        <v>14</v>
      </c>
      <c r="BM127" s="80">
        <v>0</v>
      </c>
      <c r="BN127" s="69">
        <v>0</v>
      </c>
      <c r="BO127" s="69">
        <v>0</v>
      </c>
      <c r="BP127" s="80">
        <v>0</v>
      </c>
      <c r="BQ127" s="80">
        <v>0</v>
      </c>
      <c r="BR127" s="69">
        <v>0</v>
      </c>
      <c r="BS127" s="69">
        <v>0</v>
      </c>
      <c r="BT127" s="80">
        <v>0</v>
      </c>
      <c r="BU127" s="80">
        <v>0</v>
      </c>
      <c r="BV127" s="69">
        <v>0</v>
      </c>
      <c r="BW127" s="69">
        <v>0</v>
      </c>
      <c r="BX127" s="80">
        <v>0</v>
      </c>
      <c r="BY127" s="80">
        <v>0</v>
      </c>
      <c r="BZ127" s="69">
        <v>0</v>
      </c>
      <c r="CA127" s="69">
        <v>0</v>
      </c>
      <c r="CB127" s="80">
        <v>14</v>
      </c>
      <c r="CC127" s="80">
        <v>0</v>
      </c>
      <c r="CD127" s="69">
        <v>0</v>
      </c>
      <c r="CE127" s="69" t="s">
        <v>768</v>
      </c>
      <c r="CF127" s="69" t="s">
        <v>769</v>
      </c>
      <c r="CG127" s="69" t="s">
        <v>701</v>
      </c>
      <c r="CH127" s="69" t="s">
        <v>701</v>
      </c>
      <c r="CI127" s="69" t="s">
        <v>701</v>
      </c>
      <c r="CJ127" s="68" t="s">
        <v>701</v>
      </c>
      <c r="CK127" s="68">
        <v>45350</v>
      </c>
      <c r="CL127" s="185" t="s">
        <v>1003</v>
      </c>
      <c r="CM127" s="67" t="s">
        <v>1004</v>
      </c>
      <c r="CN127" s="67" t="s">
        <v>168</v>
      </c>
      <c r="CO127" s="68">
        <v>45225</v>
      </c>
      <c r="CP127" s="185" t="s">
        <v>1007</v>
      </c>
      <c r="CQ127" s="67" t="s">
        <v>1004</v>
      </c>
      <c r="CR127" s="67" t="s">
        <v>1028</v>
      </c>
      <c r="CS127" s="69">
        <v>6875752.1799999997</v>
      </c>
      <c r="CT127" s="69"/>
      <c r="CU127" s="69"/>
      <c r="CV127" s="69">
        <v>0</v>
      </c>
      <c r="CW127" s="69">
        <v>13</v>
      </c>
      <c r="CX127" s="69">
        <v>0</v>
      </c>
      <c r="CY127" s="69">
        <v>0</v>
      </c>
      <c r="CZ127" s="69">
        <v>0</v>
      </c>
      <c r="DA127" s="69">
        <v>0</v>
      </c>
      <c r="DG127" t="str">
        <f t="shared" si="5"/>
        <v>CO</v>
      </c>
    </row>
    <row r="128" spans="1:111">
      <c r="A128" t="str">
        <f t="shared" si="4"/>
        <v>03CO</v>
      </c>
      <c r="B128" s="67" t="s">
        <v>2</v>
      </c>
      <c r="C128" s="67" t="s">
        <v>342</v>
      </c>
      <c r="D128" s="67" t="s">
        <v>343</v>
      </c>
      <c r="E128" s="68">
        <v>44587</v>
      </c>
      <c r="F128" s="185" t="s">
        <v>1003</v>
      </c>
      <c r="G128" s="67" t="s">
        <v>1010</v>
      </c>
      <c r="H128" s="69">
        <v>1</v>
      </c>
      <c r="I128" s="69">
        <v>1</v>
      </c>
      <c r="J128" s="69">
        <v>270</v>
      </c>
      <c r="K128" s="69">
        <v>474</v>
      </c>
      <c r="L128" s="69">
        <v>472</v>
      </c>
      <c r="M128" s="69">
        <v>2</v>
      </c>
      <c r="N128" s="69">
        <v>0</v>
      </c>
      <c r="O128" s="69">
        <v>0</v>
      </c>
      <c r="P128" s="69">
        <v>156</v>
      </c>
      <c r="Q128" s="80">
        <v>48</v>
      </c>
      <c r="R128" s="80">
        <v>10527718</v>
      </c>
      <c r="S128" s="80">
        <v>106380</v>
      </c>
      <c r="T128" s="80">
        <v>10421339</v>
      </c>
      <c r="U128" s="80">
        <v>10784785</v>
      </c>
      <c r="V128" s="80">
        <v>11111656</v>
      </c>
      <c r="W128" s="80">
        <v>0</v>
      </c>
      <c r="X128" s="80">
        <v>0</v>
      </c>
      <c r="Y128" s="80">
        <v>0</v>
      </c>
      <c r="Z128" s="80">
        <v>11111656</v>
      </c>
      <c r="AA128" s="80">
        <v>11389685</v>
      </c>
      <c r="AB128" s="80">
        <v>278029</v>
      </c>
      <c r="AC128" s="69">
        <v>257067</v>
      </c>
      <c r="AD128" s="69">
        <v>87</v>
      </c>
      <c r="AE128" s="69">
        <v>5</v>
      </c>
      <c r="AF128" s="80">
        <v>0</v>
      </c>
      <c r="AG128" s="80">
        <v>0</v>
      </c>
      <c r="AH128" s="69">
        <v>0</v>
      </c>
      <c r="AI128" s="69">
        <v>0</v>
      </c>
      <c r="AJ128" s="80">
        <v>48</v>
      </c>
      <c r="AK128" s="80">
        <v>274363</v>
      </c>
      <c r="AL128" s="69">
        <v>0</v>
      </c>
      <c r="AM128" s="69">
        <v>0</v>
      </c>
      <c r="AN128" s="80">
        <v>0</v>
      </c>
      <c r="AO128" s="80">
        <v>0</v>
      </c>
      <c r="AP128" s="69">
        <v>0</v>
      </c>
      <c r="AQ128" s="69">
        <v>0</v>
      </c>
      <c r="AR128" s="80">
        <v>0</v>
      </c>
      <c r="AS128" s="80">
        <v>0</v>
      </c>
      <c r="AT128" s="69">
        <v>0</v>
      </c>
      <c r="AU128" s="69">
        <v>0</v>
      </c>
      <c r="AV128" s="80">
        <v>0</v>
      </c>
      <c r="AW128" s="80">
        <v>0</v>
      </c>
      <c r="AX128" s="69">
        <v>0</v>
      </c>
      <c r="AY128" s="69">
        <v>6</v>
      </c>
      <c r="AZ128" s="80">
        <v>0</v>
      </c>
      <c r="BA128" s="80">
        <v>2220</v>
      </c>
      <c r="BB128" s="69">
        <v>0</v>
      </c>
      <c r="BC128" s="69">
        <v>0</v>
      </c>
      <c r="BD128" s="80">
        <v>0</v>
      </c>
      <c r="BE128" s="80">
        <v>0</v>
      </c>
      <c r="BF128" s="69">
        <v>0</v>
      </c>
      <c r="BG128" s="69">
        <v>0</v>
      </c>
      <c r="BH128" s="80">
        <v>0</v>
      </c>
      <c r="BI128" s="80">
        <v>0</v>
      </c>
      <c r="BJ128" s="69">
        <v>0</v>
      </c>
      <c r="BK128" s="69">
        <v>0</v>
      </c>
      <c r="BL128" s="80">
        <v>0</v>
      </c>
      <c r="BM128" s="80">
        <v>0</v>
      </c>
      <c r="BN128" s="69">
        <v>0</v>
      </c>
      <c r="BO128" s="69">
        <v>0</v>
      </c>
      <c r="BP128" s="80">
        <v>0</v>
      </c>
      <c r="BQ128" s="80">
        <v>0</v>
      </c>
      <c r="BR128" s="69">
        <v>0</v>
      </c>
      <c r="BS128" s="69">
        <v>0</v>
      </c>
      <c r="BT128" s="80">
        <v>0</v>
      </c>
      <c r="BU128" s="80">
        <v>0</v>
      </c>
      <c r="BV128" s="69">
        <v>0</v>
      </c>
      <c r="BW128" s="69">
        <v>0</v>
      </c>
      <c r="BX128" s="80">
        <v>0</v>
      </c>
      <c r="BY128" s="80">
        <v>0</v>
      </c>
      <c r="BZ128" s="69">
        <v>0</v>
      </c>
      <c r="CA128" s="69">
        <v>11</v>
      </c>
      <c r="CB128" s="80">
        <v>48</v>
      </c>
      <c r="CC128" s="80">
        <v>276583</v>
      </c>
      <c r="CD128" s="69">
        <v>0</v>
      </c>
      <c r="CE128" s="69" t="s">
        <v>733</v>
      </c>
      <c r="CF128" s="69" t="s">
        <v>734</v>
      </c>
      <c r="CG128" s="69" t="s">
        <v>701</v>
      </c>
      <c r="CH128" s="69" t="s">
        <v>701</v>
      </c>
      <c r="CI128" s="69" t="s">
        <v>701</v>
      </c>
      <c r="CJ128" s="68" t="s">
        <v>701</v>
      </c>
      <c r="CK128" s="68">
        <v>45245</v>
      </c>
      <c r="CL128" s="185" t="s">
        <v>1007</v>
      </c>
      <c r="CM128" s="67" t="s">
        <v>1004</v>
      </c>
      <c r="CN128" s="67" t="s">
        <v>168</v>
      </c>
      <c r="CO128" s="68">
        <v>45140</v>
      </c>
      <c r="CP128" s="185" t="s">
        <v>1005</v>
      </c>
      <c r="CQ128" s="67" t="s">
        <v>1004</v>
      </c>
      <c r="CR128" s="67" t="s">
        <v>1026</v>
      </c>
      <c r="CS128" s="69">
        <v>10728439.32</v>
      </c>
      <c r="CT128" s="69"/>
      <c r="CU128" s="69"/>
      <c r="CV128" s="69">
        <v>0</v>
      </c>
      <c r="CW128" s="69">
        <v>58</v>
      </c>
      <c r="CX128" s="69">
        <v>0</v>
      </c>
      <c r="CY128" s="69">
        <v>0</v>
      </c>
      <c r="CZ128" s="69">
        <v>0</v>
      </c>
      <c r="DA128" s="69">
        <v>0</v>
      </c>
      <c r="DG128" t="str">
        <f t="shared" si="5"/>
        <v>CO</v>
      </c>
    </row>
    <row r="129" spans="1:111">
      <c r="A129" t="str">
        <f t="shared" ref="A129:A192" si="6">CONCATENATE(B129,DG129)</f>
        <v>03CO</v>
      </c>
      <c r="B129" s="67" t="s">
        <v>2</v>
      </c>
      <c r="C129" s="67" t="s">
        <v>344</v>
      </c>
      <c r="D129" s="67" t="s">
        <v>345</v>
      </c>
      <c r="E129" s="68">
        <v>44587</v>
      </c>
      <c r="F129" s="185" t="s">
        <v>1003</v>
      </c>
      <c r="G129" s="67" t="s">
        <v>1010</v>
      </c>
      <c r="H129" s="69">
        <v>1</v>
      </c>
      <c r="I129" s="69">
        <v>2</v>
      </c>
      <c r="J129" s="69">
        <v>245</v>
      </c>
      <c r="K129" s="69">
        <v>532</v>
      </c>
      <c r="L129" s="69">
        <v>532</v>
      </c>
      <c r="M129" s="69">
        <v>0</v>
      </c>
      <c r="N129" s="69">
        <v>0</v>
      </c>
      <c r="O129" s="69">
        <v>0</v>
      </c>
      <c r="P129" s="69">
        <v>203</v>
      </c>
      <c r="Q129" s="80">
        <v>84</v>
      </c>
      <c r="R129" s="80">
        <v>1327870</v>
      </c>
      <c r="S129" s="80">
        <v>50000</v>
      </c>
      <c r="T129" s="80">
        <v>1277870</v>
      </c>
      <c r="U129" s="80">
        <v>1607733</v>
      </c>
      <c r="V129" s="80">
        <v>1467485</v>
      </c>
      <c r="W129" s="80">
        <v>0</v>
      </c>
      <c r="X129" s="80">
        <v>0</v>
      </c>
      <c r="Y129" s="80">
        <v>0</v>
      </c>
      <c r="Z129" s="80">
        <v>1467485</v>
      </c>
      <c r="AA129" s="80">
        <v>1187623</v>
      </c>
      <c r="AB129" s="80">
        <v>0</v>
      </c>
      <c r="AC129" s="69">
        <v>279863</v>
      </c>
      <c r="AD129" s="69">
        <v>210</v>
      </c>
      <c r="AE129" s="69">
        <v>0</v>
      </c>
      <c r="AF129" s="80">
        <v>84</v>
      </c>
      <c r="AG129" s="80">
        <v>279863</v>
      </c>
      <c r="AH129" s="69">
        <v>10500</v>
      </c>
      <c r="AI129" s="69">
        <v>0</v>
      </c>
      <c r="AJ129" s="80">
        <v>0</v>
      </c>
      <c r="AK129" s="80">
        <v>0</v>
      </c>
      <c r="AL129" s="69">
        <v>0</v>
      </c>
      <c r="AM129" s="69">
        <v>0</v>
      </c>
      <c r="AN129" s="80">
        <v>0</v>
      </c>
      <c r="AO129" s="80">
        <v>0</v>
      </c>
      <c r="AP129" s="69">
        <v>0</v>
      </c>
      <c r="AQ129" s="69">
        <v>0</v>
      </c>
      <c r="AR129" s="80">
        <v>0</v>
      </c>
      <c r="AS129" s="80">
        <v>0</v>
      </c>
      <c r="AT129" s="69">
        <v>0</v>
      </c>
      <c r="AU129" s="69">
        <v>0</v>
      </c>
      <c r="AV129" s="80">
        <v>0</v>
      </c>
      <c r="AW129" s="80">
        <v>0</v>
      </c>
      <c r="AX129" s="69">
        <v>0</v>
      </c>
      <c r="AY129" s="69">
        <v>0</v>
      </c>
      <c r="AZ129" s="80">
        <v>0</v>
      </c>
      <c r="BA129" s="80">
        <v>0</v>
      </c>
      <c r="BB129" s="69">
        <v>0</v>
      </c>
      <c r="BC129" s="69">
        <v>0</v>
      </c>
      <c r="BD129" s="80">
        <v>0</v>
      </c>
      <c r="BE129" s="80">
        <v>0</v>
      </c>
      <c r="BF129" s="69">
        <v>0</v>
      </c>
      <c r="BG129" s="69">
        <v>0</v>
      </c>
      <c r="BH129" s="80">
        <v>0</v>
      </c>
      <c r="BI129" s="80">
        <v>0</v>
      </c>
      <c r="BJ129" s="69">
        <v>0</v>
      </c>
      <c r="BK129" s="69">
        <v>120</v>
      </c>
      <c r="BL129" s="80">
        <v>0</v>
      </c>
      <c r="BM129" s="80">
        <v>0</v>
      </c>
      <c r="BN129" s="69">
        <v>0</v>
      </c>
      <c r="BO129" s="69">
        <v>0</v>
      </c>
      <c r="BP129" s="80">
        <v>0</v>
      </c>
      <c r="BQ129" s="80">
        <v>0</v>
      </c>
      <c r="BR129" s="69">
        <v>0</v>
      </c>
      <c r="BS129" s="69">
        <v>0</v>
      </c>
      <c r="BT129" s="80">
        <v>0</v>
      </c>
      <c r="BU129" s="80">
        <v>0</v>
      </c>
      <c r="BV129" s="69">
        <v>0</v>
      </c>
      <c r="BW129" s="69">
        <v>0</v>
      </c>
      <c r="BX129" s="80">
        <v>0</v>
      </c>
      <c r="BY129" s="80">
        <v>0</v>
      </c>
      <c r="BZ129" s="69">
        <v>0</v>
      </c>
      <c r="CA129" s="69">
        <v>120</v>
      </c>
      <c r="CB129" s="80">
        <v>84</v>
      </c>
      <c r="CC129" s="80">
        <v>279863</v>
      </c>
      <c r="CD129" s="69">
        <v>10500</v>
      </c>
      <c r="CE129" s="69" t="s">
        <v>860</v>
      </c>
      <c r="CF129" s="69" t="s">
        <v>861</v>
      </c>
      <c r="CG129" s="69" t="s">
        <v>701</v>
      </c>
      <c r="CH129" s="69" t="s">
        <v>701</v>
      </c>
      <c r="CI129" s="69" t="s">
        <v>701</v>
      </c>
      <c r="CJ129" s="68" t="s">
        <v>701</v>
      </c>
      <c r="CK129" s="68">
        <v>45355</v>
      </c>
      <c r="CL129" s="185" t="s">
        <v>1003</v>
      </c>
      <c r="CM129" s="67" t="s">
        <v>1004</v>
      </c>
      <c r="CN129" s="67" t="s">
        <v>168</v>
      </c>
      <c r="CO129" s="68">
        <v>45191</v>
      </c>
      <c r="CP129" s="185" t="s">
        <v>1005</v>
      </c>
      <c r="CQ129" s="67" t="s">
        <v>1004</v>
      </c>
      <c r="CR129" s="67" t="s">
        <v>1026</v>
      </c>
      <c r="CS129" s="69">
        <v>2903300.5</v>
      </c>
      <c r="CT129" s="69"/>
      <c r="CU129" s="69"/>
      <c r="CV129" s="69">
        <v>0</v>
      </c>
      <c r="CW129" s="69">
        <v>47</v>
      </c>
      <c r="CX129" s="69">
        <v>0</v>
      </c>
      <c r="CY129" s="69">
        <v>0</v>
      </c>
      <c r="CZ129" s="69">
        <v>0</v>
      </c>
      <c r="DA129" s="69">
        <v>0</v>
      </c>
      <c r="DG129" t="str">
        <f t="shared" ref="DG129:DG192" si="7">IF(LEFT(C129,1)="E","DO","CO")</f>
        <v>CO</v>
      </c>
    </row>
    <row r="130" spans="1:111">
      <c r="A130" t="str">
        <f t="shared" si="6"/>
        <v>03CO</v>
      </c>
      <c r="B130" s="67" t="s">
        <v>2</v>
      </c>
      <c r="C130" s="67" t="s">
        <v>346</v>
      </c>
      <c r="D130" s="67" t="s">
        <v>347</v>
      </c>
      <c r="E130" s="68">
        <v>44706</v>
      </c>
      <c r="F130" s="185" t="s">
        <v>1001</v>
      </c>
      <c r="G130" s="67" t="s">
        <v>1010</v>
      </c>
      <c r="H130" s="69">
        <v>1</v>
      </c>
      <c r="I130" s="69">
        <v>1</v>
      </c>
      <c r="J130" s="69">
        <v>245</v>
      </c>
      <c r="K130" s="69">
        <v>417</v>
      </c>
      <c r="L130" s="69">
        <v>416</v>
      </c>
      <c r="M130" s="69">
        <v>1</v>
      </c>
      <c r="N130" s="69">
        <v>0</v>
      </c>
      <c r="O130" s="69">
        <v>0</v>
      </c>
      <c r="P130" s="69">
        <v>157</v>
      </c>
      <c r="Q130" s="80">
        <v>15</v>
      </c>
      <c r="R130" s="80">
        <v>13830550</v>
      </c>
      <c r="S130" s="80">
        <v>119800</v>
      </c>
      <c r="T130" s="80">
        <v>13710750</v>
      </c>
      <c r="U130" s="80">
        <v>13861043</v>
      </c>
      <c r="V130" s="80">
        <v>13971237</v>
      </c>
      <c r="W130" s="80">
        <v>0</v>
      </c>
      <c r="X130" s="80">
        <v>39808</v>
      </c>
      <c r="Y130" s="80">
        <v>39808</v>
      </c>
      <c r="Z130" s="80">
        <v>14011044</v>
      </c>
      <c r="AA130" s="80">
        <v>13698217</v>
      </c>
      <c r="AB130" s="80">
        <v>-312827</v>
      </c>
      <c r="AC130" s="69">
        <v>30493</v>
      </c>
      <c r="AD130" s="69">
        <v>81</v>
      </c>
      <c r="AE130" s="69">
        <v>0</v>
      </c>
      <c r="AF130" s="80">
        <v>5</v>
      </c>
      <c r="AG130" s="80">
        <v>15466</v>
      </c>
      <c r="AH130" s="69">
        <v>0</v>
      </c>
      <c r="AI130" s="69">
        <v>0</v>
      </c>
      <c r="AJ130" s="80">
        <v>10</v>
      </c>
      <c r="AK130" s="80">
        <v>46993</v>
      </c>
      <c r="AL130" s="69">
        <v>0</v>
      </c>
      <c r="AM130" s="69">
        <v>0</v>
      </c>
      <c r="AN130" s="80">
        <v>0</v>
      </c>
      <c r="AO130" s="80">
        <v>0</v>
      </c>
      <c r="AP130" s="69">
        <v>0</v>
      </c>
      <c r="AQ130" s="69">
        <v>0</v>
      </c>
      <c r="AR130" s="80">
        <v>0</v>
      </c>
      <c r="AS130" s="80">
        <v>0</v>
      </c>
      <c r="AT130" s="69">
        <v>0</v>
      </c>
      <c r="AU130" s="69">
        <v>0</v>
      </c>
      <c r="AV130" s="80">
        <v>0</v>
      </c>
      <c r="AW130" s="80">
        <v>0</v>
      </c>
      <c r="AX130" s="69">
        <v>0</v>
      </c>
      <c r="AY130" s="69">
        <v>0</v>
      </c>
      <c r="AZ130" s="80">
        <v>0</v>
      </c>
      <c r="BA130" s="80">
        <v>0</v>
      </c>
      <c r="BB130" s="69">
        <v>0</v>
      </c>
      <c r="BC130" s="69">
        <v>4</v>
      </c>
      <c r="BD130" s="80">
        <v>0</v>
      </c>
      <c r="BE130" s="80">
        <v>0</v>
      </c>
      <c r="BF130" s="69">
        <v>0</v>
      </c>
      <c r="BG130" s="69">
        <v>0</v>
      </c>
      <c r="BH130" s="80">
        <v>0</v>
      </c>
      <c r="BI130" s="80">
        <v>0</v>
      </c>
      <c r="BJ130" s="69">
        <v>0</v>
      </c>
      <c r="BK130" s="69">
        <v>0</v>
      </c>
      <c r="BL130" s="80">
        <v>0</v>
      </c>
      <c r="BM130" s="80">
        <v>0</v>
      </c>
      <c r="BN130" s="69">
        <v>0</v>
      </c>
      <c r="BO130" s="69">
        <v>0</v>
      </c>
      <c r="BP130" s="80">
        <v>0</v>
      </c>
      <c r="BQ130" s="80">
        <v>0</v>
      </c>
      <c r="BR130" s="69">
        <v>0</v>
      </c>
      <c r="BS130" s="69">
        <v>0</v>
      </c>
      <c r="BT130" s="80">
        <v>0</v>
      </c>
      <c r="BU130" s="80">
        <v>0</v>
      </c>
      <c r="BV130" s="69">
        <v>0</v>
      </c>
      <c r="BW130" s="69">
        <v>0</v>
      </c>
      <c r="BX130" s="80">
        <v>0</v>
      </c>
      <c r="BY130" s="80">
        <v>0</v>
      </c>
      <c r="BZ130" s="69">
        <v>0</v>
      </c>
      <c r="CA130" s="69">
        <v>4</v>
      </c>
      <c r="CB130" s="80">
        <v>15</v>
      </c>
      <c r="CC130" s="80">
        <v>62459</v>
      </c>
      <c r="CD130" s="69">
        <v>0</v>
      </c>
      <c r="CE130" s="69" t="s">
        <v>733</v>
      </c>
      <c r="CF130" s="69" t="s">
        <v>734</v>
      </c>
      <c r="CG130" s="69" t="s">
        <v>701</v>
      </c>
      <c r="CH130" s="69" t="s">
        <v>701</v>
      </c>
      <c r="CI130" s="69" t="s">
        <v>701</v>
      </c>
      <c r="CJ130" s="68" t="s">
        <v>701</v>
      </c>
      <c r="CK130" s="68">
        <v>45432</v>
      </c>
      <c r="CL130" s="185" t="s">
        <v>1001</v>
      </c>
      <c r="CM130" s="67" t="s">
        <v>1004</v>
      </c>
      <c r="CN130" s="67" t="s">
        <v>168</v>
      </c>
      <c r="CO130" s="68">
        <v>45288</v>
      </c>
      <c r="CP130" s="185" t="s">
        <v>1007</v>
      </c>
      <c r="CQ130" s="67" t="s">
        <v>1004</v>
      </c>
      <c r="CR130" s="67" t="s">
        <v>1026</v>
      </c>
      <c r="CS130" s="69">
        <v>14936565.66</v>
      </c>
      <c r="CT130" s="69"/>
      <c r="CU130" s="69"/>
      <c r="CV130" s="69">
        <v>9</v>
      </c>
      <c r="CW130" s="69">
        <v>72</v>
      </c>
      <c r="CX130" s="69">
        <v>0</v>
      </c>
      <c r="CY130" s="69">
        <v>0</v>
      </c>
      <c r="CZ130" s="69">
        <v>0</v>
      </c>
      <c r="DA130" s="69">
        <v>0</v>
      </c>
      <c r="DG130" t="str">
        <f t="shared" si="7"/>
        <v>CO</v>
      </c>
    </row>
    <row r="131" spans="1:111">
      <c r="A131" t="str">
        <f t="shared" si="6"/>
        <v>03CO</v>
      </c>
      <c r="B131" s="67" t="s">
        <v>2</v>
      </c>
      <c r="C131" s="67" t="s">
        <v>695</v>
      </c>
      <c r="D131" s="67" t="s">
        <v>1034</v>
      </c>
      <c r="E131" s="68">
        <v>44839</v>
      </c>
      <c r="F131" s="185" t="s">
        <v>1007</v>
      </c>
      <c r="G131" s="67" t="s">
        <v>1009</v>
      </c>
      <c r="H131" s="69">
        <v>1</v>
      </c>
      <c r="I131" s="69">
        <v>1</v>
      </c>
      <c r="J131" s="69">
        <v>125</v>
      </c>
      <c r="K131" s="69">
        <v>260</v>
      </c>
      <c r="L131" s="69">
        <v>257</v>
      </c>
      <c r="M131" s="69">
        <v>3</v>
      </c>
      <c r="N131" s="69">
        <v>0</v>
      </c>
      <c r="O131" s="69">
        <v>0</v>
      </c>
      <c r="P131" s="69">
        <v>135</v>
      </c>
      <c r="Q131" s="80">
        <v>0</v>
      </c>
      <c r="R131" s="80">
        <v>3430508</v>
      </c>
      <c r="S131" s="80">
        <v>50000</v>
      </c>
      <c r="T131" s="80">
        <v>3380508</v>
      </c>
      <c r="U131" s="80">
        <v>3430508</v>
      </c>
      <c r="V131" s="80">
        <v>3561896</v>
      </c>
      <c r="W131" s="80">
        <v>0</v>
      </c>
      <c r="X131" s="80">
        <v>0</v>
      </c>
      <c r="Y131" s="80">
        <v>0</v>
      </c>
      <c r="Z131" s="80">
        <v>3561896</v>
      </c>
      <c r="AA131" s="80">
        <v>3523880</v>
      </c>
      <c r="AB131" s="80">
        <v>-38015</v>
      </c>
      <c r="AC131" s="69">
        <v>0</v>
      </c>
      <c r="AD131" s="69">
        <v>122</v>
      </c>
      <c r="AE131" s="69">
        <v>0</v>
      </c>
      <c r="AF131" s="80">
        <v>0</v>
      </c>
      <c r="AG131" s="80">
        <v>0</v>
      </c>
      <c r="AH131" s="69">
        <v>0</v>
      </c>
      <c r="AI131" s="69">
        <v>0</v>
      </c>
      <c r="AJ131" s="80">
        <v>0</v>
      </c>
      <c r="AK131" s="80">
        <v>0</v>
      </c>
      <c r="AL131" s="69">
        <v>0</v>
      </c>
      <c r="AM131" s="69">
        <v>0</v>
      </c>
      <c r="AN131" s="80">
        <v>0</v>
      </c>
      <c r="AO131" s="80">
        <v>0</v>
      </c>
      <c r="AP131" s="69">
        <v>0</v>
      </c>
      <c r="AQ131" s="69">
        <v>0</v>
      </c>
      <c r="AR131" s="80">
        <v>0</v>
      </c>
      <c r="AS131" s="80">
        <v>0</v>
      </c>
      <c r="AT131" s="69">
        <v>0</v>
      </c>
      <c r="AU131" s="69">
        <v>0</v>
      </c>
      <c r="AV131" s="80">
        <v>0</v>
      </c>
      <c r="AW131" s="80">
        <v>0</v>
      </c>
      <c r="AX131" s="69">
        <v>0</v>
      </c>
      <c r="AY131" s="69">
        <v>0</v>
      </c>
      <c r="AZ131" s="80">
        <v>0</v>
      </c>
      <c r="BA131" s="80">
        <v>0</v>
      </c>
      <c r="BB131" s="69">
        <v>0</v>
      </c>
      <c r="BC131" s="69">
        <v>0</v>
      </c>
      <c r="BD131" s="80">
        <v>0</v>
      </c>
      <c r="BE131" s="80">
        <v>0</v>
      </c>
      <c r="BF131" s="69">
        <v>0</v>
      </c>
      <c r="BG131" s="69">
        <v>0</v>
      </c>
      <c r="BH131" s="80">
        <v>0</v>
      </c>
      <c r="BI131" s="80">
        <v>0</v>
      </c>
      <c r="BJ131" s="69">
        <v>0</v>
      </c>
      <c r="BK131" s="69">
        <v>41</v>
      </c>
      <c r="BL131" s="80">
        <v>0</v>
      </c>
      <c r="BM131" s="80">
        <v>0</v>
      </c>
      <c r="BN131" s="69">
        <v>0</v>
      </c>
      <c r="BO131" s="69">
        <v>0</v>
      </c>
      <c r="BP131" s="80">
        <v>0</v>
      </c>
      <c r="BQ131" s="80">
        <v>0</v>
      </c>
      <c r="BR131" s="69">
        <v>0</v>
      </c>
      <c r="BS131" s="69">
        <v>0</v>
      </c>
      <c r="BT131" s="80">
        <v>0</v>
      </c>
      <c r="BU131" s="80">
        <v>0</v>
      </c>
      <c r="BV131" s="69">
        <v>0</v>
      </c>
      <c r="BW131" s="69">
        <v>0</v>
      </c>
      <c r="BX131" s="80">
        <v>0</v>
      </c>
      <c r="BY131" s="80">
        <v>0</v>
      </c>
      <c r="BZ131" s="69">
        <v>0</v>
      </c>
      <c r="CA131" s="69">
        <v>41</v>
      </c>
      <c r="CB131" s="80">
        <v>0</v>
      </c>
      <c r="CC131" s="80">
        <v>0</v>
      </c>
      <c r="CD131" s="69">
        <v>0</v>
      </c>
      <c r="CE131" s="69" t="s">
        <v>768</v>
      </c>
      <c r="CF131" s="69" t="s">
        <v>769</v>
      </c>
      <c r="CG131" s="69" t="s">
        <v>701</v>
      </c>
      <c r="CH131" s="69" t="s">
        <v>701</v>
      </c>
      <c r="CI131" s="69" t="s">
        <v>701</v>
      </c>
      <c r="CJ131" s="68" t="s">
        <v>701</v>
      </c>
      <c r="CK131" s="68">
        <v>45351</v>
      </c>
      <c r="CL131" s="185" t="s">
        <v>1003</v>
      </c>
      <c r="CM131" s="67" t="s">
        <v>1004</v>
      </c>
      <c r="CN131" s="67" t="s">
        <v>168</v>
      </c>
      <c r="CO131" s="68">
        <v>45208</v>
      </c>
      <c r="CP131" s="185" t="s">
        <v>1007</v>
      </c>
      <c r="CQ131" s="67" t="s">
        <v>1004</v>
      </c>
      <c r="CR131" s="67" t="s">
        <v>1030</v>
      </c>
      <c r="CS131" s="69">
        <v>3265522.73</v>
      </c>
      <c r="CT131" s="69"/>
      <c r="CU131" s="69"/>
      <c r="CV131" s="69">
        <v>0</v>
      </c>
      <c r="CW131" s="69">
        <v>13</v>
      </c>
      <c r="CX131" s="69">
        <v>0</v>
      </c>
      <c r="CY131" s="69">
        <v>0</v>
      </c>
      <c r="CZ131" s="69">
        <v>0</v>
      </c>
      <c r="DA131" s="69">
        <v>0</v>
      </c>
      <c r="DG131" t="str">
        <f t="shared" si="7"/>
        <v>CO</v>
      </c>
    </row>
    <row r="132" spans="1:111">
      <c r="A132" t="str">
        <f t="shared" si="6"/>
        <v>03CO</v>
      </c>
      <c r="B132" s="67" t="s">
        <v>2</v>
      </c>
      <c r="C132" s="67" t="s">
        <v>348</v>
      </c>
      <c r="D132" s="67" t="s">
        <v>349</v>
      </c>
      <c r="E132" s="68">
        <v>44804</v>
      </c>
      <c r="F132" s="185" t="s">
        <v>1005</v>
      </c>
      <c r="G132" s="67" t="s">
        <v>1009</v>
      </c>
      <c r="H132" s="69">
        <v>1</v>
      </c>
      <c r="I132" s="69">
        <v>2</v>
      </c>
      <c r="J132" s="69">
        <v>60</v>
      </c>
      <c r="K132" s="69">
        <v>246</v>
      </c>
      <c r="L132" s="69">
        <v>246</v>
      </c>
      <c r="M132" s="69">
        <v>0</v>
      </c>
      <c r="N132" s="69">
        <v>0</v>
      </c>
      <c r="O132" s="69">
        <v>0</v>
      </c>
      <c r="P132" s="69">
        <v>156</v>
      </c>
      <c r="Q132" s="80">
        <v>30</v>
      </c>
      <c r="R132" s="80">
        <v>535084</v>
      </c>
      <c r="S132" s="80">
        <v>0</v>
      </c>
      <c r="T132" s="80">
        <v>535084</v>
      </c>
      <c r="U132" s="80">
        <v>538384</v>
      </c>
      <c r="V132" s="80">
        <v>583904</v>
      </c>
      <c r="W132" s="80">
        <v>0</v>
      </c>
      <c r="X132" s="80">
        <v>0</v>
      </c>
      <c r="Y132" s="80">
        <v>0</v>
      </c>
      <c r="Z132" s="80">
        <v>583904</v>
      </c>
      <c r="AA132" s="80">
        <v>580604</v>
      </c>
      <c r="AB132" s="80">
        <v>0</v>
      </c>
      <c r="AC132" s="69">
        <v>3300</v>
      </c>
      <c r="AD132" s="69">
        <v>165</v>
      </c>
      <c r="AE132" s="69">
        <v>0</v>
      </c>
      <c r="AF132" s="80">
        <v>0</v>
      </c>
      <c r="AG132" s="80">
        <v>0</v>
      </c>
      <c r="AH132" s="69">
        <v>0</v>
      </c>
      <c r="AI132" s="69">
        <v>0</v>
      </c>
      <c r="AJ132" s="80">
        <v>30</v>
      </c>
      <c r="AK132" s="80">
        <v>3300</v>
      </c>
      <c r="AL132" s="69">
        <v>0</v>
      </c>
      <c r="AM132" s="69">
        <v>0</v>
      </c>
      <c r="AN132" s="80">
        <v>0</v>
      </c>
      <c r="AO132" s="80">
        <v>0</v>
      </c>
      <c r="AP132" s="69">
        <v>0</v>
      </c>
      <c r="AQ132" s="69">
        <v>0</v>
      </c>
      <c r="AR132" s="80">
        <v>0</v>
      </c>
      <c r="AS132" s="80">
        <v>0</v>
      </c>
      <c r="AT132" s="69">
        <v>0</v>
      </c>
      <c r="AU132" s="69">
        <v>0</v>
      </c>
      <c r="AV132" s="80">
        <v>0</v>
      </c>
      <c r="AW132" s="80">
        <v>0</v>
      </c>
      <c r="AX132" s="69">
        <v>0</v>
      </c>
      <c r="AY132" s="69">
        <v>0</v>
      </c>
      <c r="AZ132" s="80">
        <v>0</v>
      </c>
      <c r="BA132" s="80">
        <v>0</v>
      </c>
      <c r="BB132" s="69">
        <v>0</v>
      </c>
      <c r="BC132" s="69">
        <v>0</v>
      </c>
      <c r="BD132" s="80">
        <v>0</v>
      </c>
      <c r="BE132" s="80">
        <v>0</v>
      </c>
      <c r="BF132" s="69">
        <v>0</v>
      </c>
      <c r="BG132" s="69">
        <v>0</v>
      </c>
      <c r="BH132" s="80">
        <v>0</v>
      </c>
      <c r="BI132" s="80">
        <v>0</v>
      </c>
      <c r="BJ132" s="69">
        <v>0</v>
      </c>
      <c r="BK132" s="69">
        <v>90</v>
      </c>
      <c r="BL132" s="80">
        <v>0</v>
      </c>
      <c r="BM132" s="80">
        <v>0</v>
      </c>
      <c r="BN132" s="69">
        <v>0</v>
      </c>
      <c r="BO132" s="69">
        <v>0</v>
      </c>
      <c r="BP132" s="80">
        <v>0</v>
      </c>
      <c r="BQ132" s="80">
        <v>0</v>
      </c>
      <c r="BR132" s="69">
        <v>0</v>
      </c>
      <c r="BS132" s="69">
        <v>0</v>
      </c>
      <c r="BT132" s="80">
        <v>0</v>
      </c>
      <c r="BU132" s="80">
        <v>0</v>
      </c>
      <c r="BV132" s="69">
        <v>0</v>
      </c>
      <c r="BW132" s="69">
        <v>0</v>
      </c>
      <c r="BX132" s="80">
        <v>0</v>
      </c>
      <c r="BY132" s="80">
        <v>0</v>
      </c>
      <c r="BZ132" s="69">
        <v>0</v>
      </c>
      <c r="CA132" s="69">
        <v>90</v>
      </c>
      <c r="CB132" s="80">
        <v>30</v>
      </c>
      <c r="CC132" s="80">
        <v>3300</v>
      </c>
      <c r="CD132" s="69">
        <v>0</v>
      </c>
      <c r="CE132" s="69" t="s">
        <v>768</v>
      </c>
      <c r="CF132" s="69" t="s">
        <v>769</v>
      </c>
      <c r="CG132" s="69" t="s">
        <v>701</v>
      </c>
      <c r="CH132" s="69" t="s">
        <v>701</v>
      </c>
      <c r="CI132" s="69" t="s">
        <v>701</v>
      </c>
      <c r="CJ132" s="68" t="s">
        <v>701</v>
      </c>
      <c r="CK132" s="68">
        <v>45301</v>
      </c>
      <c r="CL132" s="185" t="s">
        <v>1003</v>
      </c>
      <c r="CM132" s="67" t="s">
        <v>1004</v>
      </c>
      <c r="CN132" s="67" t="s">
        <v>168</v>
      </c>
      <c r="CO132" s="68">
        <v>45140</v>
      </c>
      <c r="CP132" s="185" t="s">
        <v>1005</v>
      </c>
      <c r="CQ132" s="67" t="s">
        <v>1004</v>
      </c>
      <c r="CR132" s="67" t="s">
        <v>1026</v>
      </c>
      <c r="CS132" s="69">
        <v>438194</v>
      </c>
      <c r="CT132" s="69"/>
      <c r="CU132" s="69"/>
      <c r="CV132" s="69">
        <v>0</v>
      </c>
      <c r="CW132" s="69">
        <v>21</v>
      </c>
      <c r="CX132" s="69">
        <v>0</v>
      </c>
      <c r="CY132" s="69">
        <v>0</v>
      </c>
      <c r="CZ132" s="69">
        <v>0</v>
      </c>
      <c r="DA132" s="69">
        <v>0</v>
      </c>
      <c r="DG132" t="str">
        <f t="shared" si="7"/>
        <v>CO</v>
      </c>
    </row>
    <row r="133" spans="1:111">
      <c r="A133" t="str">
        <f t="shared" si="6"/>
        <v>03CO</v>
      </c>
      <c r="B133" s="67" t="s">
        <v>2</v>
      </c>
      <c r="C133" s="67" t="s">
        <v>696</v>
      </c>
      <c r="D133" s="67" t="s">
        <v>1035</v>
      </c>
      <c r="E133" s="68">
        <v>44839</v>
      </c>
      <c r="F133" s="185" t="s">
        <v>1007</v>
      </c>
      <c r="G133" s="67" t="s">
        <v>1009</v>
      </c>
      <c r="H133" s="69">
        <v>1</v>
      </c>
      <c r="I133" s="69">
        <v>0</v>
      </c>
      <c r="J133" s="69">
        <v>75</v>
      </c>
      <c r="K133" s="69">
        <v>150</v>
      </c>
      <c r="L133" s="69">
        <v>150</v>
      </c>
      <c r="M133" s="69">
        <v>0</v>
      </c>
      <c r="N133" s="69">
        <v>0</v>
      </c>
      <c r="O133" s="69">
        <v>0</v>
      </c>
      <c r="P133" s="69">
        <v>75</v>
      </c>
      <c r="Q133" s="80">
        <v>0</v>
      </c>
      <c r="R133" s="80">
        <v>287504</v>
      </c>
      <c r="S133" s="80">
        <v>20245</v>
      </c>
      <c r="T133" s="80">
        <v>267260</v>
      </c>
      <c r="U133" s="80">
        <v>287504</v>
      </c>
      <c r="V133" s="80">
        <v>255356</v>
      </c>
      <c r="W133" s="80">
        <v>0</v>
      </c>
      <c r="X133" s="80">
        <v>0</v>
      </c>
      <c r="Y133" s="80">
        <v>0</v>
      </c>
      <c r="Z133" s="80">
        <v>255356</v>
      </c>
      <c r="AA133" s="80">
        <v>255356</v>
      </c>
      <c r="AB133" s="80">
        <v>0</v>
      </c>
      <c r="AC133" s="69">
        <v>0</v>
      </c>
      <c r="AD133" s="69">
        <v>27</v>
      </c>
      <c r="AE133" s="69">
        <v>30</v>
      </c>
      <c r="AF133" s="80">
        <v>0</v>
      </c>
      <c r="AG133" s="80">
        <v>0</v>
      </c>
      <c r="AH133" s="69">
        <v>0</v>
      </c>
      <c r="AI133" s="69">
        <v>0</v>
      </c>
      <c r="AJ133" s="80">
        <v>0</v>
      </c>
      <c r="AK133" s="80">
        <v>0</v>
      </c>
      <c r="AL133" s="69">
        <v>0</v>
      </c>
      <c r="AM133" s="69">
        <v>0</v>
      </c>
      <c r="AN133" s="80">
        <v>0</v>
      </c>
      <c r="AO133" s="80">
        <v>0</v>
      </c>
      <c r="AP133" s="69">
        <v>0</v>
      </c>
      <c r="AQ133" s="69">
        <v>0</v>
      </c>
      <c r="AR133" s="80">
        <v>0</v>
      </c>
      <c r="AS133" s="80">
        <v>0</v>
      </c>
      <c r="AT133" s="69">
        <v>0</v>
      </c>
      <c r="AU133" s="69">
        <v>0</v>
      </c>
      <c r="AV133" s="80">
        <v>0</v>
      </c>
      <c r="AW133" s="80">
        <v>0</v>
      </c>
      <c r="AX133" s="69">
        <v>0</v>
      </c>
      <c r="AY133" s="69">
        <v>0</v>
      </c>
      <c r="AZ133" s="80">
        <v>0</v>
      </c>
      <c r="BA133" s="80">
        <v>0</v>
      </c>
      <c r="BB133" s="69">
        <v>0</v>
      </c>
      <c r="BC133" s="69">
        <v>0</v>
      </c>
      <c r="BD133" s="80">
        <v>0</v>
      </c>
      <c r="BE133" s="80">
        <v>0</v>
      </c>
      <c r="BF133" s="69">
        <v>0</v>
      </c>
      <c r="BG133" s="69">
        <v>0</v>
      </c>
      <c r="BH133" s="80">
        <v>0</v>
      </c>
      <c r="BI133" s="80">
        <v>0</v>
      </c>
      <c r="BJ133" s="69">
        <v>0</v>
      </c>
      <c r="BK133" s="69">
        <v>0</v>
      </c>
      <c r="BL133" s="80">
        <v>0</v>
      </c>
      <c r="BM133" s="80">
        <v>0</v>
      </c>
      <c r="BN133" s="69">
        <v>0</v>
      </c>
      <c r="BO133" s="69">
        <v>0</v>
      </c>
      <c r="BP133" s="80">
        <v>0</v>
      </c>
      <c r="BQ133" s="80">
        <v>0</v>
      </c>
      <c r="BR133" s="69">
        <v>0</v>
      </c>
      <c r="BS133" s="69">
        <v>0</v>
      </c>
      <c r="BT133" s="80">
        <v>0</v>
      </c>
      <c r="BU133" s="80">
        <v>0</v>
      </c>
      <c r="BV133" s="69">
        <v>0</v>
      </c>
      <c r="BW133" s="69">
        <v>0</v>
      </c>
      <c r="BX133" s="80">
        <v>0</v>
      </c>
      <c r="BY133" s="80">
        <v>0</v>
      </c>
      <c r="BZ133" s="69">
        <v>0</v>
      </c>
      <c r="CA133" s="69">
        <v>30</v>
      </c>
      <c r="CB133" s="80">
        <v>0</v>
      </c>
      <c r="CC133" s="80">
        <v>0</v>
      </c>
      <c r="CD133" s="69">
        <v>0</v>
      </c>
      <c r="CE133" s="69" t="s">
        <v>862</v>
      </c>
      <c r="CF133" s="69" t="s">
        <v>863</v>
      </c>
      <c r="CG133" s="69" t="s">
        <v>701</v>
      </c>
      <c r="CH133" s="69" t="s">
        <v>701</v>
      </c>
      <c r="CI133" s="69" t="s">
        <v>701</v>
      </c>
      <c r="CJ133" s="68" t="s">
        <v>701</v>
      </c>
      <c r="CK133" s="68">
        <v>45309</v>
      </c>
      <c r="CL133" s="185" t="s">
        <v>1003</v>
      </c>
      <c r="CM133" s="67" t="s">
        <v>1004</v>
      </c>
      <c r="CN133" s="67" t="s">
        <v>168</v>
      </c>
      <c r="CO133" s="68">
        <v>45176</v>
      </c>
      <c r="CP133" s="185" t="s">
        <v>1005</v>
      </c>
      <c r="CQ133" s="67" t="s">
        <v>1004</v>
      </c>
      <c r="CR133" s="67" t="s">
        <v>1030</v>
      </c>
      <c r="CS133" s="69">
        <v>449141.81</v>
      </c>
      <c r="CT133" s="69"/>
      <c r="CU133" s="69"/>
      <c r="CV133" s="69">
        <v>0</v>
      </c>
      <c r="CW133" s="69">
        <v>18</v>
      </c>
      <c r="CX133" s="69">
        <v>0</v>
      </c>
      <c r="CY133" s="69">
        <v>0</v>
      </c>
      <c r="CZ133" s="69">
        <v>0</v>
      </c>
      <c r="DA133" s="69">
        <v>0</v>
      </c>
      <c r="DG133" t="str">
        <f t="shared" si="7"/>
        <v>CO</v>
      </c>
    </row>
    <row r="134" spans="1:111">
      <c r="A134" t="str">
        <f t="shared" si="6"/>
        <v>03CO</v>
      </c>
      <c r="B134" s="67" t="s">
        <v>2</v>
      </c>
      <c r="C134" s="67" t="s">
        <v>350</v>
      </c>
      <c r="D134" s="67" t="s">
        <v>351</v>
      </c>
      <c r="E134" s="68">
        <v>44804</v>
      </c>
      <c r="F134" s="185" t="s">
        <v>1005</v>
      </c>
      <c r="G134" s="67" t="s">
        <v>1009</v>
      </c>
      <c r="H134" s="69">
        <v>1</v>
      </c>
      <c r="I134" s="69">
        <v>1</v>
      </c>
      <c r="J134" s="69">
        <v>110</v>
      </c>
      <c r="K134" s="69">
        <v>251</v>
      </c>
      <c r="L134" s="69">
        <v>251</v>
      </c>
      <c r="M134" s="69">
        <v>0</v>
      </c>
      <c r="N134" s="69">
        <v>0</v>
      </c>
      <c r="O134" s="69">
        <v>0</v>
      </c>
      <c r="P134" s="69">
        <v>121</v>
      </c>
      <c r="Q134" s="80">
        <v>20</v>
      </c>
      <c r="R134" s="80">
        <v>2236764</v>
      </c>
      <c r="S134" s="80">
        <v>50000</v>
      </c>
      <c r="T134" s="80">
        <v>2186764</v>
      </c>
      <c r="U134" s="80">
        <v>2317147</v>
      </c>
      <c r="V134" s="80">
        <v>2391790</v>
      </c>
      <c r="W134" s="80">
        <v>0</v>
      </c>
      <c r="X134" s="80">
        <v>0</v>
      </c>
      <c r="Y134" s="80">
        <v>0</v>
      </c>
      <c r="Z134" s="80">
        <v>2391790</v>
      </c>
      <c r="AA134" s="80">
        <v>2391790</v>
      </c>
      <c r="AB134" s="80">
        <v>0</v>
      </c>
      <c r="AC134" s="69">
        <v>80383</v>
      </c>
      <c r="AD134" s="69">
        <v>90</v>
      </c>
      <c r="AE134" s="69">
        <v>0</v>
      </c>
      <c r="AF134" s="80">
        <v>0</v>
      </c>
      <c r="AG134" s="80">
        <v>0</v>
      </c>
      <c r="AH134" s="69">
        <v>0</v>
      </c>
      <c r="AI134" s="69">
        <v>0</v>
      </c>
      <c r="AJ134" s="80">
        <v>20</v>
      </c>
      <c r="AK134" s="80">
        <v>80383</v>
      </c>
      <c r="AL134" s="69">
        <v>0</v>
      </c>
      <c r="AM134" s="69">
        <v>0</v>
      </c>
      <c r="AN134" s="80">
        <v>0</v>
      </c>
      <c r="AO134" s="80">
        <v>0</v>
      </c>
      <c r="AP134" s="69">
        <v>0</v>
      </c>
      <c r="AQ134" s="69">
        <v>0</v>
      </c>
      <c r="AR134" s="80">
        <v>0</v>
      </c>
      <c r="AS134" s="80">
        <v>0</v>
      </c>
      <c r="AT134" s="69">
        <v>0</v>
      </c>
      <c r="AU134" s="69">
        <v>0</v>
      </c>
      <c r="AV134" s="80">
        <v>0</v>
      </c>
      <c r="AW134" s="80">
        <v>0</v>
      </c>
      <c r="AX134" s="69">
        <v>0</v>
      </c>
      <c r="AY134" s="69">
        <v>0</v>
      </c>
      <c r="AZ134" s="80">
        <v>0</v>
      </c>
      <c r="BA134" s="80">
        <v>0</v>
      </c>
      <c r="BB134" s="69">
        <v>0</v>
      </c>
      <c r="BC134" s="69">
        <v>0</v>
      </c>
      <c r="BD134" s="80">
        <v>0</v>
      </c>
      <c r="BE134" s="80">
        <v>0</v>
      </c>
      <c r="BF134" s="69">
        <v>0</v>
      </c>
      <c r="BG134" s="69">
        <v>0</v>
      </c>
      <c r="BH134" s="80">
        <v>0</v>
      </c>
      <c r="BI134" s="80">
        <v>0</v>
      </c>
      <c r="BJ134" s="69">
        <v>0</v>
      </c>
      <c r="BK134" s="69">
        <v>0</v>
      </c>
      <c r="BL134" s="80">
        <v>0</v>
      </c>
      <c r="BM134" s="80">
        <v>0</v>
      </c>
      <c r="BN134" s="69">
        <v>0</v>
      </c>
      <c r="BO134" s="69">
        <v>0</v>
      </c>
      <c r="BP134" s="80">
        <v>0</v>
      </c>
      <c r="BQ134" s="80">
        <v>0</v>
      </c>
      <c r="BR134" s="69">
        <v>0</v>
      </c>
      <c r="BS134" s="69">
        <v>0</v>
      </c>
      <c r="BT134" s="80">
        <v>0</v>
      </c>
      <c r="BU134" s="80">
        <v>0</v>
      </c>
      <c r="BV134" s="69">
        <v>0</v>
      </c>
      <c r="BW134" s="69">
        <v>0</v>
      </c>
      <c r="BX134" s="80">
        <v>0</v>
      </c>
      <c r="BY134" s="80">
        <v>0</v>
      </c>
      <c r="BZ134" s="69">
        <v>0</v>
      </c>
      <c r="CA134" s="69">
        <v>0</v>
      </c>
      <c r="CB134" s="80">
        <v>20</v>
      </c>
      <c r="CC134" s="80">
        <v>80383</v>
      </c>
      <c r="CD134" s="69">
        <v>0</v>
      </c>
      <c r="CE134" s="69" t="s">
        <v>768</v>
      </c>
      <c r="CF134" s="69" t="s">
        <v>769</v>
      </c>
      <c r="CG134" s="69" t="s">
        <v>701</v>
      </c>
      <c r="CH134" s="69" t="s">
        <v>701</v>
      </c>
      <c r="CI134" s="69" t="s">
        <v>701</v>
      </c>
      <c r="CJ134" s="68" t="s">
        <v>701</v>
      </c>
      <c r="CK134" s="68">
        <v>45364</v>
      </c>
      <c r="CL134" s="185" t="s">
        <v>1003</v>
      </c>
      <c r="CM134" s="67" t="s">
        <v>1004</v>
      </c>
      <c r="CN134" s="67" t="s">
        <v>168</v>
      </c>
      <c r="CO134" s="68">
        <v>45180</v>
      </c>
      <c r="CP134" s="185" t="s">
        <v>1005</v>
      </c>
      <c r="CQ134" s="67" t="s">
        <v>1004</v>
      </c>
      <c r="CR134" s="67" t="s">
        <v>1030</v>
      </c>
      <c r="CS134" s="69">
        <v>1726155.21</v>
      </c>
      <c r="CT134" s="69"/>
      <c r="CU134" s="69"/>
      <c r="CV134" s="69">
        <v>0</v>
      </c>
      <c r="CW134" s="69">
        <v>31</v>
      </c>
      <c r="CX134" s="69">
        <v>0</v>
      </c>
      <c r="CY134" s="69">
        <v>0</v>
      </c>
      <c r="CZ134" s="69">
        <v>0</v>
      </c>
      <c r="DA134" s="69">
        <v>0</v>
      </c>
      <c r="DG134" t="str">
        <f t="shared" si="7"/>
        <v>CO</v>
      </c>
    </row>
    <row r="135" spans="1:111">
      <c r="A135" t="str">
        <f t="shared" si="6"/>
        <v>03CO</v>
      </c>
      <c r="B135" s="67" t="s">
        <v>2</v>
      </c>
      <c r="C135" s="67" t="s">
        <v>864</v>
      </c>
      <c r="D135" s="67" t="s">
        <v>1036</v>
      </c>
      <c r="E135" s="68">
        <v>44951</v>
      </c>
      <c r="F135" s="185" t="s">
        <v>1003</v>
      </c>
      <c r="G135" s="67" t="s">
        <v>1009</v>
      </c>
      <c r="H135" s="69">
        <v>1</v>
      </c>
      <c r="I135" s="69">
        <v>0</v>
      </c>
      <c r="J135" s="69">
        <v>110</v>
      </c>
      <c r="K135" s="69">
        <v>120</v>
      </c>
      <c r="L135" s="69">
        <v>86</v>
      </c>
      <c r="M135" s="69">
        <v>34</v>
      </c>
      <c r="N135" s="69">
        <v>0</v>
      </c>
      <c r="O135" s="69">
        <v>0</v>
      </c>
      <c r="P135" s="69">
        <v>10</v>
      </c>
      <c r="Q135" s="80">
        <v>0</v>
      </c>
      <c r="R135" s="80">
        <v>2199429</v>
      </c>
      <c r="S135" s="80">
        <v>50000</v>
      </c>
      <c r="T135" s="80">
        <v>2149429</v>
      </c>
      <c r="U135" s="80">
        <v>2199429</v>
      </c>
      <c r="V135" s="80">
        <v>2316440</v>
      </c>
      <c r="W135" s="80">
        <v>0</v>
      </c>
      <c r="X135" s="80">
        <v>0</v>
      </c>
      <c r="Y135" s="80">
        <v>0</v>
      </c>
      <c r="Z135" s="80">
        <v>2316440</v>
      </c>
      <c r="AA135" s="80">
        <v>2316440</v>
      </c>
      <c r="AB135" s="80">
        <v>0</v>
      </c>
      <c r="AC135" s="69">
        <v>0</v>
      </c>
      <c r="AD135" s="69">
        <v>7</v>
      </c>
      <c r="AE135" s="69">
        <v>0</v>
      </c>
      <c r="AF135" s="80">
        <v>0</v>
      </c>
      <c r="AG135" s="80">
        <v>0</v>
      </c>
      <c r="AH135" s="69">
        <v>0</v>
      </c>
      <c r="AI135" s="69">
        <v>0</v>
      </c>
      <c r="AJ135" s="80">
        <v>0</v>
      </c>
      <c r="AK135" s="80">
        <v>0</v>
      </c>
      <c r="AL135" s="69">
        <v>0</v>
      </c>
      <c r="AM135" s="69">
        <v>0</v>
      </c>
      <c r="AN135" s="80">
        <v>0</v>
      </c>
      <c r="AO135" s="80">
        <v>0</v>
      </c>
      <c r="AP135" s="69">
        <v>0</v>
      </c>
      <c r="AQ135" s="69">
        <v>0</v>
      </c>
      <c r="AR135" s="80">
        <v>0</v>
      </c>
      <c r="AS135" s="80">
        <v>0</v>
      </c>
      <c r="AT135" s="69">
        <v>0</v>
      </c>
      <c r="AU135" s="69">
        <v>0</v>
      </c>
      <c r="AV135" s="80">
        <v>0</v>
      </c>
      <c r="AW135" s="80">
        <v>0</v>
      </c>
      <c r="AX135" s="69">
        <v>0</v>
      </c>
      <c r="AY135" s="69">
        <v>0</v>
      </c>
      <c r="AZ135" s="80">
        <v>0</v>
      </c>
      <c r="BA135" s="80">
        <v>0</v>
      </c>
      <c r="BB135" s="69">
        <v>0</v>
      </c>
      <c r="BC135" s="69">
        <v>0</v>
      </c>
      <c r="BD135" s="80">
        <v>0</v>
      </c>
      <c r="BE135" s="80">
        <v>0</v>
      </c>
      <c r="BF135" s="69">
        <v>0</v>
      </c>
      <c r="BG135" s="69">
        <v>0</v>
      </c>
      <c r="BH135" s="80">
        <v>0</v>
      </c>
      <c r="BI135" s="80">
        <v>0</v>
      </c>
      <c r="BJ135" s="69">
        <v>0</v>
      </c>
      <c r="BK135" s="69">
        <v>0</v>
      </c>
      <c r="BL135" s="80">
        <v>0</v>
      </c>
      <c r="BM135" s="80">
        <v>0</v>
      </c>
      <c r="BN135" s="69">
        <v>0</v>
      </c>
      <c r="BO135" s="69">
        <v>0</v>
      </c>
      <c r="BP135" s="80">
        <v>0</v>
      </c>
      <c r="BQ135" s="80">
        <v>0</v>
      </c>
      <c r="BR135" s="69">
        <v>0</v>
      </c>
      <c r="BS135" s="69">
        <v>0</v>
      </c>
      <c r="BT135" s="80">
        <v>0</v>
      </c>
      <c r="BU135" s="80">
        <v>0</v>
      </c>
      <c r="BV135" s="69">
        <v>0</v>
      </c>
      <c r="BW135" s="69">
        <v>0</v>
      </c>
      <c r="BX135" s="80">
        <v>0</v>
      </c>
      <c r="BY135" s="80">
        <v>0</v>
      </c>
      <c r="BZ135" s="69">
        <v>0</v>
      </c>
      <c r="CA135" s="69">
        <v>0</v>
      </c>
      <c r="CB135" s="80">
        <v>0</v>
      </c>
      <c r="CC135" s="80">
        <v>0</v>
      </c>
      <c r="CD135" s="69">
        <v>0</v>
      </c>
      <c r="CE135" s="69" t="s">
        <v>865</v>
      </c>
      <c r="CF135" s="69" t="s">
        <v>866</v>
      </c>
      <c r="CG135" s="69" t="s">
        <v>701</v>
      </c>
      <c r="CH135" s="69" t="s">
        <v>701</v>
      </c>
      <c r="CI135" s="69" t="s">
        <v>701</v>
      </c>
      <c r="CJ135" s="68" t="s">
        <v>701</v>
      </c>
      <c r="CK135" s="68">
        <v>45154</v>
      </c>
      <c r="CL135" s="185" t="s">
        <v>1005</v>
      </c>
      <c r="CM135" s="67" t="s">
        <v>1004</v>
      </c>
      <c r="CN135" s="67" t="s">
        <v>168</v>
      </c>
      <c r="CO135" s="68">
        <v>45099</v>
      </c>
      <c r="CP135" s="185" t="s">
        <v>1001</v>
      </c>
      <c r="CQ135" s="67" t="s">
        <v>1009</v>
      </c>
      <c r="CR135" s="67" t="s">
        <v>1024</v>
      </c>
      <c r="CS135" s="69">
        <v>2955598</v>
      </c>
      <c r="CT135" s="69"/>
      <c r="CU135" s="69"/>
      <c r="CV135" s="69">
        <v>0</v>
      </c>
      <c r="CW135" s="69">
        <v>3</v>
      </c>
      <c r="CX135" s="69">
        <v>0</v>
      </c>
      <c r="CY135" s="69">
        <v>0</v>
      </c>
      <c r="CZ135" s="69">
        <v>0</v>
      </c>
      <c r="DA135" s="69">
        <v>0</v>
      </c>
      <c r="DG135" t="str">
        <f t="shared" si="7"/>
        <v>CO</v>
      </c>
    </row>
    <row r="136" spans="1:111">
      <c r="A136" t="str">
        <f t="shared" si="6"/>
        <v>03CO</v>
      </c>
      <c r="B136" s="67" t="s">
        <v>2</v>
      </c>
      <c r="C136" s="67" t="s">
        <v>867</v>
      </c>
      <c r="D136" s="67" t="s">
        <v>1037</v>
      </c>
      <c r="E136" s="68">
        <v>45014</v>
      </c>
      <c r="F136" s="185" t="s">
        <v>1003</v>
      </c>
      <c r="G136" s="67" t="s">
        <v>1009</v>
      </c>
      <c r="H136" s="69">
        <v>1</v>
      </c>
      <c r="I136" s="69">
        <v>0</v>
      </c>
      <c r="J136" s="69">
        <v>89</v>
      </c>
      <c r="K136" s="69">
        <v>101</v>
      </c>
      <c r="L136" s="69">
        <v>67</v>
      </c>
      <c r="M136" s="69">
        <v>34</v>
      </c>
      <c r="N136" s="69">
        <v>0</v>
      </c>
      <c r="O136" s="69">
        <v>0</v>
      </c>
      <c r="P136" s="69">
        <v>12</v>
      </c>
      <c r="Q136" s="80">
        <v>0</v>
      </c>
      <c r="R136" s="80">
        <v>1398733</v>
      </c>
      <c r="S136" s="80">
        <v>50000</v>
      </c>
      <c r="T136" s="80">
        <v>1348733</v>
      </c>
      <c r="U136" s="80">
        <v>1398733</v>
      </c>
      <c r="V136" s="80">
        <v>1268603</v>
      </c>
      <c r="W136" s="80">
        <v>0</v>
      </c>
      <c r="X136" s="80">
        <v>0</v>
      </c>
      <c r="Y136" s="80">
        <v>0</v>
      </c>
      <c r="Z136" s="80">
        <v>1268603</v>
      </c>
      <c r="AA136" s="80">
        <v>1268603</v>
      </c>
      <c r="AB136" s="80">
        <v>0</v>
      </c>
      <c r="AC136" s="69">
        <v>0</v>
      </c>
      <c r="AD136" s="69">
        <v>8</v>
      </c>
      <c r="AE136" s="69">
        <v>0</v>
      </c>
      <c r="AF136" s="80">
        <v>0</v>
      </c>
      <c r="AG136" s="80">
        <v>0</v>
      </c>
      <c r="AH136" s="69">
        <v>0</v>
      </c>
      <c r="AI136" s="69">
        <v>0</v>
      </c>
      <c r="AJ136" s="80">
        <v>0</v>
      </c>
      <c r="AK136" s="80">
        <v>0</v>
      </c>
      <c r="AL136" s="69">
        <v>0</v>
      </c>
      <c r="AM136" s="69">
        <v>0</v>
      </c>
      <c r="AN136" s="80">
        <v>0</v>
      </c>
      <c r="AO136" s="80">
        <v>0</v>
      </c>
      <c r="AP136" s="69">
        <v>0</v>
      </c>
      <c r="AQ136" s="69">
        <v>0</v>
      </c>
      <c r="AR136" s="80">
        <v>0</v>
      </c>
      <c r="AS136" s="80">
        <v>0</v>
      </c>
      <c r="AT136" s="69">
        <v>0</v>
      </c>
      <c r="AU136" s="69">
        <v>0</v>
      </c>
      <c r="AV136" s="80">
        <v>0</v>
      </c>
      <c r="AW136" s="80">
        <v>0</v>
      </c>
      <c r="AX136" s="69">
        <v>0</v>
      </c>
      <c r="AY136" s="69">
        <v>0</v>
      </c>
      <c r="AZ136" s="80">
        <v>0</v>
      </c>
      <c r="BA136" s="80">
        <v>0</v>
      </c>
      <c r="BB136" s="69">
        <v>0</v>
      </c>
      <c r="BC136" s="69">
        <v>0</v>
      </c>
      <c r="BD136" s="80">
        <v>0</v>
      </c>
      <c r="BE136" s="80">
        <v>0</v>
      </c>
      <c r="BF136" s="69">
        <v>0</v>
      </c>
      <c r="BG136" s="69">
        <v>0</v>
      </c>
      <c r="BH136" s="80">
        <v>0</v>
      </c>
      <c r="BI136" s="80">
        <v>0</v>
      </c>
      <c r="BJ136" s="69">
        <v>0</v>
      </c>
      <c r="BK136" s="69">
        <v>0</v>
      </c>
      <c r="BL136" s="80">
        <v>0</v>
      </c>
      <c r="BM136" s="80">
        <v>0</v>
      </c>
      <c r="BN136" s="69">
        <v>0</v>
      </c>
      <c r="BO136" s="69">
        <v>0</v>
      </c>
      <c r="BP136" s="80">
        <v>0</v>
      </c>
      <c r="BQ136" s="80">
        <v>0</v>
      </c>
      <c r="BR136" s="69">
        <v>0</v>
      </c>
      <c r="BS136" s="69">
        <v>0</v>
      </c>
      <c r="BT136" s="80">
        <v>0</v>
      </c>
      <c r="BU136" s="80">
        <v>0</v>
      </c>
      <c r="BV136" s="69">
        <v>0</v>
      </c>
      <c r="BW136" s="69">
        <v>0</v>
      </c>
      <c r="BX136" s="80">
        <v>0</v>
      </c>
      <c r="BY136" s="80">
        <v>0</v>
      </c>
      <c r="BZ136" s="69">
        <v>0</v>
      </c>
      <c r="CA136" s="69">
        <v>0</v>
      </c>
      <c r="CB136" s="80">
        <v>0</v>
      </c>
      <c r="CC136" s="80">
        <v>0</v>
      </c>
      <c r="CD136" s="69">
        <v>0</v>
      </c>
      <c r="CE136" s="69" t="s">
        <v>865</v>
      </c>
      <c r="CF136" s="69" t="s">
        <v>866</v>
      </c>
      <c r="CG136" s="69" t="s">
        <v>701</v>
      </c>
      <c r="CH136" s="69" t="s">
        <v>701</v>
      </c>
      <c r="CI136" s="69" t="s">
        <v>701</v>
      </c>
      <c r="CJ136" s="68" t="s">
        <v>701</v>
      </c>
      <c r="CK136" s="68">
        <v>45218</v>
      </c>
      <c r="CL136" s="185" t="s">
        <v>1007</v>
      </c>
      <c r="CM136" s="67" t="s">
        <v>1004</v>
      </c>
      <c r="CN136" s="67" t="s">
        <v>168</v>
      </c>
      <c r="CO136" s="68">
        <v>45159</v>
      </c>
      <c r="CP136" s="185" t="s">
        <v>1005</v>
      </c>
      <c r="CQ136" s="67" t="s">
        <v>1004</v>
      </c>
      <c r="CR136" s="67" t="s">
        <v>1028</v>
      </c>
      <c r="CS136" s="69">
        <v>2259061</v>
      </c>
      <c r="CT136" s="69"/>
      <c r="CU136" s="69"/>
      <c r="CV136" s="69">
        <v>0</v>
      </c>
      <c r="CW136" s="69">
        <v>4</v>
      </c>
      <c r="CX136" s="69">
        <v>0</v>
      </c>
      <c r="CY136" s="69">
        <v>0</v>
      </c>
      <c r="CZ136" s="69">
        <v>0</v>
      </c>
      <c r="DA136" s="69">
        <v>0</v>
      </c>
      <c r="DG136" t="str">
        <f t="shared" si="7"/>
        <v>CO</v>
      </c>
    </row>
    <row r="137" spans="1:111">
      <c r="A137" t="str">
        <f t="shared" si="6"/>
        <v>03CO</v>
      </c>
      <c r="B137" s="67" t="s">
        <v>2</v>
      </c>
      <c r="C137" s="67" t="s">
        <v>697</v>
      </c>
      <c r="D137" s="67" t="s">
        <v>1038</v>
      </c>
      <c r="E137" s="68">
        <v>44615</v>
      </c>
      <c r="F137" s="185" t="s">
        <v>1003</v>
      </c>
      <c r="G137" s="67" t="s">
        <v>1010</v>
      </c>
      <c r="H137" s="69">
        <v>1</v>
      </c>
      <c r="I137" s="69">
        <v>0</v>
      </c>
      <c r="J137" s="69">
        <v>90</v>
      </c>
      <c r="K137" s="69">
        <v>183</v>
      </c>
      <c r="L137" s="69">
        <v>168</v>
      </c>
      <c r="M137" s="69">
        <v>15</v>
      </c>
      <c r="N137" s="69">
        <v>0</v>
      </c>
      <c r="O137" s="69">
        <v>0</v>
      </c>
      <c r="P137" s="69">
        <v>93</v>
      </c>
      <c r="Q137" s="80">
        <v>0</v>
      </c>
      <c r="R137" s="80">
        <v>1388656</v>
      </c>
      <c r="S137" s="80">
        <v>50000</v>
      </c>
      <c r="T137" s="80">
        <v>1338656</v>
      </c>
      <c r="U137" s="80">
        <v>1388656</v>
      </c>
      <c r="V137" s="80">
        <v>1401865</v>
      </c>
      <c r="W137" s="80">
        <v>0</v>
      </c>
      <c r="X137" s="80">
        <v>0</v>
      </c>
      <c r="Y137" s="80">
        <v>0</v>
      </c>
      <c r="Z137" s="80">
        <v>1401865</v>
      </c>
      <c r="AA137" s="80">
        <v>1401865</v>
      </c>
      <c r="AB137" s="80">
        <v>0</v>
      </c>
      <c r="AC137" s="69">
        <v>0</v>
      </c>
      <c r="AD137" s="69">
        <v>53</v>
      </c>
      <c r="AE137" s="69">
        <v>28</v>
      </c>
      <c r="AF137" s="80">
        <v>0</v>
      </c>
      <c r="AG137" s="80">
        <v>0</v>
      </c>
      <c r="AH137" s="69">
        <v>0</v>
      </c>
      <c r="AI137" s="69">
        <v>0</v>
      </c>
      <c r="AJ137" s="80">
        <v>0</v>
      </c>
      <c r="AK137" s="80">
        <v>0</v>
      </c>
      <c r="AL137" s="69">
        <v>0</v>
      </c>
      <c r="AM137" s="69">
        <v>0</v>
      </c>
      <c r="AN137" s="80">
        <v>0</v>
      </c>
      <c r="AO137" s="80">
        <v>0</v>
      </c>
      <c r="AP137" s="69">
        <v>0</v>
      </c>
      <c r="AQ137" s="69">
        <v>0</v>
      </c>
      <c r="AR137" s="80">
        <v>0</v>
      </c>
      <c r="AS137" s="80">
        <v>0</v>
      </c>
      <c r="AT137" s="69">
        <v>0</v>
      </c>
      <c r="AU137" s="69">
        <v>0</v>
      </c>
      <c r="AV137" s="80">
        <v>0</v>
      </c>
      <c r="AW137" s="80">
        <v>0</v>
      </c>
      <c r="AX137" s="69">
        <v>0</v>
      </c>
      <c r="AY137" s="69">
        <v>0</v>
      </c>
      <c r="AZ137" s="80">
        <v>0</v>
      </c>
      <c r="BA137" s="80">
        <v>0</v>
      </c>
      <c r="BB137" s="69">
        <v>0</v>
      </c>
      <c r="BC137" s="69">
        <v>0</v>
      </c>
      <c r="BD137" s="80">
        <v>0</v>
      </c>
      <c r="BE137" s="80">
        <v>0</v>
      </c>
      <c r="BF137" s="69">
        <v>0</v>
      </c>
      <c r="BG137" s="69">
        <v>0</v>
      </c>
      <c r="BH137" s="80">
        <v>0</v>
      </c>
      <c r="BI137" s="80">
        <v>0</v>
      </c>
      <c r="BJ137" s="69">
        <v>0</v>
      </c>
      <c r="BK137" s="69">
        <v>0</v>
      </c>
      <c r="BL137" s="80">
        <v>0</v>
      </c>
      <c r="BM137" s="80">
        <v>0</v>
      </c>
      <c r="BN137" s="69">
        <v>0</v>
      </c>
      <c r="BO137" s="69">
        <v>0</v>
      </c>
      <c r="BP137" s="80">
        <v>0</v>
      </c>
      <c r="BQ137" s="80">
        <v>0</v>
      </c>
      <c r="BR137" s="69">
        <v>0</v>
      </c>
      <c r="BS137" s="69">
        <v>0</v>
      </c>
      <c r="BT137" s="80">
        <v>0</v>
      </c>
      <c r="BU137" s="80">
        <v>0</v>
      </c>
      <c r="BV137" s="69">
        <v>0</v>
      </c>
      <c r="BW137" s="69">
        <v>0</v>
      </c>
      <c r="BX137" s="80">
        <v>0</v>
      </c>
      <c r="BY137" s="80">
        <v>0</v>
      </c>
      <c r="BZ137" s="69">
        <v>0</v>
      </c>
      <c r="CA137" s="69">
        <v>28</v>
      </c>
      <c r="CB137" s="80">
        <v>0</v>
      </c>
      <c r="CC137" s="80">
        <v>0</v>
      </c>
      <c r="CD137" s="69">
        <v>0</v>
      </c>
      <c r="CE137" s="69" t="s">
        <v>868</v>
      </c>
      <c r="CF137" s="69" t="s">
        <v>869</v>
      </c>
      <c r="CG137" s="69" t="s">
        <v>701</v>
      </c>
      <c r="CH137" s="69" t="s">
        <v>701</v>
      </c>
      <c r="CI137" s="69" t="s">
        <v>701</v>
      </c>
      <c r="CJ137" s="68" t="s">
        <v>701</v>
      </c>
      <c r="CK137" s="68">
        <v>45281</v>
      </c>
      <c r="CL137" s="185" t="s">
        <v>1007</v>
      </c>
      <c r="CM137" s="67" t="s">
        <v>1004</v>
      </c>
      <c r="CN137" s="67" t="s">
        <v>168</v>
      </c>
      <c r="CO137" s="68">
        <v>44860</v>
      </c>
      <c r="CP137" s="185" t="s">
        <v>1007</v>
      </c>
      <c r="CQ137" s="67" t="s">
        <v>1009</v>
      </c>
      <c r="CR137" s="67" t="s">
        <v>1026</v>
      </c>
      <c r="CS137" s="69">
        <v>1545933</v>
      </c>
      <c r="CT137" s="69"/>
      <c r="CU137" s="69"/>
      <c r="CV137" s="69">
        <v>0</v>
      </c>
      <c r="CW137" s="69">
        <v>12</v>
      </c>
      <c r="CX137" s="69">
        <v>0</v>
      </c>
      <c r="CY137" s="69">
        <v>0</v>
      </c>
      <c r="CZ137" s="69">
        <v>0</v>
      </c>
      <c r="DA137" s="69">
        <v>0</v>
      </c>
      <c r="DG137" t="str">
        <f t="shared" si="7"/>
        <v>CO</v>
      </c>
    </row>
    <row r="138" spans="1:111">
      <c r="A138" t="str">
        <f t="shared" si="6"/>
        <v>03CO</v>
      </c>
      <c r="B138" s="67" t="s">
        <v>2</v>
      </c>
      <c r="C138" s="67" t="s">
        <v>698</v>
      </c>
      <c r="D138" s="67" t="s">
        <v>1039</v>
      </c>
      <c r="E138" s="68">
        <v>44678</v>
      </c>
      <c r="F138" s="185" t="s">
        <v>1001</v>
      </c>
      <c r="G138" s="67" t="s">
        <v>1010</v>
      </c>
      <c r="H138" s="69">
        <v>1</v>
      </c>
      <c r="I138" s="69">
        <v>0</v>
      </c>
      <c r="J138" s="69">
        <v>180</v>
      </c>
      <c r="K138" s="69">
        <v>290</v>
      </c>
      <c r="L138" s="69">
        <v>288</v>
      </c>
      <c r="M138" s="69">
        <v>2</v>
      </c>
      <c r="N138" s="69">
        <v>0</v>
      </c>
      <c r="O138" s="69">
        <v>0</v>
      </c>
      <c r="P138" s="69">
        <v>110</v>
      </c>
      <c r="Q138" s="80">
        <v>0</v>
      </c>
      <c r="R138" s="80">
        <v>3353932</v>
      </c>
      <c r="S138" s="80">
        <v>50000</v>
      </c>
      <c r="T138" s="80">
        <v>3303932</v>
      </c>
      <c r="U138" s="80">
        <v>3353932</v>
      </c>
      <c r="V138" s="80">
        <v>3387610</v>
      </c>
      <c r="W138" s="80">
        <v>0</v>
      </c>
      <c r="X138" s="80">
        <v>0</v>
      </c>
      <c r="Y138" s="80">
        <v>0</v>
      </c>
      <c r="Z138" s="80">
        <v>3387610</v>
      </c>
      <c r="AA138" s="80">
        <v>3371222</v>
      </c>
      <c r="AB138" s="80">
        <v>-16388</v>
      </c>
      <c r="AC138" s="69">
        <v>0</v>
      </c>
      <c r="AD138" s="69">
        <v>67</v>
      </c>
      <c r="AE138" s="69">
        <v>0</v>
      </c>
      <c r="AF138" s="80">
        <v>0</v>
      </c>
      <c r="AG138" s="80">
        <v>0</v>
      </c>
      <c r="AH138" s="69">
        <v>0</v>
      </c>
      <c r="AI138" s="69">
        <v>0</v>
      </c>
      <c r="AJ138" s="80">
        <v>0</v>
      </c>
      <c r="AK138" s="80">
        <v>0</v>
      </c>
      <c r="AL138" s="69">
        <v>0</v>
      </c>
      <c r="AM138" s="69">
        <v>0</v>
      </c>
      <c r="AN138" s="80">
        <v>0</v>
      </c>
      <c r="AO138" s="80">
        <v>0</v>
      </c>
      <c r="AP138" s="69">
        <v>0</v>
      </c>
      <c r="AQ138" s="69">
        <v>0</v>
      </c>
      <c r="AR138" s="80">
        <v>0</v>
      </c>
      <c r="AS138" s="80">
        <v>0</v>
      </c>
      <c r="AT138" s="69">
        <v>0</v>
      </c>
      <c r="AU138" s="69">
        <v>0</v>
      </c>
      <c r="AV138" s="80">
        <v>0</v>
      </c>
      <c r="AW138" s="80">
        <v>0</v>
      </c>
      <c r="AX138" s="69">
        <v>0</v>
      </c>
      <c r="AY138" s="69">
        <v>0</v>
      </c>
      <c r="AZ138" s="80">
        <v>0</v>
      </c>
      <c r="BA138" s="80">
        <v>0</v>
      </c>
      <c r="BB138" s="69">
        <v>0</v>
      </c>
      <c r="BC138" s="69">
        <v>0</v>
      </c>
      <c r="BD138" s="80">
        <v>0</v>
      </c>
      <c r="BE138" s="80">
        <v>0</v>
      </c>
      <c r="BF138" s="69">
        <v>0</v>
      </c>
      <c r="BG138" s="69">
        <v>0</v>
      </c>
      <c r="BH138" s="80">
        <v>0</v>
      </c>
      <c r="BI138" s="80">
        <v>0</v>
      </c>
      <c r="BJ138" s="69">
        <v>0</v>
      </c>
      <c r="BK138" s="69">
        <v>43</v>
      </c>
      <c r="BL138" s="80">
        <v>0</v>
      </c>
      <c r="BM138" s="80">
        <v>0</v>
      </c>
      <c r="BN138" s="69">
        <v>0</v>
      </c>
      <c r="BO138" s="69">
        <v>0</v>
      </c>
      <c r="BP138" s="80">
        <v>0</v>
      </c>
      <c r="BQ138" s="80">
        <v>0</v>
      </c>
      <c r="BR138" s="69">
        <v>0</v>
      </c>
      <c r="BS138" s="69">
        <v>0</v>
      </c>
      <c r="BT138" s="80">
        <v>0</v>
      </c>
      <c r="BU138" s="80">
        <v>0</v>
      </c>
      <c r="BV138" s="69">
        <v>0</v>
      </c>
      <c r="BW138" s="69">
        <v>0</v>
      </c>
      <c r="BX138" s="80">
        <v>0</v>
      </c>
      <c r="BY138" s="80">
        <v>0</v>
      </c>
      <c r="BZ138" s="69">
        <v>0</v>
      </c>
      <c r="CA138" s="69">
        <v>43</v>
      </c>
      <c r="CB138" s="80">
        <v>0</v>
      </c>
      <c r="CC138" s="80">
        <v>0</v>
      </c>
      <c r="CD138" s="69">
        <v>0</v>
      </c>
      <c r="CE138" s="69" t="s">
        <v>768</v>
      </c>
      <c r="CF138" s="69" t="s">
        <v>769</v>
      </c>
      <c r="CG138" s="69" t="s">
        <v>701</v>
      </c>
      <c r="CH138" s="69" t="s">
        <v>701</v>
      </c>
      <c r="CI138" s="69" t="s">
        <v>701</v>
      </c>
      <c r="CJ138" s="68" t="s">
        <v>701</v>
      </c>
      <c r="CK138" s="68">
        <v>45301</v>
      </c>
      <c r="CL138" s="185" t="s">
        <v>1003</v>
      </c>
      <c r="CM138" s="67" t="s">
        <v>1004</v>
      </c>
      <c r="CN138" s="67" t="s">
        <v>168</v>
      </c>
      <c r="CO138" s="68">
        <v>45123</v>
      </c>
      <c r="CP138" s="185" t="s">
        <v>1005</v>
      </c>
      <c r="CQ138" s="67" t="s">
        <v>1004</v>
      </c>
      <c r="CR138" s="67" t="s">
        <v>1024</v>
      </c>
      <c r="CS138" s="69">
        <v>3164048.08</v>
      </c>
      <c r="CT138" s="69"/>
      <c r="CU138" s="69"/>
      <c r="CV138" s="69">
        <v>0</v>
      </c>
      <c r="CW138" s="69">
        <v>43</v>
      </c>
      <c r="CX138" s="69">
        <v>0</v>
      </c>
      <c r="CY138" s="69">
        <v>0</v>
      </c>
      <c r="CZ138" s="69">
        <v>0</v>
      </c>
      <c r="DA138" s="69">
        <v>0</v>
      </c>
      <c r="DG138" t="str">
        <f t="shared" si="7"/>
        <v>CO</v>
      </c>
    </row>
    <row r="139" spans="1:111">
      <c r="A139" t="str">
        <f t="shared" si="6"/>
        <v>03CO</v>
      </c>
      <c r="B139" s="67" t="s">
        <v>2</v>
      </c>
      <c r="C139" s="67" t="s">
        <v>607</v>
      </c>
      <c r="D139" s="67" t="s">
        <v>608</v>
      </c>
      <c r="E139" s="68">
        <v>44804</v>
      </c>
      <c r="F139" s="185" t="s">
        <v>1005</v>
      </c>
      <c r="G139" s="67" t="s">
        <v>1009</v>
      </c>
      <c r="H139" s="69">
        <v>1</v>
      </c>
      <c r="I139" s="69">
        <v>0</v>
      </c>
      <c r="J139" s="69">
        <v>44</v>
      </c>
      <c r="K139" s="69">
        <v>49</v>
      </c>
      <c r="L139" s="69">
        <v>45</v>
      </c>
      <c r="M139" s="69">
        <v>4</v>
      </c>
      <c r="N139" s="69">
        <v>0</v>
      </c>
      <c r="O139" s="69">
        <v>0</v>
      </c>
      <c r="P139" s="69">
        <v>5</v>
      </c>
      <c r="Q139" s="80">
        <v>0</v>
      </c>
      <c r="R139" s="80">
        <v>192351</v>
      </c>
      <c r="S139" s="80">
        <v>8394</v>
      </c>
      <c r="T139" s="80">
        <v>183958</v>
      </c>
      <c r="U139" s="80">
        <v>192351</v>
      </c>
      <c r="V139" s="80">
        <v>176477</v>
      </c>
      <c r="W139" s="80">
        <v>0</v>
      </c>
      <c r="X139" s="80">
        <v>0</v>
      </c>
      <c r="Y139" s="80">
        <v>0</v>
      </c>
      <c r="Z139" s="80">
        <v>176477</v>
      </c>
      <c r="AA139" s="80">
        <v>176477</v>
      </c>
      <c r="AB139" s="80">
        <v>0</v>
      </c>
      <c r="AC139" s="69">
        <v>0</v>
      </c>
      <c r="AD139" s="69">
        <v>0</v>
      </c>
      <c r="AE139" s="69">
        <v>0</v>
      </c>
      <c r="AF139" s="80">
        <v>0</v>
      </c>
      <c r="AG139" s="80">
        <v>0</v>
      </c>
      <c r="AH139" s="69">
        <v>0</v>
      </c>
      <c r="AI139" s="69">
        <v>0</v>
      </c>
      <c r="AJ139" s="80">
        <v>0</v>
      </c>
      <c r="AK139" s="80">
        <v>0</v>
      </c>
      <c r="AL139" s="69">
        <v>0</v>
      </c>
      <c r="AM139" s="69">
        <v>0</v>
      </c>
      <c r="AN139" s="80">
        <v>0</v>
      </c>
      <c r="AO139" s="80">
        <v>0</v>
      </c>
      <c r="AP139" s="69">
        <v>0</v>
      </c>
      <c r="AQ139" s="69">
        <v>0</v>
      </c>
      <c r="AR139" s="80">
        <v>0</v>
      </c>
      <c r="AS139" s="80">
        <v>0</v>
      </c>
      <c r="AT139" s="69">
        <v>0</v>
      </c>
      <c r="AU139" s="69">
        <v>0</v>
      </c>
      <c r="AV139" s="80">
        <v>0</v>
      </c>
      <c r="AW139" s="80">
        <v>0</v>
      </c>
      <c r="AX139" s="69">
        <v>0</v>
      </c>
      <c r="AY139" s="69">
        <v>0</v>
      </c>
      <c r="AZ139" s="80">
        <v>0</v>
      </c>
      <c r="BA139" s="80">
        <v>3128</v>
      </c>
      <c r="BB139" s="69">
        <v>0</v>
      </c>
      <c r="BC139" s="69">
        <v>0</v>
      </c>
      <c r="BD139" s="80">
        <v>0</v>
      </c>
      <c r="BE139" s="80">
        <v>0</v>
      </c>
      <c r="BF139" s="69">
        <v>0</v>
      </c>
      <c r="BG139" s="69">
        <v>0</v>
      </c>
      <c r="BH139" s="80">
        <v>0</v>
      </c>
      <c r="BI139" s="80">
        <v>0</v>
      </c>
      <c r="BJ139" s="69">
        <v>0</v>
      </c>
      <c r="BK139" s="69">
        <v>0</v>
      </c>
      <c r="BL139" s="80">
        <v>0</v>
      </c>
      <c r="BM139" s="80">
        <v>0</v>
      </c>
      <c r="BN139" s="69">
        <v>0</v>
      </c>
      <c r="BO139" s="69">
        <v>0</v>
      </c>
      <c r="BP139" s="80">
        <v>0</v>
      </c>
      <c r="BQ139" s="80">
        <v>0</v>
      </c>
      <c r="BR139" s="69">
        <v>0</v>
      </c>
      <c r="BS139" s="69">
        <v>0</v>
      </c>
      <c r="BT139" s="80">
        <v>0</v>
      </c>
      <c r="BU139" s="80">
        <v>0</v>
      </c>
      <c r="BV139" s="69">
        <v>0</v>
      </c>
      <c r="BW139" s="69">
        <v>0</v>
      </c>
      <c r="BX139" s="80">
        <v>0</v>
      </c>
      <c r="BY139" s="80">
        <v>0</v>
      </c>
      <c r="BZ139" s="69">
        <v>0</v>
      </c>
      <c r="CA139" s="69">
        <v>0</v>
      </c>
      <c r="CB139" s="80">
        <v>0</v>
      </c>
      <c r="CC139" s="80">
        <v>3128</v>
      </c>
      <c r="CD139" s="69">
        <v>0</v>
      </c>
      <c r="CE139" s="69" t="s">
        <v>766</v>
      </c>
      <c r="CF139" s="69" t="s">
        <v>767</v>
      </c>
      <c r="CG139" s="69" t="s">
        <v>701</v>
      </c>
      <c r="CH139" s="69" t="s">
        <v>701</v>
      </c>
      <c r="CI139" s="69" t="s">
        <v>701</v>
      </c>
      <c r="CJ139" s="68" t="s">
        <v>701</v>
      </c>
      <c r="CK139" s="68">
        <v>45274</v>
      </c>
      <c r="CL139" s="185" t="s">
        <v>1007</v>
      </c>
      <c r="CM139" s="67" t="s">
        <v>1004</v>
      </c>
      <c r="CN139" s="67" t="s">
        <v>168</v>
      </c>
      <c r="CO139" s="68">
        <v>44917</v>
      </c>
      <c r="CP139" s="185" t="s">
        <v>1007</v>
      </c>
      <c r="CQ139" s="67" t="s">
        <v>1009</v>
      </c>
      <c r="CR139" s="67" t="s">
        <v>1024</v>
      </c>
      <c r="CS139" s="69">
        <v>173499.64</v>
      </c>
      <c r="CT139" s="69"/>
      <c r="CU139" s="69"/>
      <c r="CV139" s="69">
        <v>0</v>
      </c>
      <c r="CW139" s="69">
        <v>5</v>
      </c>
      <c r="CX139" s="69">
        <v>0</v>
      </c>
      <c r="CY139" s="69">
        <v>0</v>
      </c>
      <c r="CZ139" s="69">
        <v>0</v>
      </c>
      <c r="DA139" s="69">
        <v>0</v>
      </c>
      <c r="DG139" t="str">
        <f t="shared" si="7"/>
        <v>CO</v>
      </c>
    </row>
    <row r="140" spans="1:111">
      <c r="A140" t="str">
        <f t="shared" si="6"/>
        <v>03CO</v>
      </c>
      <c r="B140" s="67" t="s">
        <v>2</v>
      </c>
      <c r="C140" s="67" t="s">
        <v>609</v>
      </c>
      <c r="D140" s="67" t="s">
        <v>610</v>
      </c>
      <c r="E140" s="68">
        <v>44839</v>
      </c>
      <c r="F140" s="185" t="s">
        <v>1007</v>
      </c>
      <c r="G140" s="67" t="s">
        <v>1009</v>
      </c>
      <c r="H140" s="69">
        <v>1</v>
      </c>
      <c r="I140" s="69">
        <v>0</v>
      </c>
      <c r="J140" s="69">
        <v>169</v>
      </c>
      <c r="K140" s="69">
        <v>238</v>
      </c>
      <c r="L140" s="69">
        <v>238</v>
      </c>
      <c r="M140" s="69">
        <v>0</v>
      </c>
      <c r="N140" s="69">
        <v>0</v>
      </c>
      <c r="O140" s="69">
        <v>0</v>
      </c>
      <c r="P140" s="69">
        <v>69</v>
      </c>
      <c r="Q140" s="80">
        <v>0</v>
      </c>
      <c r="R140" s="80">
        <v>4469056</v>
      </c>
      <c r="S140" s="80">
        <v>50000</v>
      </c>
      <c r="T140" s="80">
        <v>4419056</v>
      </c>
      <c r="U140" s="80">
        <v>4469056</v>
      </c>
      <c r="V140" s="80">
        <v>4076218</v>
      </c>
      <c r="W140" s="80">
        <v>0</v>
      </c>
      <c r="X140" s="80">
        <v>0</v>
      </c>
      <c r="Y140" s="80">
        <v>0</v>
      </c>
      <c r="Z140" s="80">
        <v>4076218</v>
      </c>
      <c r="AA140" s="80">
        <v>3952664</v>
      </c>
      <c r="AB140" s="80">
        <v>-123554</v>
      </c>
      <c r="AC140" s="69">
        <v>0</v>
      </c>
      <c r="AD140" s="69">
        <v>30</v>
      </c>
      <c r="AE140" s="69">
        <v>0</v>
      </c>
      <c r="AF140" s="80">
        <v>0</v>
      </c>
      <c r="AG140" s="80">
        <v>3365</v>
      </c>
      <c r="AH140" s="69">
        <v>0</v>
      </c>
      <c r="AI140" s="69">
        <v>0</v>
      </c>
      <c r="AJ140" s="80">
        <v>0</v>
      </c>
      <c r="AK140" s="80">
        <v>0</v>
      </c>
      <c r="AL140" s="69">
        <v>0</v>
      </c>
      <c r="AM140" s="69">
        <v>0</v>
      </c>
      <c r="AN140" s="80">
        <v>0</v>
      </c>
      <c r="AO140" s="80">
        <v>0</v>
      </c>
      <c r="AP140" s="69">
        <v>0</v>
      </c>
      <c r="AQ140" s="69">
        <v>0</v>
      </c>
      <c r="AR140" s="80">
        <v>0</v>
      </c>
      <c r="AS140" s="80">
        <v>0</v>
      </c>
      <c r="AT140" s="69">
        <v>0</v>
      </c>
      <c r="AU140" s="69">
        <v>0</v>
      </c>
      <c r="AV140" s="80">
        <v>0</v>
      </c>
      <c r="AW140" s="80">
        <v>0</v>
      </c>
      <c r="AX140" s="69">
        <v>0</v>
      </c>
      <c r="AY140" s="69">
        <v>0</v>
      </c>
      <c r="AZ140" s="80">
        <v>0</v>
      </c>
      <c r="BA140" s="80">
        <v>0</v>
      </c>
      <c r="BB140" s="69">
        <v>0</v>
      </c>
      <c r="BC140" s="69">
        <v>0</v>
      </c>
      <c r="BD140" s="80">
        <v>0</v>
      </c>
      <c r="BE140" s="80">
        <v>0</v>
      </c>
      <c r="BF140" s="69">
        <v>0</v>
      </c>
      <c r="BG140" s="69">
        <v>0</v>
      </c>
      <c r="BH140" s="80">
        <v>0</v>
      </c>
      <c r="BI140" s="80">
        <v>0</v>
      </c>
      <c r="BJ140" s="69">
        <v>0</v>
      </c>
      <c r="BK140" s="69">
        <v>0</v>
      </c>
      <c r="BL140" s="80">
        <v>0</v>
      </c>
      <c r="BM140" s="80">
        <v>0</v>
      </c>
      <c r="BN140" s="69">
        <v>0</v>
      </c>
      <c r="BO140" s="69">
        <v>0</v>
      </c>
      <c r="BP140" s="80">
        <v>0</v>
      </c>
      <c r="BQ140" s="80">
        <v>0</v>
      </c>
      <c r="BR140" s="69">
        <v>0</v>
      </c>
      <c r="BS140" s="69">
        <v>0</v>
      </c>
      <c r="BT140" s="80">
        <v>0</v>
      </c>
      <c r="BU140" s="80">
        <v>0</v>
      </c>
      <c r="BV140" s="69">
        <v>0</v>
      </c>
      <c r="BW140" s="69">
        <v>0</v>
      </c>
      <c r="BX140" s="80">
        <v>0</v>
      </c>
      <c r="BY140" s="80">
        <v>0</v>
      </c>
      <c r="BZ140" s="69">
        <v>0</v>
      </c>
      <c r="CA140" s="69">
        <v>0</v>
      </c>
      <c r="CB140" s="80">
        <v>0</v>
      </c>
      <c r="CC140" s="80">
        <v>3365</v>
      </c>
      <c r="CD140" s="69">
        <v>0</v>
      </c>
      <c r="CE140" s="69" t="s">
        <v>733</v>
      </c>
      <c r="CF140" s="69" t="s">
        <v>734</v>
      </c>
      <c r="CG140" s="69" t="s">
        <v>701</v>
      </c>
      <c r="CH140" s="69" t="s">
        <v>701</v>
      </c>
      <c r="CI140" s="69" t="s">
        <v>701</v>
      </c>
      <c r="CJ140" s="68" t="s">
        <v>701</v>
      </c>
      <c r="CK140" s="68">
        <v>45274</v>
      </c>
      <c r="CL140" s="185" t="s">
        <v>1007</v>
      </c>
      <c r="CM140" s="67" t="s">
        <v>1004</v>
      </c>
      <c r="CN140" s="67" t="s">
        <v>168</v>
      </c>
      <c r="CO140" s="68">
        <v>45159</v>
      </c>
      <c r="CP140" s="185" t="s">
        <v>1005</v>
      </c>
      <c r="CQ140" s="67" t="s">
        <v>1004</v>
      </c>
      <c r="CR140" s="67" t="s">
        <v>1030</v>
      </c>
      <c r="CS140" s="69">
        <v>6832323.5999999996</v>
      </c>
      <c r="CT140" s="69"/>
      <c r="CU140" s="69"/>
      <c r="CV140" s="69">
        <v>0</v>
      </c>
      <c r="CW140" s="69">
        <v>39</v>
      </c>
      <c r="CX140" s="69">
        <v>0</v>
      </c>
      <c r="CY140" s="69">
        <v>0</v>
      </c>
      <c r="CZ140" s="69">
        <v>0</v>
      </c>
      <c r="DA140" s="69">
        <v>0</v>
      </c>
      <c r="DG140" t="str">
        <f t="shared" si="7"/>
        <v>CO</v>
      </c>
    </row>
    <row r="141" spans="1:111">
      <c r="A141" t="str">
        <f t="shared" si="6"/>
        <v>03CO</v>
      </c>
      <c r="B141" s="67" t="s">
        <v>2</v>
      </c>
      <c r="C141" s="67" t="s">
        <v>352</v>
      </c>
      <c r="D141" s="67" t="s">
        <v>353</v>
      </c>
      <c r="E141" s="68">
        <v>44727</v>
      </c>
      <c r="F141" s="185" t="s">
        <v>1001</v>
      </c>
      <c r="G141" s="67" t="s">
        <v>1010</v>
      </c>
      <c r="H141" s="69">
        <v>2</v>
      </c>
      <c r="I141" s="69">
        <v>1</v>
      </c>
      <c r="J141" s="69">
        <v>150</v>
      </c>
      <c r="K141" s="69">
        <v>309</v>
      </c>
      <c r="L141" s="69">
        <v>309</v>
      </c>
      <c r="M141" s="69">
        <v>0</v>
      </c>
      <c r="N141" s="69">
        <v>0</v>
      </c>
      <c r="O141" s="69">
        <v>0</v>
      </c>
      <c r="P141" s="69">
        <v>143</v>
      </c>
      <c r="Q141" s="80">
        <v>16</v>
      </c>
      <c r="R141" s="80">
        <v>2961906</v>
      </c>
      <c r="S141" s="80">
        <v>50000</v>
      </c>
      <c r="T141" s="80">
        <v>2911906</v>
      </c>
      <c r="U141" s="80">
        <v>2971384</v>
      </c>
      <c r="V141" s="80">
        <v>2833242</v>
      </c>
      <c r="W141" s="80">
        <v>0</v>
      </c>
      <c r="X141" s="80">
        <v>50000</v>
      </c>
      <c r="Y141" s="80">
        <v>50000</v>
      </c>
      <c r="Z141" s="80">
        <v>2883242</v>
      </c>
      <c r="AA141" s="80">
        <v>2818993</v>
      </c>
      <c r="AB141" s="80">
        <v>-64250</v>
      </c>
      <c r="AC141" s="69">
        <v>9478</v>
      </c>
      <c r="AD141" s="69">
        <v>48</v>
      </c>
      <c r="AE141" s="69">
        <v>0</v>
      </c>
      <c r="AF141" s="80">
        <v>0</v>
      </c>
      <c r="AG141" s="80">
        <v>0</v>
      </c>
      <c r="AH141" s="69">
        <v>0</v>
      </c>
      <c r="AI141" s="69">
        <v>0</v>
      </c>
      <c r="AJ141" s="80">
        <v>0</v>
      </c>
      <c r="AK141" s="80">
        <v>3118</v>
      </c>
      <c r="AL141" s="69">
        <v>0</v>
      </c>
      <c r="AM141" s="69">
        <v>0</v>
      </c>
      <c r="AN141" s="80">
        <v>0</v>
      </c>
      <c r="AO141" s="80">
        <v>0</v>
      </c>
      <c r="AP141" s="69">
        <v>0</v>
      </c>
      <c r="AQ141" s="69">
        <v>0</v>
      </c>
      <c r="AR141" s="80">
        <v>0</v>
      </c>
      <c r="AS141" s="80">
        <v>0</v>
      </c>
      <c r="AT141" s="69">
        <v>0</v>
      </c>
      <c r="AU141" s="69">
        <v>0</v>
      </c>
      <c r="AV141" s="80">
        <v>0</v>
      </c>
      <c r="AW141" s="80">
        <v>0</v>
      </c>
      <c r="AX141" s="69">
        <v>0</v>
      </c>
      <c r="AY141" s="69">
        <v>70</v>
      </c>
      <c r="AZ141" s="80">
        <v>0</v>
      </c>
      <c r="BA141" s="80">
        <v>0</v>
      </c>
      <c r="BB141" s="69">
        <v>0</v>
      </c>
      <c r="BC141" s="69">
        <v>0</v>
      </c>
      <c r="BD141" s="80">
        <v>0</v>
      </c>
      <c r="BE141" s="80">
        <v>0</v>
      </c>
      <c r="BF141" s="69">
        <v>0</v>
      </c>
      <c r="BG141" s="69">
        <v>0</v>
      </c>
      <c r="BH141" s="80">
        <v>0</v>
      </c>
      <c r="BI141" s="80">
        <v>0</v>
      </c>
      <c r="BJ141" s="69">
        <v>0</v>
      </c>
      <c r="BK141" s="69">
        <v>0</v>
      </c>
      <c r="BL141" s="80">
        <v>0</v>
      </c>
      <c r="BM141" s="80">
        <v>0</v>
      </c>
      <c r="BN141" s="69">
        <v>0</v>
      </c>
      <c r="BO141" s="69">
        <v>0</v>
      </c>
      <c r="BP141" s="80">
        <v>0</v>
      </c>
      <c r="BQ141" s="80">
        <v>0</v>
      </c>
      <c r="BR141" s="69">
        <v>0</v>
      </c>
      <c r="BS141" s="69">
        <v>0</v>
      </c>
      <c r="BT141" s="80">
        <v>16</v>
      </c>
      <c r="BU141" s="80">
        <v>9478</v>
      </c>
      <c r="BV141" s="69">
        <v>9478</v>
      </c>
      <c r="BW141" s="69">
        <v>0</v>
      </c>
      <c r="BX141" s="80">
        <v>0</v>
      </c>
      <c r="BY141" s="80">
        <v>0</v>
      </c>
      <c r="BZ141" s="69">
        <v>0</v>
      </c>
      <c r="CA141" s="69">
        <v>70</v>
      </c>
      <c r="CB141" s="80">
        <v>16</v>
      </c>
      <c r="CC141" s="80">
        <v>12596</v>
      </c>
      <c r="CD141" s="69">
        <v>9478</v>
      </c>
      <c r="CE141" s="69" t="s">
        <v>768</v>
      </c>
      <c r="CF141" s="69" t="s">
        <v>769</v>
      </c>
      <c r="CG141" s="69" t="s">
        <v>701</v>
      </c>
      <c r="CH141" s="69" t="s">
        <v>701</v>
      </c>
      <c r="CI141" s="69" t="s">
        <v>701</v>
      </c>
      <c r="CJ141" s="68" t="s">
        <v>701</v>
      </c>
      <c r="CK141" s="68">
        <v>45364</v>
      </c>
      <c r="CL141" s="185" t="s">
        <v>1003</v>
      </c>
      <c r="CM141" s="67" t="s">
        <v>1004</v>
      </c>
      <c r="CN141" s="67" t="s">
        <v>168</v>
      </c>
      <c r="CO141" s="68">
        <v>45203</v>
      </c>
      <c r="CP141" s="185" t="s">
        <v>1007</v>
      </c>
      <c r="CQ141" s="67" t="s">
        <v>1004</v>
      </c>
      <c r="CR141" s="67" t="s">
        <v>1030</v>
      </c>
      <c r="CS141" s="69">
        <v>3042412.27</v>
      </c>
      <c r="CT141" s="69" t="s">
        <v>870</v>
      </c>
      <c r="CU141" s="69" t="s">
        <v>871</v>
      </c>
      <c r="CV141" s="69">
        <v>0</v>
      </c>
      <c r="CW141" s="69">
        <v>25</v>
      </c>
      <c r="CX141" s="69">
        <v>0</v>
      </c>
      <c r="CY141" s="69">
        <v>0</v>
      </c>
      <c r="CZ141" s="69">
        <v>0</v>
      </c>
      <c r="DA141" s="69">
        <v>0</v>
      </c>
      <c r="DG141" t="str">
        <f t="shared" si="7"/>
        <v>CO</v>
      </c>
    </row>
    <row r="142" spans="1:111">
      <c r="A142" t="str">
        <f t="shared" si="6"/>
        <v>03CO</v>
      </c>
      <c r="B142" s="67" t="s">
        <v>2</v>
      </c>
      <c r="C142" s="67" t="s">
        <v>354</v>
      </c>
      <c r="D142" s="67" t="s">
        <v>355</v>
      </c>
      <c r="E142" s="68">
        <v>44314</v>
      </c>
      <c r="F142" s="185" t="s">
        <v>1001</v>
      </c>
      <c r="G142" s="67" t="s">
        <v>1002</v>
      </c>
      <c r="H142" s="69">
        <v>1</v>
      </c>
      <c r="I142" s="69">
        <v>2</v>
      </c>
      <c r="J142" s="69">
        <v>250</v>
      </c>
      <c r="K142" s="69">
        <v>622</v>
      </c>
      <c r="L142" s="69">
        <v>620</v>
      </c>
      <c r="M142" s="69">
        <v>2</v>
      </c>
      <c r="N142" s="69">
        <v>0</v>
      </c>
      <c r="O142" s="69">
        <v>0</v>
      </c>
      <c r="P142" s="69">
        <v>372</v>
      </c>
      <c r="Q142" s="80">
        <v>0</v>
      </c>
      <c r="R142" s="80">
        <v>3198515</v>
      </c>
      <c r="S142" s="80">
        <v>50000</v>
      </c>
      <c r="T142" s="80">
        <v>3148515</v>
      </c>
      <c r="U142" s="80">
        <v>3289097</v>
      </c>
      <c r="V142" s="80">
        <v>3304055</v>
      </c>
      <c r="W142" s="80">
        <v>0</v>
      </c>
      <c r="X142" s="80">
        <v>0</v>
      </c>
      <c r="Y142" s="80">
        <v>0</v>
      </c>
      <c r="Z142" s="80">
        <v>3304055</v>
      </c>
      <c r="AA142" s="80">
        <v>3304055</v>
      </c>
      <c r="AB142" s="80">
        <v>39515</v>
      </c>
      <c r="AC142" s="69">
        <v>90582</v>
      </c>
      <c r="AD142" s="69">
        <v>322</v>
      </c>
      <c r="AE142" s="69">
        <v>90</v>
      </c>
      <c r="AF142" s="80">
        <v>0</v>
      </c>
      <c r="AG142" s="80">
        <v>6000</v>
      </c>
      <c r="AH142" s="69">
        <v>0</v>
      </c>
      <c r="AI142" s="69">
        <v>90</v>
      </c>
      <c r="AJ142" s="80">
        <v>0</v>
      </c>
      <c r="AK142" s="80">
        <v>49780</v>
      </c>
      <c r="AL142" s="69">
        <v>0</v>
      </c>
      <c r="AM142" s="69">
        <v>0</v>
      </c>
      <c r="AN142" s="80">
        <v>0</v>
      </c>
      <c r="AO142" s="80">
        <v>0</v>
      </c>
      <c r="AP142" s="69">
        <v>0</v>
      </c>
      <c r="AQ142" s="69">
        <v>0</v>
      </c>
      <c r="AR142" s="80">
        <v>0</v>
      </c>
      <c r="AS142" s="80">
        <v>0</v>
      </c>
      <c r="AT142" s="69">
        <v>0</v>
      </c>
      <c r="AU142" s="69">
        <v>0</v>
      </c>
      <c r="AV142" s="80">
        <v>0</v>
      </c>
      <c r="AW142" s="80">
        <v>0</v>
      </c>
      <c r="AX142" s="69">
        <v>0</v>
      </c>
      <c r="AY142" s="69">
        <v>0</v>
      </c>
      <c r="AZ142" s="80">
        <v>0</v>
      </c>
      <c r="BA142" s="80">
        <v>11300</v>
      </c>
      <c r="BB142" s="69">
        <v>0</v>
      </c>
      <c r="BC142" s="69">
        <v>0</v>
      </c>
      <c r="BD142" s="80">
        <v>0</v>
      </c>
      <c r="BE142" s="80">
        <v>58960</v>
      </c>
      <c r="BF142" s="69">
        <v>0</v>
      </c>
      <c r="BG142" s="69">
        <v>0</v>
      </c>
      <c r="BH142" s="80">
        <v>0</v>
      </c>
      <c r="BI142" s="80">
        <v>0</v>
      </c>
      <c r="BJ142" s="69">
        <v>0</v>
      </c>
      <c r="BK142" s="69">
        <v>0</v>
      </c>
      <c r="BL142" s="80">
        <v>0</v>
      </c>
      <c r="BM142" s="80">
        <v>0</v>
      </c>
      <c r="BN142" s="69">
        <v>0</v>
      </c>
      <c r="BO142" s="69">
        <v>0</v>
      </c>
      <c r="BP142" s="80">
        <v>0</v>
      </c>
      <c r="BQ142" s="80">
        <v>0</v>
      </c>
      <c r="BR142" s="69">
        <v>0</v>
      </c>
      <c r="BS142" s="69">
        <v>0</v>
      </c>
      <c r="BT142" s="80">
        <v>0</v>
      </c>
      <c r="BU142" s="80">
        <v>0</v>
      </c>
      <c r="BV142" s="69">
        <v>0</v>
      </c>
      <c r="BW142" s="69">
        <v>120</v>
      </c>
      <c r="BX142" s="80">
        <v>0</v>
      </c>
      <c r="BY142" s="80">
        <v>0</v>
      </c>
      <c r="BZ142" s="69">
        <v>0</v>
      </c>
      <c r="CA142" s="69">
        <v>300</v>
      </c>
      <c r="CB142" s="80">
        <v>0</v>
      </c>
      <c r="CC142" s="80">
        <v>126040</v>
      </c>
      <c r="CD142" s="69">
        <v>0</v>
      </c>
      <c r="CE142" s="69" t="s">
        <v>797</v>
      </c>
      <c r="CF142" s="69" t="s">
        <v>798</v>
      </c>
      <c r="CG142" s="69" t="s">
        <v>701</v>
      </c>
      <c r="CH142" s="69" t="s">
        <v>701</v>
      </c>
      <c r="CI142" s="69" t="s">
        <v>701</v>
      </c>
      <c r="CJ142" s="68" t="s">
        <v>701</v>
      </c>
      <c r="CK142" s="68">
        <v>45210</v>
      </c>
      <c r="CL142" s="185" t="s">
        <v>1007</v>
      </c>
      <c r="CM142" s="67" t="s">
        <v>1004</v>
      </c>
      <c r="CN142" s="67" t="s">
        <v>168</v>
      </c>
      <c r="CO142" s="68">
        <v>45085</v>
      </c>
      <c r="CP142" s="185" t="s">
        <v>1001</v>
      </c>
      <c r="CQ142" s="67" t="s">
        <v>1009</v>
      </c>
      <c r="CR142" s="67" t="s">
        <v>1030</v>
      </c>
      <c r="CS142" s="69">
        <v>3552350.22</v>
      </c>
      <c r="CT142" s="69"/>
      <c r="CU142" s="69"/>
      <c r="CV142" s="69">
        <v>0</v>
      </c>
      <c r="CW142" s="69">
        <v>50</v>
      </c>
      <c r="CX142" s="69">
        <v>0</v>
      </c>
      <c r="CY142" s="69">
        <v>0</v>
      </c>
      <c r="CZ142" s="69">
        <v>0</v>
      </c>
      <c r="DA142" s="69">
        <v>0</v>
      </c>
      <c r="DG142" t="str">
        <f t="shared" si="7"/>
        <v>CO</v>
      </c>
    </row>
    <row r="143" spans="1:111">
      <c r="A143" t="str">
        <f t="shared" si="6"/>
        <v>03CO</v>
      </c>
      <c r="B143" s="67" t="s">
        <v>2</v>
      </c>
      <c r="C143" s="67" t="s">
        <v>872</v>
      </c>
      <c r="D143" s="67" t="s">
        <v>1040</v>
      </c>
      <c r="E143" s="68">
        <v>44496</v>
      </c>
      <c r="F143" s="185" t="s">
        <v>1007</v>
      </c>
      <c r="G143" s="67" t="s">
        <v>1010</v>
      </c>
      <c r="H143" s="69">
        <v>1</v>
      </c>
      <c r="I143" s="69">
        <v>1</v>
      </c>
      <c r="J143" s="69">
        <v>60</v>
      </c>
      <c r="K143" s="69">
        <v>71</v>
      </c>
      <c r="L143" s="69">
        <v>71</v>
      </c>
      <c r="M143" s="69">
        <v>0</v>
      </c>
      <c r="N143" s="69">
        <v>0</v>
      </c>
      <c r="O143" s="69">
        <v>0</v>
      </c>
      <c r="P143" s="69">
        <v>11</v>
      </c>
      <c r="Q143" s="80">
        <v>0</v>
      </c>
      <c r="R143" s="80">
        <v>564819</v>
      </c>
      <c r="S143" s="80">
        <v>36905</v>
      </c>
      <c r="T143" s="80">
        <v>527914</v>
      </c>
      <c r="U143" s="80">
        <v>564819</v>
      </c>
      <c r="V143" s="80">
        <v>524793</v>
      </c>
      <c r="W143" s="80">
        <v>0</v>
      </c>
      <c r="X143" s="80">
        <v>0</v>
      </c>
      <c r="Y143" s="80">
        <v>0</v>
      </c>
      <c r="Z143" s="80">
        <v>524793</v>
      </c>
      <c r="AA143" s="80">
        <v>524793</v>
      </c>
      <c r="AB143" s="80">
        <v>0</v>
      </c>
      <c r="AC143" s="69">
        <v>0</v>
      </c>
      <c r="AD143" s="69">
        <v>11</v>
      </c>
      <c r="AE143" s="69">
        <v>0</v>
      </c>
      <c r="AF143" s="80">
        <v>0</v>
      </c>
      <c r="AG143" s="80">
        <v>0</v>
      </c>
      <c r="AH143" s="69">
        <v>0</v>
      </c>
      <c r="AI143" s="69">
        <v>0</v>
      </c>
      <c r="AJ143" s="80">
        <v>0</v>
      </c>
      <c r="AK143" s="80">
        <v>0</v>
      </c>
      <c r="AL143" s="69">
        <v>0</v>
      </c>
      <c r="AM143" s="69">
        <v>0</v>
      </c>
      <c r="AN143" s="80">
        <v>0</v>
      </c>
      <c r="AO143" s="80">
        <v>0</v>
      </c>
      <c r="AP143" s="69">
        <v>0</v>
      </c>
      <c r="AQ143" s="69">
        <v>0</v>
      </c>
      <c r="AR143" s="80">
        <v>0</v>
      </c>
      <c r="AS143" s="80">
        <v>0</v>
      </c>
      <c r="AT143" s="69">
        <v>0</v>
      </c>
      <c r="AU143" s="69">
        <v>0</v>
      </c>
      <c r="AV143" s="80">
        <v>0</v>
      </c>
      <c r="AW143" s="80">
        <v>0</v>
      </c>
      <c r="AX143" s="69">
        <v>0</v>
      </c>
      <c r="AY143" s="69">
        <v>0</v>
      </c>
      <c r="AZ143" s="80">
        <v>0</v>
      </c>
      <c r="BA143" s="80">
        <v>0</v>
      </c>
      <c r="BB143" s="69">
        <v>0</v>
      </c>
      <c r="BC143" s="69">
        <v>0</v>
      </c>
      <c r="BD143" s="80">
        <v>0</v>
      </c>
      <c r="BE143" s="80">
        <v>0</v>
      </c>
      <c r="BF143" s="69">
        <v>0</v>
      </c>
      <c r="BG143" s="69">
        <v>0</v>
      </c>
      <c r="BH143" s="80">
        <v>0</v>
      </c>
      <c r="BI143" s="80">
        <v>0</v>
      </c>
      <c r="BJ143" s="69">
        <v>0</v>
      </c>
      <c r="BK143" s="69">
        <v>0</v>
      </c>
      <c r="BL143" s="80">
        <v>0</v>
      </c>
      <c r="BM143" s="80">
        <v>0</v>
      </c>
      <c r="BN143" s="69">
        <v>0</v>
      </c>
      <c r="BO143" s="69">
        <v>0</v>
      </c>
      <c r="BP143" s="80">
        <v>0</v>
      </c>
      <c r="BQ143" s="80">
        <v>0</v>
      </c>
      <c r="BR143" s="69">
        <v>0</v>
      </c>
      <c r="BS143" s="69">
        <v>0</v>
      </c>
      <c r="BT143" s="80">
        <v>0</v>
      </c>
      <c r="BU143" s="80">
        <v>0</v>
      </c>
      <c r="BV143" s="69">
        <v>0</v>
      </c>
      <c r="BW143" s="69">
        <v>0</v>
      </c>
      <c r="BX143" s="80">
        <v>0</v>
      </c>
      <c r="BY143" s="80">
        <v>0</v>
      </c>
      <c r="BZ143" s="69">
        <v>0</v>
      </c>
      <c r="CA143" s="69">
        <v>0</v>
      </c>
      <c r="CB143" s="80">
        <v>0</v>
      </c>
      <c r="CC143" s="80">
        <v>0</v>
      </c>
      <c r="CD143" s="69">
        <v>0</v>
      </c>
      <c r="CE143" s="69" t="s">
        <v>860</v>
      </c>
      <c r="CF143" s="69" t="s">
        <v>861</v>
      </c>
      <c r="CG143" s="69" t="s">
        <v>701</v>
      </c>
      <c r="CH143" s="69" t="s">
        <v>701</v>
      </c>
      <c r="CI143" s="69" t="s">
        <v>701</v>
      </c>
      <c r="CJ143" s="68" t="s">
        <v>701</v>
      </c>
      <c r="CK143" s="68">
        <v>45301</v>
      </c>
      <c r="CL143" s="185" t="s">
        <v>1003</v>
      </c>
      <c r="CM143" s="67" t="s">
        <v>1004</v>
      </c>
      <c r="CN143" s="67" t="s">
        <v>168</v>
      </c>
      <c r="CO143" s="68">
        <v>44694</v>
      </c>
      <c r="CP143" s="185" t="s">
        <v>1001</v>
      </c>
      <c r="CQ143" s="67" t="s">
        <v>1010</v>
      </c>
      <c r="CR143" s="67" t="s">
        <v>1029</v>
      </c>
      <c r="CS143" s="69">
        <v>932089.13</v>
      </c>
      <c r="CT143" s="69"/>
      <c r="CU143" s="69"/>
      <c r="CV143" s="69">
        <v>0</v>
      </c>
      <c r="CW143" s="69">
        <v>0</v>
      </c>
      <c r="CX143" s="69">
        <v>0</v>
      </c>
      <c r="CY143" s="69">
        <v>0</v>
      </c>
      <c r="CZ143" s="69">
        <v>0</v>
      </c>
      <c r="DA143" s="69">
        <v>0</v>
      </c>
      <c r="DG143" t="str">
        <f t="shared" si="7"/>
        <v>CO</v>
      </c>
    </row>
    <row r="144" spans="1:111">
      <c r="A144" t="str">
        <f t="shared" si="6"/>
        <v>03CO</v>
      </c>
      <c r="B144" s="67" t="s">
        <v>2</v>
      </c>
      <c r="C144" s="67" t="s">
        <v>611</v>
      </c>
      <c r="D144" s="67" t="s">
        <v>612</v>
      </c>
      <c r="E144" s="68">
        <v>44650</v>
      </c>
      <c r="F144" s="185" t="s">
        <v>1003</v>
      </c>
      <c r="G144" s="67" t="s">
        <v>1010</v>
      </c>
      <c r="H144" s="69">
        <v>1</v>
      </c>
      <c r="I144" s="69">
        <v>0</v>
      </c>
      <c r="J144" s="69">
        <v>150</v>
      </c>
      <c r="K144" s="69">
        <v>258</v>
      </c>
      <c r="L144" s="69">
        <v>258</v>
      </c>
      <c r="M144" s="69">
        <v>0</v>
      </c>
      <c r="N144" s="69">
        <v>0</v>
      </c>
      <c r="O144" s="69">
        <v>0</v>
      </c>
      <c r="P144" s="69">
        <v>108</v>
      </c>
      <c r="Q144" s="80">
        <v>0</v>
      </c>
      <c r="R144" s="80">
        <v>2718412</v>
      </c>
      <c r="S144" s="80">
        <v>50000</v>
      </c>
      <c r="T144" s="80">
        <v>2668412</v>
      </c>
      <c r="U144" s="80">
        <v>2718412</v>
      </c>
      <c r="V144" s="80">
        <v>2266906</v>
      </c>
      <c r="W144" s="80">
        <v>0</v>
      </c>
      <c r="X144" s="80">
        <v>0</v>
      </c>
      <c r="Y144" s="80">
        <v>0</v>
      </c>
      <c r="Z144" s="80">
        <v>2266906</v>
      </c>
      <c r="AA144" s="80">
        <v>2266906</v>
      </c>
      <c r="AB144" s="80">
        <v>0</v>
      </c>
      <c r="AC144" s="69">
        <v>0</v>
      </c>
      <c r="AD144" s="69">
        <v>68</v>
      </c>
      <c r="AE144" s="69">
        <v>0</v>
      </c>
      <c r="AF144" s="80">
        <v>0</v>
      </c>
      <c r="AG144" s="80">
        <v>0</v>
      </c>
      <c r="AH144" s="69">
        <v>0</v>
      </c>
      <c r="AI144" s="69">
        <v>0</v>
      </c>
      <c r="AJ144" s="80">
        <v>0</v>
      </c>
      <c r="AK144" s="80">
        <v>0</v>
      </c>
      <c r="AL144" s="69">
        <v>0</v>
      </c>
      <c r="AM144" s="69">
        <v>0</v>
      </c>
      <c r="AN144" s="80">
        <v>0</v>
      </c>
      <c r="AO144" s="80">
        <v>0</v>
      </c>
      <c r="AP144" s="69">
        <v>0</v>
      </c>
      <c r="AQ144" s="69">
        <v>0</v>
      </c>
      <c r="AR144" s="80">
        <v>0</v>
      </c>
      <c r="AS144" s="80">
        <v>0</v>
      </c>
      <c r="AT144" s="69">
        <v>0</v>
      </c>
      <c r="AU144" s="69">
        <v>0</v>
      </c>
      <c r="AV144" s="80">
        <v>0</v>
      </c>
      <c r="AW144" s="80">
        <v>0</v>
      </c>
      <c r="AX144" s="69">
        <v>0</v>
      </c>
      <c r="AY144" s="69">
        <v>0</v>
      </c>
      <c r="AZ144" s="80">
        <v>0</v>
      </c>
      <c r="BA144" s="80">
        <v>6123</v>
      </c>
      <c r="BB144" s="69">
        <v>0</v>
      </c>
      <c r="BC144" s="69">
        <v>0</v>
      </c>
      <c r="BD144" s="80">
        <v>0</v>
      </c>
      <c r="BE144" s="80">
        <v>0</v>
      </c>
      <c r="BF144" s="69">
        <v>0</v>
      </c>
      <c r="BG144" s="69">
        <v>0</v>
      </c>
      <c r="BH144" s="80">
        <v>0</v>
      </c>
      <c r="BI144" s="80">
        <v>0</v>
      </c>
      <c r="BJ144" s="69">
        <v>0</v>
      </c>
      <c r="BK144" s="69">
        <v>85</v>
      </c>
      <c r="BL144" s="80">
        <v>0</v>
      </c>
      <c r="BM144" s="80">
        <v>0</v>
      </c>
      <c r="BN144" s="69">
        <v>0</v>
      </c>
      <c r="BO144" s="69">
        <v>0</v>
      </c>
      <c r="BP144" s="80">
        <v>0</v>
      </c>
      <c r="BQ144" s="80">
        <v>0</v>
      </c>
      <c r="BR144" s="69">
        <v>0</v>
      </c>
      <c r="BS144" s="69">
        <v>0</v>
      </c>
      <c r="BT144" s="80">
        <v>0</v>
      </c>
      <c r="BU144" s="80">
        <v>0</v>
      </c>
      <c r="BV144" s="69">
        <v>0</v>
      </c>
      <c r="BW144" s="69">
        <v>0</v>
      </c>
      <c r="BX144" s="80">
        <v>0</v>
      </c>
      <c r="BY144" s="80">
        <v>0</v>
      </c>
      <c r="BZ144" s="69">
        <v>0</v>
      </c>
      <c r="CA144" s="69">
        <v>85</v>
      </c>
      <c r="CB144" s="80">
        <v>0</v>
      </c>
      <c r="CC144" s="80">
        <v>6123</v>
      </c>
      <c r="CD144" s="69">
        <v>0</v>
      </c>
      <c r="CE144" s="69" t="s">
        <v>862</v>
      </c>
      <c r="CF144" s="69" t="s">
        <v>863</v>
      </c>
      <c r="CG144" s="69" t="s">
        <v>701</v>
      </c>
      <c r="CH144" s="69" t="s">
        <v>701</v>
      </c>
      <c r="CI144" s="69" t="s">
        <v>701</v>
      </c>
      <c r="CJ144" s="68" t="s">
        <v>701</v>
      </c>
      <c r="CK144" s="68">
        <v>45313</v>
      </c>
      <c r="CL144" s="185" t="s">
        <v>1003</v>
      </c>
      <c r="CM144" s="67" t="s">
        <v>1004</v>
      </c>
      <c r="CN144" s="67" t="s">
        <v>168</v>
      </c>
      <c r="CO144" s="68">
        <v>45229</v>
      </c>
      <c r="CP144" s="185" t="s">
        <v>1007</v>
      </c>
      <c r="CQ144" s="67" t="s">
        <v>1004</v>
      </c>
      <c r="CR144" s="67" t="s">
        <v>1024</v>
      </c>
      <c r="CS144" s="69">
        <v>2758180.6</v>
      </c>
      <c r="CT144" s="69"/>
      <c r="CU144" s="69"/>
      <c r="CV144" s="69">
        <v>0</v>
      </c>
      <c r="CW144" s="69">
        <v>11</v>
      </c>
      <c r="CX144" s="69">
        <v>0</v>
      </c>
      <c r="CY144" s="69">
        <v>0</v>
      </c>
      <c r="CZ144" s="69">
        <v>0</v>
      </c>
      <c r="DA144" s="69">
        <v>0</v>
      </c>
      <c r="DG144" t="str">
        <f t="shared" si="7"/>
        <v>CO</v>
      </c>
    </row>
    <row r="145" spans="1:111">
      <c r="A145" t="str">
        <f t="shared" si="6"/>
        <v>03DO</v>
      </c>
      <c r="B145" s="67" t="s">
        <v>2</v>
      </c>
      <c r="C145" s="67" t="s">
        <v>304</v>
      </c>
      <c r="D145" s="67" t="s">
        <v>305</v>
      </c>
      <c r="E145" s="68">
        <v>44329</v>
      </c>
      <c r="F145" s="185" t="s">
        <v>1001</v>
      </c>
      <c r="G145" s="67" t="s">
        <v>1002</v>
      </c>
      <c r="H145" s="69">
        <v>2</v>
      </c>
      <c r="I145" s="69">
        <v>1</v>
      </c>
      <c r="J145" s="69">
        <v>395</v>
      </c>
      <c r="K145" s="69">
        <v>597</v>
      </c>
      <c r="L145" s="69">
        <v>597</v>
      </c>
      <c r="M145" s="69">
        <v>0</v>
      </c>
      <c r="N145" s="69">
        <v>0</v>
      </c>
      <c r="O145" s="69">
        <v>0</v>
      </c>
      <c r="P145" s="69">
        <v>202</v>
      </c>
      <c r="Q145" s="80">
        <v>0</v>
      </c>
      <c r="R145" s="80">
        <v>8497804</v>
      </c>
      <c r="S145" s="80">
        <v>70195</v>
      </c>
      <c r="T145" s="80">
        <v>8427609</v>
      </c>
      <c r="U145" s="80">
        <v>8518932</v>
      </c>
      <c r="V145" s="80">
        <v>8878921</v>
      </c>
      <c r="W145" s="80">
        <v>0</v>
      </c>
      <c r="X145" s="80">
        <v>0</v>
      </c>
      <c r="Y145" s="80">
        <v>0</v>
      </c>
      <c r="Z145" s="80">
        <v>8878921</v>
      </c>
      <c r="AA145" s="80">
        <v>8997063</v>
      </c>
      <c r="AB145" s="80">
        <v>136935</v>
      </c>
      <c r="AC145" s="69">
        <v>21128</v>
      </c>
      <c r="AD145" s="69">
        <v>102</v>
      </c>
      <c r="AE145" s="69">
        <v>0</v>
      </c>
      <c r="AF145" s="80">
        <v>0</v>
      </c>
      <c r="AG145" s="80">
        <v>12464</v>
      </c>
      <c r="AH145" s="69">
        <v>0</v>
      </c>
      <c r="AI145" s="69">
        <v>30</v>
      </c>
      <c r="AJ145" s="80">
        <v>0</v>
      </c>
      <c r="AK145" s="80">
        <v>28861</v>
      </c>
      <c r="AL145" s="69">
        <v>0</v>
      </c>
      <c r="AM145" s="69">
        <v>0</v>
      </c>
      <c r="AN145" s="80">
        <v>0</v>
      </c>
      <c r="AO145" s="80">
        <v>0</v>
      </c>
      <c r="AP145" s="69">
        <v>0</v>
      </c>
      <c r="AQ145" s="69">
        <v>0</v>
      </c>
      <c r="AR145" s="80">
        <v>0</v>
      </c>
      <c r="AS145" s="80">
        <v>0</v>
      </c>
      <c r="AT145" s="69">
        <v>0</v>
      </c>
      <c r="AU145" s="69">
        <v>0</v>
      </c>
      <c r="AV145" s="80">
        <v>0</v>
      </c>
      <c r="AW145" s="80">
        <v>0</v>
      </c>
      <c r="AX145" s="69">
        <v>0</v>
      </c>
      <c r="AY145" s="69">
        <v>0</v>
      </c>
      <c r="AZ145" s="80">
        <v>0</v>
      </c>
      <c r="BA145" s="80">
        <v>0</v>
      </c>
      <c r="BB145" s="69">
        <v>0</v>
      </c>
      <c r="BC145" s="69">
        <v>0</v>
      </c>
      <c r="BD145" s="80">
        <v>0</v>
      </c>
      <c r="BE145" s="80">
        <v>0</v>
      </c>
      <c r="BF145" s="69">
        <v>0</v>
      </c>
      <c r="BG145" s="69">
        <v>0</v>
      </c>
      <c r="BH145" s="80">
        <v>0</v>
      </c>
      <c r="BI145" s="80">
        <v>0</v>
      </c>
      <c r="BJ145" s="69">
        <v>0</v>
      </c>
      <c r="BK145" s="69">
        <v>45</v>
      </c>
      <c r="BL145" s="80">
        <v>0</v>
      </c>
      <c r="BM145" s="80">
        <v>0</v>
      </c>
      <c r="BN145" s="69">
        <v>0</v>
      </c>
      <c r="BO145" s="69">
        <v>0</v>
      </c>
      <c r="BP145" s="80">
        <v>0</v>
      </c>
      <c r="BQ145" s="80">
        <v>0</v>
      </c>
      <c r="BR145" s="69">
        <v>0</v>
      </c>
      <c r="BS145" s="69">
        <v>0</v>
      </c>
      <c r="BT145" s="80">
        <v>0</v>
      </c>
      <c r="BU145" s="80">
        <v>0</v>
      </c>
      <c r="BV145" s="69">
        <v>0</v>
      </c>
      <c r="BW145" s="69">
        <v>21</v>
      </c>
      <c r="BX145" s="80">
        <v>0</v>
      </c>
      <c r="BY145" s="80">
        <v>0</v>
      </c>
      <c r="BZ145" s="69">
        <v>0</v>
      </c>
      <c r="CA145" s="69">
        <v>96</v>
      </c>
      <c r="CB145" s="80">
        <v>0</v>
      </c>
      <c r="CC145" s="80">
        <v>41325</v>
      </c>
      <c r="CD145" s="69">
        <v>0</v>
      </c>
      <c r="CE145" s="69" t="s">
        <v>808</v>
      </c>
      <c r="CF145" s="69" t="s">
        <v>809</v>
      </c>
      <c r="CG145" s="69" t="s">
        <v>701</v>
      </c>
      <c r="CH145" s="69" t="s">
        <v>701</v>
      </c>
      <c r="CI145" s="69" t="s">
        <v>701</v>
      </c>
      <c r="CJ145" s="68" t="s">
        <v>701</v>
      </c>
      <c r="CK145" s="68">
        <v>45188</v>
      </c>
      <c r="CL145" s="185" t="s">
        <v>1005</v>
      </c>
      <c r="CM145" s="67" t="s">
        <v>1004</v>
      </c>
      <c r="CN145" s="67" t="s">
        <v>168</v>
      </c>
      <c r="CO145" s="68">
        <v>45015</v>
      </c>
      <c r="CP145" s="185" t="s">
        <v>1003</v>
      </c>
      <c r="CQ145" s="67" t="s">
        <v>1009</v>
      </c>
      <c r="CR145" s="67" t="s">
        <v>1028</v>
      </c>
      <c r="CS145" s="69">
        <v>7939245.1399999997</v>
      </c>
      <c r="CT145" s="69"/>
      <c r="CU145" s="69"/>
      <c r="CV145" s="69">
        <v>0</v>
      </c>
      <c r="CW145" s="69">
        <v>49</v>
      </c>
      <c r="CX145" s="69">
        <v>0</v>
      </c>
      <c r="CY145" s="69">
        <v>0</v>
      </c>
      <c r="CZ145" s="69">
        <v>0</v>
      </c>
      <c r="DA145" s="69">
        <v>0</v>
      </c>
      <c r="DG145" t="str">
        <f t="shared" si="7"/>
        <v>DO</v>
      </c>
    </row>
    <row r="146" spans="1:111">
      <c r="A146" t="str">
        <f t="shared" si="6"/>
        <v>03DO</v>
      </c>
      <c r="B146" s="67" t="s">
        <v>2</v>
      </c>
      <c r="C146" s="67" t="s">
        <v>597</v>
      </c>
      <c r="D146" s="67" t="s">
        <v>598</v>
      </c>
      <c r="E146" s="68">
        <v>44021</v>
      </c>
      <c r="F146" s="185" t="s">
        <v>1005</v>
      </c>
      <c r="G146" s="67" t="s">
        <v>1002</v>
      </c>
      <c r="H146" s="69">
        <v>1</v>
      </c>
      <c r="I146" s="69">
        <v>0</v>
      </c>
      <c r="J146" s="69">
        <v>90</v>
      </c>
      <c r="K146" s="69">
        <v>134</v>
      </c>
      <c r="L146" s="69">
        <v>151</v>
      </c>
      <c r="M146" s="69">
        <v>-17</v>
      </c>
      <c r="N146" s="69">
        <v>17</v>
      </c>
      <c r="O146" s="69">
        <v>0</v>
      </c>
      <c r="P146" s="69">
        <v>35</v>
      </c>
      <c r="Q146" s="80">
        <v>9</v>
      </c>
      <c r="R146" s="80">
        <v>1331980</v>
      </c>
      <c r="S146" s="80">
        <v>50000</v>
      </c>
      <c r="T146" s="80">
        <v>1281980</v>
      </c>
      <c r="U146" s="80">
        <v>1331980</v>
      </c>
      <c r="V146" s="80">
        <v>1360250</v>
      </c>
      <c r="W146" s="80">
        <v>-28730</v>
      </c>
      <c r="X146" s="80">
        <v>12500</v>
      </c>
      <c r="Y146" s="80">
        <v>-16230</v>
      </c>
      <c r="Z146" s="80">
        <v>1344020</v>
      </c>
      <c r="AA146" s="80">
        <v>1331520</v>
      </c>
      <c r="AB146" s="80">
        <v>-12500</v>
      </c>
      <c r="AC146" s="69">
        <v>0</v>
      </c>
      <c r="AD146" s="69">
        <v>19</v>
      </c>
      <c r="AE146" s="69">
        <v>0</v>
      </c>
      <c r="AF146" s="80">
        <v>0</v>
      </c>
      <c r="AG146" s="80">
        <v>810</v>
      </c>
      <c r="AH146" s="69">
        <v>0</v>
      </c>
      <c r="AI146" s="69">
        <v>0</v>
      </c>
      <c r="AJ146" s="80">
        <v>9</v>
      </c>
      <c r="AK146" s="80">
        <v>15261</v>
      </c>
      <c r="AL146" s="69">
        <v>0</v>
      </c>
      <c r="AM146" s="69">
        <v>0</v>
      </c>
      <c r="AN146" s="80">
        <v>0</v>
      </c>
      <c r="AO146" s="80">
        <v>0</v>
      </c>
      <c r="AP146" s="69">
        <v>0</v>
      </c>
      <c r="AQ146" s="69">
        <v>0</v>
      </c>
      <c r="AR146" s="80">
        <v>0</v>
      </c>
      <c r="AS146" s="80">
        <v>0</v>
      </c>
      <c r="AT146" s="69">
        <v>0</v>
      </c>
      <c r="AU146" s="69">
        <v>0</v>
      </c>
      <c r="AV146" s="80">
        <v>0</v>
      </c>
      <c r="AW146" s="80">
        <v>0</v>
      </c>
      <c r="AX146" s="69">
        <v>0</v>
      </c>
      <c r="AY146" s="69">
        <v>0</v>
      </c>
      <c r="AZ146" s="80">
        <v>0</v>
      </c>
      <c r="BA146" s="80">
        <v>0</v>
      </c>
      <c r="BB146" s="69">
        <v>0</v>
      </c>
      <c r="BC146" s="69">
        <v>0</v>
      </c>
      <c r="BD146" s="80">
        <v>0</v>
      </c>
      <c r="BE146" s="80">
        <v>0</v>
      </c>
      <c r="BF146" s="69">
        <v>0</v>
      </c>
      <c r="BG146" s="69">
        <v>0</v>
      </c>
      <c r="BH146" s="80">
        <v>0</v>
      </c>
      <c r="BI146" s="80">
        <v>0</v>
      </c>
      <c r="BJ146" s="69">
        <v>0</v>
      </c>
      <c r="BK146" s="69">
        <v>0</v>
      </c>
      <c r="BL146" s="80">
        <v>0</v>
      </c>
      <c r="BM146" s="80">
        <v>0</v>
      </c>
      <c r="BN146" s="69">
        <v>0</v>
      </c>
      <c r="BO146" s="69">
        <v>0</v>
      </c>
      <c r="BP146" s="80">
        <v>0</v>
      </c>
      <c r="BQ146" s="80">
        <v>0</v>
      </c>
      <c r="BR146" s="69">
        <v>0</v>
      </c>
      <c r="BS146" s="69">
        <v>0</v>
      </c>
      <c r="BT146" s="80">
        <v>0</v>
      </c>
      <c r="BU146" s="80">
        <v>0</v>
      </c>
      <c r="BV146" s="69">
        <v>0</v>
      </c>
      <c r="BW146" s="69">
        <v>0</v>
      </c>
      <c r="BX146" s="80">
        <v>0</v>
      </c>
      <c r="BY146" s="80">
        <v>0</v>
      </c>
      <c r="BZ146" s="69">
        <v>0</v>
      </c>
      <c r="CA146" s="69">
        <v>0</v>
      </c>
      <c r="CB146" s="80">
        <v>9</v>
      </c>
      <c r="CC146" s="80">
        <v>16071</v>
      </c>
      <c r="CD146" s="69">
        <v>0</v>
      </c>
      <c r="CE146" s="69" t="s">
        <v>768</v>
      </c>
      <c r="CF146" s="69" t="s">
        <v>769</v>
      </c>
      <c r="CG146" s="69" t="s">
        <v>701</v>
      </c>
      <c r="CH146" s="69" t="s">
        <v>701</v>
      </c>
      <c r="CI146" s="69" t="s">
        <v>701</v>
      </c>
      <c r="CJ146" s="68" t="s">
        <v>701</v>
      </c>
      <c r="CK146" s="68">
        <v>45412</v>
      </c>
      <c r="CL146" s="185" t="s">
        <v>1001</v>
      </c>
      <c r="CM146" s="67" t="s">
        <v>1004</v>
      </c>
      <c r="CN146" s="67" t="s">
        <v>168</v>
      </c>
      <c r="CO146" s="68">
        <v>44299</v>
      </c>
      <c r="CP146" s="185" t="s">
        <v>1001</v>
      </c>
      <c r="CQ146" s="67" t="s">
        <v>1002</v>
      </c>
      <c r="CR146" s="67" t="s">
        <v>1028</v>
      </c>
      <c r="CS146" s="69">
        <v>1383418.94</v>
      </c>
      <c r="CT146" s="69" t="s">
        <v>810</v>
      </c>
      <c r="CU146" s="69" t="s">
        <v>811</v>
      </c>
      <c r="CV146" s="69">
        <v>9</v>
      </c>
      <c r="CW146" s="69">
        <v>16</v>
      </c>
      <c r="CX146" s="69">
        <v>0</v>
      </c>
      <c r="CY146" s="69">
        <v>0</v>
      </c>
      <c r="CZ146" s="69">
        <v>0</v>
      </c>
      <c r="DA146" s="69">
        <v>0</v>
      </c>
      <c r="DG146" t="str">
        <f t="shared" si="7"/>
        <v>DO</v>
      </c>
    </row>
    <row r="147" spans="1:111">
      <c r="A147" t="str">
        <f t="shared" si="6"/>
        <v>03DO</v>
      </c>
      <c r="B147" s="67" t="s">
        <v>2</v>
      </c>
      <c r="C147" s="67" t="s">
        <v>812</v>
      </c>
      <c r="D147" s="67" t="s">
        <v>1041</v>
      </c>
      <c r="E147" s="68">
        <v>44938</v>
      </c>
      <c r="F147" s="185" t="s">
        <v>1003</v>
      </c>
      <c r="G147" s="67" t="s">
        <v>1009</v>
      </c>
      <c r="H147" s="69">
        <v>1</v>
      </c>
      <c r="I147" s="69">
        <v>0</v>
      </c>
      <c r="J147" s="69">
        <v>65</v>
      </c>
      <c r="K147" s="69">
        <v>65</v>
      </c>
      <c r="L147" s="69">
        <v>45</v>
      </c>
      <c r="M147" s="69">
        <v>20</v>
      </c>
      <c r="N147" s="69">
        <v>0</v>
      </c>
      <c r="O147" s="69">
        <v>0</v>
      </c>
      <c r="P147" s="69">
        <v>0</v>
      </c>
      <c r="Q147" s="80">
        <v>0</v>
      </c>
      <c r="R147" s="80">
        <v>278090</v>
      </c>
      <c r="S147" s="80">
        <v>21110</v>
      </c>
      <c r="T147" s="80">
        <v>256980</v>
      </c>
      <c r="U147" s="80">
        <v>278090</v>
      </c>
      <c r="V147" s="80">
        <v>249120</v>
      </c>
      <c r="W147" s="80">
        <v>0</v>
      </c>
      <c r="X147" s="80">
        <v>0</v>
      </c>
      <c r="Y147" s="80">
        <v>0</v>
      </c>
      <c r="Z147" s="80">
        <v>249120</v>
      </c>
      <c r="AA147" s="80">
        <v>249120</v>
      </c>
      <c r="AB147" s="80">
        <v>0</v>
      </c>
      <c r="AC147" s="69">
        <v>0</v>
      </c>
      <c r="AD147" s="69">
        <v>0</v>
      </c>
      <c r="AE147" s="69">
        <v>0</v>
      </c>
      <c r="AF147" s="80">
        <v>0</v>
      </c>
      <c r="AG147" s="80">
        <v>0</v>
      </c>
      <c r="AH147" s="69">
        <v>0</v>
      </c>
      <c r="AI147" s="69">
        <v>0</v>
      </c>
      <c r="AJ147" s="80">
        <v>0</v>
      </c>
      <c r="AK147" s="80">
        <v>0</v>
      </c>
      <c r="AL147" s="69">
        <v>0</v>
      </c>
      <c r="AM147" s="69">
        <v>0</v>
      </c>
      <c r="AN147" s="80">
        <v>0</v>
      </c>
      <c r="AO147" s="80">
        <v>0</v>
      </c>
      <c r="AP147" s="69">
        <v>0</v>
      </c>
      <c r="AQ147" s="69">
        <v>0</v>
      </c>
      <c r="AR147" s="80">
        <v>0</v>
      </c>
      <c r="AS147" s="80">
        <v>0</v>
      </c>
      <c r="AT147" s="69">
        <v>0</v>
      </c>
      <c r="AU147" s="69">
        <v>0</v>
      </c>
      <c r="AV147" s="80">
        <v>0</v>
      </c>
      <c r="AW147" s="80">
        <v>0</v>
      </c>
      <c r="AX147" s="69">
        <v>0</v>
      </c>
      <c r="AY147" s="69">
        <v>0</v>
      </c>
      <c r="AZ147" s="80">
        <v>0</v>
      </c>
      <c r="BA147" s="80">
        <v>0</v>
      </c>
      <c r="BB147" s="69">
        <v>0</v>
      </c>
      <c r="BC147" s="69">
        <v>0</v>
      </c>
      <c r="BD147" s="80">
        <v>0</v>
      </c>
      <c r="BE147" s="80">
        <v>0</v>
      </c>
      <c r="BF147" s="69">
        <v>0</v>
      </c>
      <c r="BG147" s="69">
        <v>0</v>
      </c>
      <c r="BH147" s="80">
        <v>0</v>
      </c>
      <c r="BI147" s="80">
        <v>0</v>
      </c>
      <c r="BJ147" s="69">
        <v>0</v>
      </c>
      <c r="BK147" s="69">
        <v>0</v>
      </c>
      <c r="BL147" s="80">
        <v>0</v>
      </c>
      <c r="BM147" s="80">
        <v>0</v>
      </c>
      <c r="BN147" s="69">
        <v>0</v>
      </c>
      <c r="BO147" s="69">
        <v>0</v>
      </c>
      <c r="BP147" s="80">
        <v>0</v>
      </c>
      <c r="BQ147" s="80">
        <v>0</v>
      </c>
      <c r="BR147" s="69">
        <v>0</v>
      </c>
      <c r="BS147" s="69">
        <v>0</v>
      </c>
      <c r="BT147" s="80">
        <v>0</v>
      </c>
      <c r="BU147" s="80">
        <v>0</v>
      </c>
      <c r="BV147" s="69">
        <v>0</v>
      </c>
      <c r="BW147" s="69">
        <v>0</v>
      </c>
      <c r="BX147" s="80">
        <v>0</v>
      </c>
      <c r="BY147" s="80">
        <v>0</v>
      </c>
      <c r="BZ147" s="69">
        <v>0</v>
      </c>
      <c r="CA147" s="69">
        <v>0</v>
      </c>
      <c r="CB147" s="80">
        <v>0</v>
      </c>
      <c r="CC147" s="80">
        <v>0</v>
      </c>
      <c r="CD147" s="69">
        <v>0</v>
      </c>
      <c r="CE147" s="69" t="s">
        <v>736</v>
      </c>
      <c r="CF147" s="69" t="s">
        <v>737</v>
      </c>
      <c r="CG147" s="69" t="s">
        <v>701</v>
      </c>
      <c r="CH147" s="69" t="s">
        <v>701</v>
      </c>
      <c r="CI147" s="69" t="s">
        <v>701</v>
      </c>
      <c r="CJ147" s="68" t="s">
        <v>701</v>
      </c>
      <c r="CK147" s="68">
        <v>45155</v>
      </c>
      <c r="CL147" s="185" t="s">
        <v>1005</v>
      </c>
      <c r="CM147" s="67" t="s">
        <v>1004</v>
      </c>
      <c r="CN147" s="67" t="s">
        <v>168</v>
      </c>
      <c r="CO147" s="68">
        <v>45064</v>
      </c>
      <c r="CP147" s="185" t="s">
        <v>1001</v>
      </c>
      <c r="CQ147" s="67" t="s">
        <v>1009</v>
      </c>
      <c r="CR147" s="67" t="s">
        <v>1030</v>
      </c>
      <c r="CS147" s="69">
        <v>454253.61</v>
      </c>
      <c r="CT147" s="69"/>
      <c r="CU147" s="69"/>
      <c r="CV147" s="69">
        <v>0</v>
      </c>
      <c r="CW147" s="69">
        <v>0</v>
      </c>
      <c r="CX147" s="69">
        <v>0</v>
      </c>
      <c r="CY147" s="69">
        <v>0</v>
      </c>
      <c r="CZ147" s="69">
        <v>0</v>
      </c>
      <c r="DA147" s="69">
        <v>0</v>
      </c>
      <c r="DG147" t="str">
        <f t="shared" si="7"/>
        <v>DO</v>
      </c>
    </row>
    <row r="148" spans="1:111">
      <c r="A148" t="str">
        <f t="shared" si="6"/>
        <v>03DO</v>
      </c>
      <c r="B148" s="67" t="s">
        <v>2</v>
      </c>
      <c r="C148" s="67" t="s">
        <v>813</v>
      </c>
      <c r="D148" s="67" t="s">
        <v>1042</v>
      </c>
      <c r="E148" s="68">
        <v>44574</v>
      </c>
      <c r="F148" s="185" t="s">
        <v>1003</v>
      </c>
      <c r="G148" s="67" t="s">
        <v>1010</v>
      </c>
      <c r="H148" s="69">
        <v>1</v>
      </c>
      <c r="I148" s="69">
        <v>0</v>
      </c>
      <c r="J148" s="69">
        <v>45</v>
      </c>
      <c r="K148" s="69">
        <v>55</v>
      </c>
      <c r="L148" s="69">
        <v>52</v>
      </c>
      <c r="M148" s="69">
        <v>3</v>
      </c>
      <c r="N148" s="69">
        <v>0</v>
      </c>
      <c r="O148" s="69">
        <v>0</v>
      </c>
      <c r="P148" s="69">
        <v>10</v>
      </c>
      <c r="Q148" s="80">
        <v>0</v>
      </c>
      <c r="R148" s="80">
        <v>109495</v>
      </c>
      <c r="S148" s="80">
        <v>5918</v>
      </c>
      <c r="T148" s="80">
        <v>103577</v>
      </c>
      <c r="U148" s="80">
        <v>109495</v>
      </c>
      <c r="V148" s="80">
        <v>105102</v>
      </c>
      <c r="W148" s="80">
        <v>0</v>
      </c>
      <c r="X148" s="80">
        <v>0</v>
      </c>
      <c r="Y148" s="80">
        <v>0</v>
      </c>
      <c r="Z148" s="80">
        <v>105102</v>
      </c>
      <c r="AA148" s="80">
        <v>105102</v>
      </c>
      <c r="AB148" s="80">
        <v>0</v>
      </c>
      <c r="AC148" s="69">
        <v>0</v>
      </c>
      <c r="AD148" s="69">
        <v>6</v>
      </c>
      <c r="AE148" s="69">
        <v>0</v>
      </c>
      <c r="AF148" s="80">
        <v>0</v>
      </c>
      <c r="AG148" s="80">
        <v>0</v>
      </c>
      <c r="AH148" s="69">
        <v>0</v>
      </c>
      <c r="AI148" s="69">
        <v>0</v>
      </c>
      <c r="AJ148" s="80">
        <v>0</v>
      </c>
      <c r="AK148" s="80">
        <v>0</v>
      </c>
      <c r="AL148" s="69">
        <v>0</v>
      </c>
      <c r="AM148" s="69">
        <v>0</v>
      </c>
      <c r="AN148" s="80">
        <v>0</v>
      </c>
      <c r="AO148" s="80">
        <v>0</v>
      </c>
      <c r="AP148" s="69">
        <v>0</v>
      </c>
      <c r="AQ148" s="69">
        <v>0</v>
      </c>
      <c r="AR148" s="80">
        <v>0</v>
      </c>
      <c r="AS148" s="80">
        <v>0</v>
      </c>
      <c r="AT148" s="69">
        <v>0</v>
      </c>
      <c r="AU148" s="69">
        <v>0</v>
      </c>
      <c r="AV148" s="80">
        <v>0</v>
      </c>
      <c r="AW148" s="80">
        <v>0</v>
      </c>
      <c r="AX148" s="69">
        <v>0</v>
      </c>
      <c r="AY148" s="69">
        <v>0</v>
      </c>
      <c r="AZ148" s="80">
        <v>0</v>
      </c>
      <c r="BA148" s="80">
        <v>0</v>
      </c>
      <c r="BB148" s="69">
        <v>0</v>
      </c>
      <c r="BC148" s="69">
        <v>0</v>
      </c>
      <c r="BD148" s="80">
        <v>0</v>
      </c>
      <c r="BE148" s="80">
        <v>0</v>
      </c>
      <c r="BF148" s="69">
        <v>0</v>
      </c>
      <c r="BG148" s="69">
        <v>0</v>
      </c>
      <c r="BH148" s="80">
        <v>0</v>
      </c>
      <c r="BI148" s="80">
        <v>0</v>
      </c>
      <c r="BJ148" s="69">
        <v>0</v>
      </c>
      <c r="BK148" s="69">
        <v>0</v>
      </c>
      <c r="BL148" s="80">
        <v>0</v>
      </c>
      <c r="BM148" s="80">
        <v>0</v>
      </c>
      <c r="BN148" s="69">
        <v>0</v>
      </c>
      <c r="BO148" s="69">
        <v>0</v>
      </c>
      <c r="BP148" s="80">
        <v>0</v>
      </c>
      <c r="BQ148" s="80">
        <v>0</v>
      </c>
      <c r="BR148" s="69">
        <v>0</v>
      </c>
      <c r="BS148" s="69">
        <v>0</v>
      </c>
      <c r="BT148" s="80">
        <v>0</v>
      </c>
      <c r="BU148" s="80">
        <v>0</v>
      </c>
      <c r="BV148" s="69">
        <v>0</v>
      </c>
      <c r="BW148" s="69">
        <v>0</v>
      </c>
      <c r="BX148" s="80">
        <v>0</v>
      </c>
      <c r="BY148" s="80">
        <v>0</v>
      </c>
      <c r="BZ148" s="69">
        <v>0</v>
      </c>
      <c r="CA148" s="69">
        <v>0</v>
      </c>
      <c r="CB148" s="80">
        <v>0</v>
      </c>
      <c r="CC148" s="80">
        <v>0</v>
      </c>
      <c r="CD148" s="69">
        <v>0</v>
      </c>
      <c r="CE148" s="69" t="s">
        <v>814</v>
      </c>
      <c r="CF148" s="69" t="s">
        <v>815</v>
      </c>
      <c r="CG148" s="69" t="s">
        <v>701</v>
      </c>
      <c r="CH148" s="69" t="s">
        <v>701</v>
      </c>
      <c r="CI148" s="69" t="s">
        <v>701</v>
      </c>
      <c r="CJ148" s="68" t="s">
        <v>701</v>
      </c>
      <c r="CK148" s="68">
        <v>45274</v>
      </c>
      <c r="CL148" s="185" t="s">
        <v>1007</v>
      </c>
      <c r="CM148" s="67" t="s">
        <v>1004</v>
      </c>
      <c r="CN148" s="67" t="s">
        <v>168</v>
      </c>
      <c r="CO148" s="68">
        <v>44721</v>
      </c>
      <c r="CP148" s="185" t="s">
        <v>1001</v>
      </c>
      <c r="CQ148" s="67" t="s">
        <v>1010</v>
      </c>
      <c r="CR148" s="67" t="s">
        <v>1024</v>
      </c>
      <c r="CS148" s="69">
        <v>135676.68</v>
      </c>
      <c r="CT148" s="69"/>
      <c r="CU148" s="69"/>
      <c r="CV148" s="69">
        <v>0</v>
      </c>
      <c r="CW148" s="69">
        <v>4</v>
      </c>
      <c r="CX148" s="69">
        <v>0</v>
      </c>
      <c r="CY148" s="69">
        <v>0</v>
      </c>
      <c r="CZ148" s="69">
        <v>0</v>
      </c>
      <c r="DA148" s="69">
        <v>0</v>
      </c>
      <c r="DG148" t="str">
        <f t="shared" si="7"/>
        <v>DO</v>
      </c>
    </row>
    <row r="149" spans="1:111">
      <c r="A149" t="str">
        <f t="shared" si="6"/>
        <v>03DO</v>
      </c>
      <c r="B149" s="67" t="s">
        <v>2</v>
      </c>
      <c r="C149" s="67" t="s">
        <v>306</v>
      </c>
      <c r="D149" s="67" t="s">
        <v>307</v>
      </c>
      <c r="E149" s="68">
        <v>44510</v>
      </c>
      <c r="F149" s="185" t="s">
        <v>1007</v>
      </c>
      <c r="G149" s="67" t="s">
        <v>1010</v>
      </c>
      <c r="H149" s="69">
        <v>2</v>
      </c>
      <c r="I149" s="69">
        <v>3</v>
      </c>
      <c r="J149" s="69">
        <v>285</v>
      </c>
      <c r="K149" s="69">
        <v>527</v>
      </c>
      <c r="L149" s="69">
        <v>526</v>
      </c>
      <c r="M149" s="69">
        <v>1</v>
      </c>
      <c r="N149" s="69">
        <v>0</v>
      </c>
      <c r="O149" s="69">
        <v>0</v>
      </c>
      <c r="P149" s="69">
        <v>242</v>
      </c>
      <c r="Q149" s="80">
        <v>0</v>
      </c>
      <c r="R149" s="80">
        <v>6190992</v>
      </c>
      <c r="S149" s="80">
        <v>53456</v>
      </c>
      <c r="T149" s="80">
        <v>6137537</v>
      </c>
      <c r="U149" s="80">
        <v>6194018</v>
      </c>
      <c r="V149" s="80">
        <v>6101074</v>
      </c>
      <c r="W149" s="80">
        <v>-18750</v>
      </c>
      <c r="X149" s="80">
        <v>0</v>
      </c>
      <c r="Y149" s="80">
        <v>-18750</v>
      </c>
      <c r="Z149" s="80">
        <v>6082324</v>
      </c>
      <c r="AA149" s="80">
        <v>6229251</v>
      </c>
      <c r="AB149" s="80">
        <v>146927</v>
      </c>
      <c r="AC149" s="69">
        <v>3025</v>
      </c>
      <c r="AD149" s="69">
        <v>162</v>
      </c>
      <c r="AE149" s="69">
        <v>0</v>
      </c>
      <c r="AF149" s="80">
        <v>0</v>
      </c>
      <c r="AG149" s="80">
        <v>0</v>
      </c>
      <c r="AH149" s="69">
        <v>0</v>
      </c>
      <c r="AI149" s="69">
        <v>9</v>
      </c>
      <c r="AJ149" s="80">
        <v>0</v>
      </c>
      <c r="AK149" s="80">
        <v>0</v>
      </c>
      <c r="AL149" s="69">
        <v>0</v>
      </c>
      <c r="AM149" s="69">
        <v>0</v>
      </c>
      <c r="AN149" s="80">
        <v>0</v>
      </c>
      <c r="AO149" s="80">
        <v>0</v>
      </c>
      <c r="AP149" s="69">
        <v>0</v>
      </c>
      <c r="AQ149" s="69">
        <v>0</v>
      </c>
      <c r="AR149" s="80">
        <v>0</v>
      </c>
      <c r="AS149" s="80">
        <v>0</v>
      </c>
      <c r="AT149" s="69">
        <v>0</v>
      </c>
      <c r="AU149" s="69">
        <v>0</v>
      </c>
      <c r="AV149" s="80">
        <v>0</v>
      </c>
      <c r="AW149" s="80">
        <v>0</v>
      </c>
      <c r="AX149" s="69">
        <v>0</v>
      </c>
      <c r="AY149" s="69">
        <v>0</v>
      </c>
      <c r="AZ149" s="80">
        <v>0</v>
      </c>
      <c r="BA149" s="80">
        <v>3025</v>
      </c>
      <c r="BB149" s="69">
        <v>0</v>
      </c>
      <c r="BC149" s="69">
        <v>0</v>
      </c>
      <c r="BD149" s="80">
        <v>0</v>
      </c>
      <c r="BE149" s="80">
        <v>0</v>
      </c>
      <c r="BF149" s="69">
        <v>0</v>
      </c>
      <c r="BG149" s="69">
        <v>0</v>
      </c>
      <c r="BH149" s="80">
        <v>0</v>
      </c>
      <c r="BI149" s="80">
        <v>0</v>
      </c>
      <c r="BJ149" s="69">
        <v>0</v>
      </c>
      <c r="BK149" s="69">
        <v>78</v>
      </c>
      <c r="BL149" s="80">
        <v>0</v>
      </c>
      <c r="BM149" s="80">
        <v>0</v>
      </c>
      <c r="BN149" s="69">
        <v>0</v>
      </c>
      <c r="BO149" s="69">
        <v>0</v>
      </c>
      <c r="BP149" s="80">
        <v>0</v>
      </c>
      <c r="BQ149" s="80">
        <v>0</v>
      </c>
      <c r="BR149" s="69">
        <v>0</v>
      </c>
      <c r="BS149" s="69">
        <v>0</v>
      </c>
      <c r="BT149" s="80">
        <v>0</v>
      </c>
      <c r="BU149" s="80">
        <v>0</v>
      </c>
      <c r="BV149" s="69">
        <v>0</v>
      </c>
      <c r="BW149" s="69">
        <v>0</v>
      </c>
      <c r="BX149" s="80">
        <v>0</v>
      </c>
      <c r="BY149" s="80">
        <v>0</v>
      </c>
      <c r="BZ149" s="69">
        <v>0</v>
      </c>
      <c r="CA149" s="69">
        <v>87</v>
      </c>
      <c r="CB149" s="80">
        <v>0</v>
      </c>
      <c r="CC149" s="80">
        <v>3025</v>
      </c>
      <c r="CD149" s="69">
        <v>0</v>
      </c>
      <c r="CE149" s="69" t="s">
        <v>733</v>
      </c>
      <c r="CF149" s="69" t="s">
        <v>734</v>
      </c>
      <c r="CG149" s="69" t="s">
        <v>701</v>
      </c>
      <c r="CH149" s="69" t="s">
        <v>701</v>
      </c>
      <c r="CI149" s="69" t="s">
        <v>701</v>
      </c>
      <c r="CJ149" s="68" t="s">
        <v>701</v>
      </c>
      <c r="CK149" s="68">
        <v>45210</v>
      </c>
      <c r="CL149" s="185" t="s">
        <v>1007</v>
      </c>
      <c r="CM149" s="67" t="s">
        <v>1004</v>
      </c>
      <c r="CN149" s="67" t="s">
        <v>168</v>
      </c>
      <c r="CO149" s="68">
        <v>45140</v>
      </c>
      <c r="CP149" s="185" t="s">
        <v>1005</v>
      </c>
      <c r="CQ149" s="67" t="s">
        <v>1004</v>
      </c>
      <c r="CR149" s="67" t="s">
        <v>1024</v>
      </c>
      <c r="CS149" s="69">
        <v>5430315.21</v>
      </c>
      <c r="CT149" s="69"/>
      <c r="CU149" s="69"/>
      <c r="CV149" s="69">
        <v>0</v>
      </c>
      <c r="CW149" s="69">
        <v>71</v>
      </c>
      <c r="CX149" s="69">
        <v>0</v>
      </c>
      <c r="CY149" s="69">
        <v>0</v>
      </c>
      <c r="CZ149" s="69">
        <v>0</v>
      </c>
      <c r="DA149" s="69">
        <v>0</v>
      </c>
      <c r="DG149" t="str">
        <f t="shared" si="7"/>
        <v>DO</v>
      </c>
    </row>
    <row r="150" spans="1:111">
      <c r="A150" t="str">
        <f t="shared" si="6"/>
        <v>03DO</v>
      </c>
      <c r="B150" s="67" t="s">
        <v>2</v>
      </c>
      <c r="C150" s="67" t="s">
        <v>685</v>
      </c>
      <c r="D150" s="67" t="s">
        <v>686</v>
      </c>
      <c r="E150" s="68">
        <v>44756</v>
      </c>
      <c r="F150" s="185" t="s">
        <v>1005</v>
      </c>
      <c r="G150" s="67" t="s">
        <v>1009</v>
      </c>
      <c r="H150" s="69">
        <v>1</v>
      </c>
      <c r="I150" s="69">
        <v>0</v>
      </c>
      <c r="J150" s="69">
        <v>200</v>
      </c>
      <c r="K150" s="69">
        <v>401</v>
      </c>
      <c r="L150" s="69">
        <v>414</v>
      </c>
      <c r="M150" s="69">
        <v>-13</v>
      </c>
      <c r="N150" s="69">
        <v>13</v>
      </c>
      <c r="O150" s="69">
        <v>0</v>
      </c>
      <c r="P150" s="69">
        <v>201</v>
      </c>
      <c r="Q150" s="80">
        <v>0</v>
      </c>
      <c r="R150" s="80">
        <v>2363976</v>
      </c>
      <c r="S150" s="80">
        <v>50000</v>
      </c>
      <c r="T150" s="80">
        <v>2313976</v>
      </c>
      <c r="U150" s="80">
        <v>2363976</v>
      </c>
      <c r="V150" s="80">
        <v>2188042</v>
      </c>
      <c r="W150" s="80">
        <v>-22022</v>
      </c>
      <c r="X150" s="80">
        <v>0</v>
      </c>
      <c r="Y150" s="80">
        <v>-22022</v>
      </c>
      <c r="Z150" s="80">
        <v>2166020</v>
      </c>
      <c r="AA150" s="80">
        <v>2166020</v>
      </c>
      <c r="AB150" s="80">
        <v>0</v>
      </c>
      <c r="AC150" s="69">
        <v>0</v>
      </c>
      <c r="AD150" s="69">
        <v>121</v>
      </c>
      <c r="AE150" s="69">
        <v>3</v>
      </c>
      <c r="AF150" s="80">
        <v>0</v>
      </c>
      <c r="AG150" s="80">
        <v>0</v>
      </c>
      <c r="AH150" s="69">
        <v>0</v>
      </c>
      <c r="AI150" s="69">
        <v>0</v>
      </c>
      <c r="AJ150" s="80">
        <v>0</v>
      </c>
      <c r="AK150" s="80">
        <v>0</v>
      </c>
      <c r="AL150" s="69">
        <v>0</v>
      </c>
      <c r="AM150" s="69">
        <v>0</v>
      </c>
      <c r="AN150" s="80">
        <v>0</v>
      </c>
      <c r="AO150" s="80">
        <v>0</v>
      </c>
      <c r="AP150" s="69">
        <v>0</v>
      </c>
      <c r="AQ150" s="69">
        <v>0</v>
      </c>
      <c r="AR150" s="80">
        <v>0</v>
      </c>
      <c r="AS150" s="80">
        <v>0</v>
      </c>
      <c r="AT150" s="69">
        <v>0</v>
      </c>
      <c r="AU150" s="69">
        <v>0</v>
      </c>
      <c r="AV150" s="80">
        <v>0</v>
      </c>
      <c r="AW150" s="80">
        <v>0</v>
      </c>
      <c r="AX150" s="69">
        <v>0</v>
      </c>
      <c r="AY150" s="69">
        <v>0</v>
      </c>
      <c r="AZ150" s="80">
        <v>0</v>
      </c>
      <c r="BA150" s="80">
        <v>0</v>
      </c>
      <c r="BB150" s="69">
        <v>0</v>
      </c>
      <c r="BC150" s="69">
        <v>33</v>
      </c>
      <c r="BD150" s="80">
        <v>0</v>
      </c>
      <c r="BE150" s="80">
        <v>0</v>
      </c>
      <c r="BF150" s="69">
        <v>0</v>
      </c>
      <c r="BG150" s="69">
        <v>0</v>
      </c>
      <c r="BH150" s="80">
        <v>0</v>
      </c>
      <c r="BI150" s="80">
        <v>0</v>
      </c>
      <c r="BJ150" s="69">
        <v>0</v>
      </c>
      <c r="BK150" s="69">
        <v>38</v>
      </c>
      <c r="BL150" s="80">
        <v>0</v>
      </c>
      <c r="BM150" s="80">
        <v>0</v>
      </c>
      <c r="BN150" s="69">
        <v>0</v>
      </c>
      <c r="BO150" s="69">
        <v>0</v>
      </c>
      <c r="BP150" s="80">
        <v>0</v>
      </c>
      <c r="BQ150" s="80">
        <v>0</v>
      </c>
      <c r="BR150" s="69">
        <v>0</v>
      </c>
      <c r="BS150" s="69">
        <v>0</v>
      </c>
      <c r="BT150" s="80">
        <v>0</v>
      </c>
      <c r="BU150" s="80">
        <v>0</v>
      </c>
      <c r="BV150" s="69">
        <v>0</v>
      </c>
      <c r="BW150" s="69">
        <v>0</v>
      </c>
      <c r="BX150" s="80">
        <v>0</v>
      </c>
      <c r="BY150" s="80">
        <v>0</v>
      </c>
      <c r="BZ150" s="69">
        <v>0</v>
      </c>
      <c r="CA150" s="69">
        <v>74</v>
      </c>
      <c r="CB150" s="80">
        <v>0</v>
      </c>
      <c r="CC150" s="80">
        <v>0</v>
      </c>
      <c r="CD150" s="69">
        <v>0</v>
      </c>
      <c r="CE150" s="69" t="s">
        <v>816</v>
      </c>
      <c r="CF150" s="69" t="s">
        <v>817</v>
      </c>
      <c r="CG150" s="69" t="s">
        <v>701</v>
      </c>
      <c r="CH150" s="69" t="s">
        <v>701</v>
      </c>
      <c r="CI150" s="69" t="s">
        <v>701</v>
      </c>
      <c r="CJ150" s="68" t="s">
        <v>701</v>
      </c>
      <c r="CK150" s="68">
        <v>45412</v>
      </c>
      <c r="CL150" s="185" t="s">
        <v>1001</v>
      </c>
      <c r="CM150" s="67" t="s">
        <v>1004</v>
      </c>
      <c r="CN150" s="67" t="s">
        <v>168</v>
      </c>
      <c r="CO150" s="68">
        <v>45320</v>
      </c>
      <c r="CP150" s="185" t="s">
        <v>1003</v>
      </c>
      <c r="CQ150" s="67" t="s">
        <v>1004</v>
      </c>
      <c r="CR150" s="67" t="s">
        <v>1024</v>
      </c>
      <c r="CS150" s="69">
        <v>2795459.35</v>
      </c>
      <c r="CT150" s="69"/>
      <c r="CU150" s="69"/>
      <c r="CV150" s="69">
        <v>0</v>
      </c>
      <c r="CW150" s="69">
        <v>44</v>
      </c>
      <c r="CX150" s="69">
        <v>0</v>
      </c>
      <c r="CY150" s="69">
        <v>0</v>
      </c>
      <c r="CZ150" s="69">
        <v>0</v>
      </c>
      <c r="DA150" s="69">
        <v>0</v>
      </c>
      <c r="DG150" t="str">
        <f t="shared" si="7"/>
        <v>DO</v>
      </c>
    </row>
    <row r="151" spans="1:111">
      <c r="A151" t="str">
        <f t="shared" si="6"/>
        <v>03DO</v>
      </c>
      <c r="B151" s="67" t="s">
        <v>2</v>
      </c>
      <c r="C151" s="67" t="s">
        <v>308</v>
      </c>
      <c r="D151" s="67" t="s">
        <v>309</v>
      </c>
      <c r="E151" s="68">
        <v>44602</v>
      </c>
      <c r="F151" s="185" t="s">
        <v>1003</v>
      </c>
      <c r="G151" s="67" t="s">
        <v>1010</v>
      </c>
      <c r="H151" s="69">
        <v>2</v>
      </c>
      <c r="I151" s="69">
        <v>1</v>
      </c>
      <c r="J151" s="69">
        <v>175</v>
      </c>
      <c r="K151" s="69">
        <v>266</v>
      </c>
      <c r="L151" s="69">
        <v>264</v>
      </c>
      <c r="M151" s="69">
        <v>2</v>
      </c>
      <c r="N151" s="69">
        <v>0</v>
      </c>
      <c r="O151" s="69">
        <v>0</v>
      </c>
      <c r="P151" s="69">
        <v>91</v>
      </c>
      <c r="Q151" s="80">
        <v>0</v>
      </c>
      <c r="R151" s="80">
        <v>3254371</v>
      </c>
      <c r="S151" s="80">
        <v>50000</v>
      </c>
      <c r="T151" s="80">
        <v>3204371</v>
      </c>
      <c r="U151" s="80">
        <v>3263484</v>
      </c>
      <c r="V151" s="80">
        <v>3285954</v>
      </c>
      <c r="W151" s="80">
        <v>0</v>
      </c>
      <c r="X151" s="80">
        <v>0</v>
      </c>
      <c r="Y151" s="80">
        <v>0</v>
      </c>
      <c r="Z151" s="80">
        <v>3285954</v>
      </c>
      <c r="AA151" s="80">
        <v>3378196</v>
      </c>
      <c r="AB151" s="80">
        <v>92242</v>
      </c>
      <c r="AC151" s="69">
        <v>9113</v>
      </c>
      <c r="AD151" s="69">
        <v>66</v>
      </c>
      <c r="AE151" s="69">
        <v>0</v>
      </c>
      <c r="AF151" s="80">
        <v>0</v>
      </c>
      <c r="AG151" s="80">
        <v>0</v>
      </c>
      <c r="AH151" s="69">
        <v>0</v>
      </c>
      <c r="AI151" s="69">
        <v>0</v>
      </c>
      <c r="AJ151" s="80">
        <v>0</v>
      </c>
      <c r="AK151" s="80">
        <v>12130</v>
      </c>
      <c r="AL151" s="69">
        <v>0</v>
      </c>
      <c r="AM151" s="69">
        <v>0</v>
      </c>
      <c r="AN151" s="80">
        <v>0</v>
      </c>
      <c r="AO151" s="80">
        <v>0</v>
      </c>
      <c r="AP151" s="69">
        <v>0</v>
      </c>
      <c r="AQ151" s="69">
        <v>0</v>
      </c>
      <c r="AR151" s="80">
        <v>0</v>
      </c>
      <c r="AS151" s="80">
        <v>0</v>
      </c>
      <c r="AT151" s="69">
        <v>0</v>
      </c>
      <c r="AU151" s="69">
        <v>0</v>
      </c>
      <c r="AV151" s="80">
        <v>0</v>
      </c>
      <c r="AW151" s="80">
        <v>0</v>
      </c>
      <c r="AX151" s="69">
        <v>0</v>
      </c>
      <c r="AY151" s="69">
        <v>0</v>
      </c>
      <c r="AZ151" s="80">
        <v>0</v>
      </c>
      <c r="BA151" s="80">
        <v>0</v>
      </c>
      <c r="BB151" s="69">
        <v>0</v>
      </c>
      <c r="BC151" s="69">
        <v>0</v>
      </c>
      <c r="BD151" s="80">
        <v>0</v>
      </c>
      <c r="BE151" s="80">
        <v>0</v>
      </c>
      <c r="BF151" s="69">
        <v>0</v>
      </c>
      <c r="BG151" s="69">
        <v>0</v>
      </c>
      <c r="BH151" s="80">
        <v>0</v>
      </c>
      <c r="BI151" s="80">
        <v>0</v>
      </c>
      <c r="BJ151" s="69">
        <v>0</v>
      </c>
      <c r="BK151" s="69">
        <v>0</v>
      </c>
      <c r="BL151" s="80">
        <v>0</v>
      </c>
      <c r="BM151" s="80">
        <v>0</v>
      </c>
      <c r="BN151" s="69">
        <v>0</v>
      </c>
      <c r="BO151" s="69">
        <v>0</v>
      </c>
      <c r="BP151" s="80">
        <v>0</v>
      </c>
      <c r="BQ151" s="80">
        <v>0</v>
      </c>
      <c r="BR151" s="69">
        <v>0</v>
      </c>
      <c r="BS151" s="69">
        <v>0</v>
      </c>
      <c r="BT151" s="80">
        <v>0</v>
      </c>
      <c r="BU151" s="80">
        <v>0</v>
      </c>
      <c r="BV151" s="69">
        <v>0</v>
      </c>
      <c r="BW151" s="69">
        <v>0</v>
      </c>
      <c r="BX151" s="80">
        <v>0</v>
      </c>
      <c r="BY151" s="80">
        <v>0</v>
      </c>
      <c r="BZ151" s="69">
        <v>0</v>
      </c>
      <c r="CA151" s="69">
        <v>0</v>
      </c>
      <c r="CB151" s="80">
        <v>0</v>
      </c>
      <c r="CC151" s="80">
        <v>12130</v>
      </c>
      <c r="CD151" s="69">
        <v>0</v>
      </c>
      <c r="CE151" s="69" t="s">
        <v>768</v>
      </c>
      <c r="CF151" s="69" t="s">
        <v>769</v>
      </c>
      <c r="CG151" s="69" t="s">
        <v>701</v>
      </c>
      <c r="CH151" s="69" t="s">
        <v>701</v>
      </c>
      <c r="CI151" s="69" t="s">
        <v>701</v>
      </c>
      <c r="CJ151" s="68" t="s">
        <v>701</v>
      </c>
      <c r="CK151" s="68">
        <v>45132</v>
      </c>
      <c r="CL151" s="185" t="s">
        <v>1005</v>
      </c>
      <c r="CM151" s="67" t="s">
        <v>1004</v>
      </c>
      <c r="CN151" s="67" t="s">
        <v>168</v>
      </c>
      <c r="CO151" s="68">
        <v>44975</v>
      </c>
      <c r="CP151" s="185" t="s">
        <v>1003</v>
      </c>
      <c r="CQ151" s="67" t="s">
        <v>1009</v>
      </c>
      <c r="CR151" s="67" t="s">
        <v>1024</v>
      </c>
      <c r="CS151" s="69">
        <v>3044605.63</v>
      </c>
      <c r="CT151" s="69"/>
      <c r="CU151" s="69"/>
      <c r="CV151" s="69">
        <v>0</v>
      </c>
      <c r="CW151" s="69">
        <v>25</v>
      </c>
      <c r="CX151" s="69">
        <v>0</v>
      </c>
      <c r="CY151" s="69">
        <v>0</v>
      </c>
      <c r="CZ151" s="69">
        <v>0</v>
      </c>
      <c r="DA151" s="69">
        <v>0</v>
      </c>
      <c r="DG151" t="str">
        <f t="shared" si="7"/>
        <v>DO</v>
      </c>
    </row>
    <row r="152" spans="1:111">
      <c r="A152" t="str">
        <f t="shared" si="6"/>
        <v>03DO</v>
      </c>
      <c r="B152" s="67" t="s">
        <v>2</v>
      </c>
      <c r="C152" s="67" t="s">
        <v>818</v>
      </c>
      <c r="D152" s="67" t="s">
        <v>1043</v>
      </c>
      <c r="E152" s="68">
        <v>44994</v>
      </c>
      <c r="F152" s="185" t="s">
        <v>1003</v>
      </c>
      <c r="G152" s="67" t="s">
        <v>1009</v>
      </c>
      <c r="H152" s="69">
        <v>1</v>
      </c>
      <c r="I152" s="69">
        <v>0</v>
      </c>
      <c r="J152" s="69">
        <v>45</v>
      </c>
      <c r="K152" s="69">
        <v>58</v>
      </c>
      <c r="L152" s="69">
        <v>58</v>
      </c>
      <c r="M152" s="69">
        <v>0</v>
      </c>
      <c r="N152" s="69">
        <v>0</v>
      </c>
      <c r="O152" s="69">
        <v>0</v>
      </c>
      <c r="P152" s="69">
        <v>13</v>
      </c>
      <c r="Q152" s="80">
        <v>0</v>
      </c>
      <c r="R152" s="80">
        <v>148273</v>
      </c>
      <c r="S152" s="80">
        <v>10291</v>
      </c>
      <c r="T152" s="80">
        <v>137982</v>
      </c>
      <c r="U152" s="80">
        <v>148273</v>
      </c>
      <c r="V152" s="80">
        <v>131932</v>
      </c>
      <c r="W152" s="80">
        <v>0</v>
      </c>
      <c r="X152" s="80">
        <v>0</v>
      </c>
      <c r="Y152" s="80">
        <v>0</v>
      </c>
      <c r="Z152" s="80">
        <v>131932</v>
      </c>
      <c r="AA152" s="80">
        <v>131932</v>
      </c>
      <c r="AB152" s="80">
        <v>0</v>
      </c>
      <c r="AC152" s="69">
        <v>0</v>
      </c>
      <c r="AD152" s="69">
        <v>9</v>
      </c>
      <c r="AE152" s="69">
        <v>0</v>
      </c>
      <c r="AF152" s="80">
        <v>0</v>
      </c>
      <c r="AG152" s="80">
        <v>0</v>
      </c>
      <c r="AH152" s="69">
        <v>0</v>
      </c>
      <c r="AI152" s="69">
        <v>0</v>
      </c>
      <c r="AJ152" s="80">
        <v>0</v>
      </c>
      <c r="AK152" s="80">
        <v>0</v>
      </c>
      <c r="AL152" s="69">
        <v>0</v>
      </c>
      <c r="AM152" s="69">
        <v>0</v>
      </c>
      <c r="AN152" s="80">
        <v>0</v>
      </c>
      <c r="AO152" s="80">
        <v>0</v>
      </c>
      <c r="AP152" s="69">
        <v>0</v>
      </c>
      <c r="AQ152" s="69">
        <v>0</v>
      </c>
      <c r="AR152" s="80">
        <v>0</v>
      </c>
      <c r="AS152" s="80">
        <v>0</v>
      </c>
      <c r="AT152" s="69">
        <v>0</v>
      </c>
      <c r="AU152" s="69">
        <v>0</v>
      </c>
      <c r="AV152" s="80">
        <v>0</v>
      </c>
      <c r="AW152" s="80">
        <v>0</v>
      </c>
      <c r="AX152" s="69">
        <v>0</v>
      </c>
      <c r="AY152" s="69">
        <v>0</v>
      </c>
      <c r="AZ152" s="80">
        <v>0</v>
      </c>
      <c r="BA152" s="80">
        <v>0</v>
      </c>
      <c r="BB152" s="69">
        <v>0</v>
      </c>
      <c r="BC152" s="69">
        <v>0</v>
      </c>
      <c r="BD152" s="80">
        <v>0</v>
      </c>
      <c r="BE152" s="80">
        <v>0</v>
      </c>
      <c r="BF152" s="69">
        <v>0</v>
      </c>
      <c r="BG152" s="69">
        <v>0</v>
      </c>
      <c r="BH152" s="80">
        <v>0</v>
      </c>
      <c r="BI152" s="80">
        <v>0</v>
      </c>
      <c r="BJ152" s="69">
        <v>0</v>
      </c>
      <c r="BK152" s="69">
        <v>0</v>
      </c>
      <c r="BL152" s="80">
        <v>0</v>
      </c>
      <c r="BM152" s="80">
        <v>0</v>
      </c>
      <c r="BN152" s="69">
        <v>0</v>
      </c>
      <c r="BO152" s="69">
        <v>0</v>
      </c>
      <c r="BP152" s="80">
        <v>0</v>
      </c>
      <c r="BQ152" s="80">
        <v>0</v>
      </c>
      <c r="BR152" s="69">
        <v>0</v>
      </c>
      <c r="BS152" s="69">
        <v>0</v>
      </c>
      <c r="BT152" s="80">
        <v>0</v>
      </c>
      <c r="BU152" s="80">
        <v>0</v>
      </c>
      <c r="BV152" s="69">
        <v>0</v>
      </c>
      <c r="BW152" s="69">
        <v>0</v>
      </c>
      <c r="BX152" s="80">
        <v>0</v>
      </c>
      <c r="BY152" s="80">
        <v>0</v>
      </c>
      <c r="BZ152" s="69">
        <v>0</v>
      </c>
      <c r="CA152" s="69">
        <v>0</v>
      </c>
      <c r="CB152" s="80">
        <v>0</v>
      </c>
      <c r="CC152" s="80">
        <v>0</v>
      </c>
      <c r="CD152" s="69">
        <v>0</v>
      </c>
      <c r="CE152" s="69" t="s">
        <v>819</v>
      </c>
      <c r="CF152" s="69" t="s">
        <v>820</v>
      </c>
      <c r="CG152" s="69" t="s">
        <v>701</v>
      </c>
      <c r="CH152" s="69" t="s">
        <v>701</v>
      </c>
      <c r="CI152" s="69" t="s">
        <v>701</v>
      </c>
      <c r="CJ152" s="68" t="s">
        <v>701</v>
      </c>
      <c r="CK152" s="68">
        <v>45355</v>
      </c>
      <c r="CL152" s="185" t="s">
        <v>1003</v>
      </c>
      <c r="CM152" s="67" t="s">
        <v>1004</v>
      </c>
      <c r="CN152" s="67" t="s">
        <v>168</v>
      </c>
      <c r="CO152" s="68">
        <v>45187</v>
      </c>
      <c r="CP152" s="185" t="s">
        <v>1005</v>
      </c>
      <c r="CQ152" s="67" t="s">
        <v>1004</v>
      </c>
      <c r="CR152" s="67" t="s">
        <v>1026</v>
      </c>
      <c r="CS152" s="69">
        <v>216110.85</v>
      </c>
      <c r="CT152" s="69"/>
      <c r="CU152" s="69"/>
      <c r="CV152" s="69">
        <v>0</v>
      </c>
      <c r="CW152" s="69">
        <v>4</v>
      </c>
      <c r="CX152" s="69">
        <v>0</v>
      </c>
      <c r="CY152" s="69">
        <v>0</v>
      </c>
      <c r="CZ152" s="69">
        <v>0</v>
      </c>
      <c r="DA152" s="69">
        <v>0</v>
      </c>
      <c r="DG152" t="str">
        <f t="shared" si="7"/>
        <v>DO</v>
      </c>
    </row>
    <row r="153" spans="1:111">
      <c r="A153" t="str">
        <f t="shared" si="6"/>
        <v>03DO</v>
      </c>
      <c r="B153" s="67" t="s">
        <v>2</v>
      </c>
      <c r="C153" s="67" t="s">
        <v>310</v>
      </c>
      <c r="D153" s="67" t="s">
        <v>311</v>
      </c>
      <c r="E153" s="68">
        <v>45057</v>
      </c>
      <c r="F153" s="185" t="s">
        <v>1001</v>
      </c>
      <c r="G153" s="67" t="s">
        <v>1009</v>
      </c>
      <c r="H153" s="69">
        <v>1</v>
      </c>
      <c r="I153" s="69">
        <v>1</v>
      </c>
      <c r="J153" s="69">
        <v>85</v>
      </c>
      <c r="K153" s="69">
        <v>161</v>
      </c>
      <c r="L153" s="69">
        <v>161</v>
      </c>
      <c r="M153" s="69">
        <v>0</v>
      </c>
      <c r="N153" s="69">
        <v>0</v>
      </c>
      <c r="O153" s="69">
        <v>0</v>
      </c>
      <c r="P153" s="69">
        <v>68</v>
      </c>
      <c r="Q153" s="80">
        <v>8</v>
      </c>
      <c r="R153" s="80">
        <v>586983</v>
      </c>
      <c r="S153" s="80">
        <v>50000</v>
      </c>
      <c r="T153" s="80">
        <v>536983</v>
      </c>
      <c r="U153" s="80">
        <v>689291</v>
      </c>
      <c r="V153" s="80">
        <v>616073</v>
      </c>
      <c r="W153" s="80">
        <v>0</v>
      </c>
      <c r="X153" s="80">
        <v>0</v>
      </c>
      <c r="Y153" s="80">
        <v>0</v>
      </c>
      <c r="Z153" s="80">
        <v>616073</v>
      </c>
      <c r="AA153" s="80">
        <v>616073</v>
      </c>
      <c r="AB153" s="80">
        <v>0</v>
      </c>
      <c r="AC153" s="69">
        <v>102308</v>
      </c>
      <c r="AD153" s="69">
        <v>42</v>
      </c>
      <c r="AE153" s="69">
        <v>6</v>
      </c>
      <c r="AF153" s="80">
        <v>0</v>
      </c>
      <c r="AG153" s="80">
        <v>0</v>
      </c>
      <c r="AH153" s="69">
        <v>0</v>
      </c>
      <c r="AI153" s="69">
        <v>0</v>
      </c>
      <c r="AJ153" s="80">
        <v>0</v>
      </c>
      <c r="AK153" s="80">
        <v>0</v>
      </c>
      <c r="AL153" s="69">
        <v>0</v>
      </c>
      <c r="AM153" s="69">
        <v>0</v>
      </c>
      <c r="AN153" s="80">
        <v>0</v>
      </c>
      <c r="AO153" s="80">
        <v>0</v>
      </c>
      <c r="AP153" s="69">
        <v>0</v>
      </c>
      <c r="AQ153" s="69">
        <v>0</v>
      </c>
      <c r="AR153" s="80">
        <v>0</v>
      </c>
      <c r="AS153" s="80">
        <v>0</v>
      </c>
      <c r="AT153" s="69">
        <v>0</v>
      </c>
      <c r="AU153" s="69">
        <v>0</v>
      </c>
      <c r="AV153" s="80">
        <v>0</v>
      </c>
      <c r="AW153" s="80">
        <v>0</v>
      </c>
      <c r="AX153" s="69">
        <v>0</v>
      </c>
      <c r="AY153" s="69">
        <v>0</v>
      </c>
      <c r="AZ153" s="80">
        <v>8</v>
      </c>
      <c r="BA153" s="80">
        <v>102308</v>
      </c>
      <c r="BB153" s="69">
        <v>0</v>
      </c>
      <c r="BC153" s="69">
        <v>0</v>
      </c>
      <c r="BD153" s="80">
        <v>0</v>
      </c>
      <c r="BE153" s="80">
        <v>0</v>
      </c>
      <c r="BF153" s="69">
        <v>0</v>
      </c>
      <c r="BG153" s="69">
        <v>0</v>
      </c>
      <c r="BH153" s="80">
        <v>0</v>
      </c>
      <c r="BI153" s="80">
        <v>0</v>
      </c>
      <c r="BJ153" s="69">
        <v>0</v>
      </c>
      <c r="BK153" s="69">
        <v>0</v>
      </c>
      <c r="BL153" s="80">
        <v>0</v>
      </c>
      <c r="BM153" s="80">
        <v>0</v>
      </c>
      <c r="BN153" s="69">
        <v>0</v>
      </c>
      <c r="BO153" s="69">
        <v>0</v>
      </c>
      <c r="BP153" s="80">
        <v>0</v>
      </c>
      <c r="BQ153" s="80">
        <v>0</v>
      </c>
      <c r="BR153" s="69">
        <v>0</v>
      </c>
      <c r="BS153" s="69">
        <v>0</v>
      </c>
      <c r="BT153" s="80">
        <v>0</v>
      </c>
      <c r="BU153" s="80">
        <v>0</v>
      </c>
      <c r="BV153" s="69">
        <v>0</v>
      </c>
      <c r="BW153" s="69">
        <v>0</v>
      </c>
      <c r="BX153" s="80">
        <v>0</v>
      </c>
      <c r="BY153" s="80">
        <v>0</v>
      </c>
      <c r="BZ153" s="69">
        <v>0</v>
      </c>
      <c r="CA153" s="69">
        <v>6</v>
      </c>
      <c r="CB153" s="80">
        <v>8</v>
      </c>
      <c r="CC153" s="80">
        <v>102308</v>
      </c>
      <c r="CD153" s="69">
        <v>0</v>
      </c>
      <c r="CE153" s="69" t="s">
        <v>821</v>
      </c>
      <c r="CF153" s="69" t="s">
        <v>822</v>
      </c>
      <c r="CG153" s="69" t="s">
        <v>701</v>
      </c>
      <c r="CH153" s="69" t="s">
        <v>701</v>
      </c>
      <c r="CI153" s="69" t="s">
        <v>701</v>
      </c>
      <c r="CJ153" s="68" t="s">
        <v>701</v>
      </c>
      <c r="CK153" s="68">
        <v>45434</v>
      </c>
      <c r="CL153" s="185" t="s">
        <v>1001</v>
      </c>
      <c r="CM153" s="67" t="s">
        <v>1004</v>
      </c>
      <c r="CN153" s="67" t="s">
        <v>168</v>
      </c>
      <c r="CO153" s="68">
        <v>45358</v>
      </c>
      <c r="CP153" s="185" t="s">
        <v>1003</v>
      </c>
      <c r="CQ153" s="67" t="s">
        <v>1004</v>
      </c>
      <c r="CR153" s="67" t="s">
        <v>1024</v>
      </c>
      <c r="CS153" s="69">
        <v>1050080.3</v>
      </c>
      <c r="CT153" s="69"/>
      <c r="CU153" s="69"/>
      <c r="CV153" s="69">
        <v>0</v>
      </c>
      <c r="CW153" s="69">
        <v>20</v>
      </c>
      <c r="CX153" s="69">
        <v>0</v>
      </c>
      <c r="CY153" s="69">
        <v>0</v>
      </c>
      <c r="CZ153" s="69">
        <v>0</v>
      </c>
      <c r="DA153" s="69">
        <v>0</v>
      </c>
      <c r="DG153" t="str">
        <f t="shared" si="7"/>
        <v>DO</v>
      </c>
    </row>
    <row r="154" spans="1:111">
      <c r="A154" t="str">
        <f t="shared" si="6"/>
        <v>03DO</v>
      </c>
      <c r="B154" s="67" t="s">
        <v>2</v>
      </c>
      <c r="C154" s="67" t="s">
        <v>823</v>
      </c>
      <c r="D154" s="67" t="s">
        <v>1044</v>
      </c>
      <c r="E154" s="68">
        <v>44938</v>
      </c>
      <c r="F154" s="185" t="s">
        <v>1003</v>
      </c>
      <c r="G154" s="67" t="s">
        <v>1009</v>
      </c>
      <c r="H154" s="69">
        <v>1</v>
      </c>
      <c r="I154" s="69">
        <v>0</v>
      </c>
      <c r="J154" s="69">
        <v>75</v>
      </c>
      <c r="K154" s="69">
        <v>80</v>
      </c>
      <c r="L154" s="69">
        <v>53</v>
      </c>
      <c r="M154" s="69">
        <v>27</v>
      </c>
      <c r="N154" s="69">
        <v>0</v>
      </c>
      <c r="O154" s="69">
        <v>0</v>
      </c>
      <c r="P154" s="69">
        <v>5</v>
      </c>
      <c r="Q154" s="80">
        <v>0</v>
      </c>
      <c r="R154" s="80">
        <v>223976</v>
      </c>
      <c r="S154" s="80">
        <v>14236</v>
      </c>
      <c r="T154" s="80">
        <v>209740</v>
      </c>
      <c r="U154" s="80">
        <v>223976</v>
      </c>
      <c r="V154" s="80">
        <v>187027</v>
      </c>
      <c r="W154" s="80">
        <v>0</v>
      </c>
      <c r="X154" s="80">
        <v>0</v>
      </c>
      <c r="Y154" s="80">
        <v>0</v>
      </c>
      <c r="Z154" s="80">
        <v>187027</v>
      </c>
      <c r="AA154" s="80">
        <v>187027</v>
      </c>
      <c r="AB154" s="80">
        <v>0</v>
      </c>
      <c r="AC154" s="69">
        <v>0</v>
      </c>
      <c r="AD154" s="69">
        <v>1</v>
      </c>
      <c r="AE154" s="69">
        <v>0</v>
      </c>
      <c r="AF154" s="80">
        <v>0</v>
      </c>
      <c r="AG154" s="80">
        <v>0</v>
      </c>
      <c r="AH154" s="69">
        <v>0</v>
      </c>
      <c r="AI154" s="69">
        <v>0</v>
      </c>
      <c r="AJ154" s="80">
        <v>0</v>
      </c>
      <c r="AK154" s="80">
        <v>0</v>
      </c>
      <c r="AL154" s="69">
        <v>0</v>
      </c>
      <c r="AM154" s="69">
        <v>0</v>
      </c>
      <c r="AN154" s="80">
        <v>0</v>
      </c>
      <c r="AO154" s="80">
        <v>0</v>
      </c>
      <c r="AP154" s="69">
        <v>0</v>
      </c>
      <c r="AQ154" s="69">
        <v>0</v>
      </c>
      <c r="AR154" s="80">
        <v>0</v>
      </c>
      <c r="AS154" s="80">
        <v>0</v>
      </c>
      <c r="AT154" s="69">
        <v>0</v>
      </c>
      <c r="AU154" s="69">
        <v>0</v>
      </c>
      <c r="AV154" s="80">
        <v>0</v>
      </c>
      <c r="AW154" s="80">
        <v>0</v>
      </c>
      <c r="AX154" s="69">
        <v>0</v>
      </c>
      <c r="AY154" s="69">
        <v>0</v>
      </c>
      <c r="AZ154" s="80">
        <v>0</v>
      </c>
      <c r="BA154" s="80">
        <v>0</v>
      </c>
      <c r="BB154" s="69">
        <v>0</v>
      </c>
      <c r="BC154" s="69">
        <v>0</v>
      </c>
      <c r="BD154" s="80">
        <v>0</v>
      </c>
      <c r="BE154" s="80">
        <v>0</v>
      </c>
      <c r="BF154" s="69">
        <v>0</v>
      </c>
      <c r="BG154" s="69">
        <v>0</v>
      </c>
      <c r="BH154" s="80">
        <v>0</v>
      </c>
      <c r="BI154" s="80">
        <v>0</v>
      </c>
      <c r="BJ154" s="69">
        <v>0</v>
      </c>
      <c r="BK154" s="69">
        <v>0</v>
      </c>
      <c r="BL154" s="80">
        <v>0</v>
      </c>
      <c r="BM154" s="80">
        <v>0</v>
      </c>
      <c r="BN154" s="69">
        <v>0</v>
      </c>
      <c r="BO154" s="69">
        <v>0</v>
      </c>
      <c r="BP154" s="80">
        <v>0</v>
      </c>
      <c r="BQ154" s="80">
        <v>0</v>
      </c>
      <c r="BR154" s="69">
        <v>0</v>
      </c>
      <c r="BS154" s="69">
        <v>0</v>
      </c>
      <c r="BT154" s="80">
        <v>0</v>
      </c>
      <c r="BU154" s="80">
        <v>0</v>
      </c>
      <c r="BV154" s="69">
        <v>0</v>
      </c>
      <c r="BW154" s="69">
        <v>0</v>
      </c>
      <c r="BX154" s="80">
        <v>0</v>
      </c>
      <c r="BY154" s="80">
        <v>0</v>
      </c>
      <c r="BZ154" s="69">
        <v>0</v>
      </c>
      <c r="CA154" s="69">
        <v>0</v>
      </c>
      <c r="CB154" s="80">
        <v>0</v>
      </c>
      <c r="CC154" s="80">
        <v>0</v>
      </c>
      <c r="CD154" s="69">
        <v>0</v>
      </c>
      <c r="CE154" s="69" t="s">
        <v>824</v>
      </c>
      <c r="CF154" s="69" t="s">
        <v>825</v>
      </c>
      <c r="CG154" s="69" t="s">
        <v>701</v>
      </c>
      <c r="CH154" s="69" t="s">
        <v>701</v>
      </c>
      <c r="CI154" s="69" t="s">
        <v>701</v>
      </c>
      <c r="CJ154" s="68" t="s">
        <v>701</v>
      </c>
      <c r="CK154" s="68">
        <v>45218</v>
      </c>
      <c r="CL154" s="185" t="s">
        <v>1007</v>
      </c>
      <c r="CM154" s="67" t="s">
        <v>1004</v>
      </c>
      <c r="CN154" s="67" t="s">
        <v>168</v>
      </c>
      <c r="CO154" s="68">
        <v>45078</v>
      </c>
      <c r="CP154" s="185" t="s">
        <v>1001</v>
      </c>
      <c r="CQ154" s="67" t="s">
        <v>1009</v>
      </c>
      <c r="CR154" s="67" t="s">
        <v>1024</v>
      </c>
      <c r="CS154" s="69">
        <v>298951.28000000003</v>
      </c>
      <c r="CT154" s="69"/>
      <c r="CU154" s="69"/>
      <c r="CV154" s="69">
        <v>0</v>
      </c>
      <c r="CW154" s="69">
        <v>4</v>
      </c>
      <c r="CX154" s="69">
        <v>0</v>
      </c>
      <c r="CY154" s="69">
        <v>0</v>
      </c>
      <c r="CZ154" s="69">
        <v>0</v>
      </c>
      <c r="DA154" s="69">
        <v>0</v>
      </c>
      <c r="DG154" t="str">
        <f t="shared" si="7"/>
        <v>DO</v>
      </c>
    </row>
    <row r="155" spans="1:111">
      <c r="A155" t="str">
        <f t="shared" si="6"/>
        <v>03DO</v>
      </c>
      <c r="B155" s="67" t="s">
        <v>2</v>
      </c>
      <c r="C155" s="67" t="s">
        <v>826</v>
      </c>
      <c r="D155" s="67" t="s">
        <v>1045</v>
      </c>
      <c r="E155" s="68">
        <v>44791</v>
      </c>
      <c r="F155" s="185" t="s">
        <v>1005</v>
      </c>
      <c r="G155" s="67" t="s">
        <v>1009</v>
      </c>
      <c r="H155" s="69">
        <v>1</v>
      </c>
      <c r="I155" s="69">
        <v>0</v>
      </c>
      <c r="J155" s="69">
        <v>250</v>
      </c>
      <c r="K155" s="69">
        <v>324</v>
      </c>
      <c r="L155" s="69">
        <v>218</v>
      </c>
      <c r="M155" s="69">
        <v>106</v>
      </c>
      <c r="N155" s="69">
        <v>0</v>
      </c>
      <c r="O155" s="69">
        <v>0</v>
      </c>
      <c r="P155" s="69">
        <v>74</v>
      </c>
      <c r="Q155" s="80">
        <v>0</v>
      </c>
      <c r="R155" s="80">
        <v>3247610</v>
      </c>
      <c r="S155" s="80">
        <v>50000</v>
      </c>
      <c r="T155" s="80">
        <v>3197610</v>
      </c>
      <c r="U155" s="80">
        <v>3247610</v>
      </c>
      <c r="V155" s="80">
        <v>2860191</v>
      </c>
      <c r="W155" s="80">
        <v>0</v>
      </c>
      <c r="X155" s="80">
        <v>0</v>
      </c>
      <c r="Y155" s="80">
        <v>0</v>
      </c>
      <c r="Z155" s="80">
        <v>2860191</v>
      </c>
      <c r="AA155" s="80">
        <v>2860191</v>
      </c>
      <c r="AB155" s="80">
        <v>0</v>
      </c>
      <c r="AC155" s="69">
        <v>0</v>
      </c>
      <c r="AD155" s="69">
        <v>32</v>
      </c>
      <c r="AE155" s="69">
        <v>0</v>
      </c>
      <c r="AF155" s="80">
        <v>0</v>
      </c>
      <c r="AG155" s="80">
        <v>0</v>
      </c>
      <c r="AH155" s="69">
        <v>0</v>
      </c>
      <c r="AI155" s="69">
        <v>0</v>
      </c>
      <c r="AJ155" s="80">
        <v>0</v>
      </c>
      <c r="AK155" s="80">
        <v>0</v>
      </c>
      <c r="AL155" s="69">
        <v>0</v>
      </c>
      <c r="AM155" s="69">
        <v>0</v>
      </c>
      <c r="AN155" s="80">
        <v>0</v>
      </c>
      <c r="AO155" s="80">
        <v>0</v>
      </c>
      <c r="AP155" s="69">
        <v>0</v>
      </c>
      <c r="AQ155" s="69">
        <v>0</v>
      </c>
      <c r="AR155" s="80">
        <v>0</v>
      </c>
      <c r="AS155" s="80">
        <v>0</v>
      </c>
      <c r="AT155" s="69">
        <v>0</v>
      </c>
      <c r="AU155" s="69">
        <v>0</v>
      </c>
      <c r="AV155" s="80">
        <v>0</v>
      </c>
      <c r="AW155" s="80">
        <v>0</v>
      </c>
      <c r="AX155" s="69">
        <v>0</v>
      </c>
      <c r="AY155" s="69">
        <v>0</v>
      </c>
      <c r="AZ155" s="80">
        <v>0</v>
      </c>
      <c r="BA155" s="80">
        <v>0</v>
      </c>
      <c r="BB155" s="69">
        <v>0</v>
      </c>
      <c r="BC155" s="69">
        <v>0</v>
      </c>
      <c r="BD155" s="80">
        <v>0</v>
      </c>
      <c r="BE155" s="80">
        <v>0</v>
      </c>
      <c r="BF155" s="69">
        <v>0</v>
      </c>
      <c r="BG155" s="69">
        <v>0</v>
      </c>
      <c r="BH155" s="80">
        <v>0</v>
      </c>
      <c r="BI155" s="80">
        <v>0</v>
      </c>
      <c r="BJ155" s="69">
        <v>0</v>
      </c>
      <c r="BK155" s="69">
        <v>0</v>
      </c>
      <c r="BL155" s="80">
        <v>0</v>
      </c>
      <c r="BM155" s="80">
        <v>0</v>
      </c>
      <c r="BN155" s="69">
        <v>0</v>
      </c>
      <c r="BO155" s="69">
        <v>0</v>
      </c>
      <c r="BP155" s="80">
        <v>0</v>
      </c>
      <c r="BQ155" s="80">
        <v>0</v>
      </c>
      <c r="BR155" s="69">
        <v>0</v>
      </c>
      <c r="BS155" s="69">
        <v>0</v>
      </c>
      <c r="BT155" s="80">
        <v>0</v>
      </c>
      <c r="BU155" s="80">
        <v>0</v>
      </c>
      <c r="BV155" s="69">
        <v>0</v>
      </c>
      <c r="BW155" s="69">
        <v>0</v>
      </c>
      <c r="BX155" s="80">
        <v>0</v>
      </c>
      <c r="BY155" s="80">
        <v>0</v>
      </c>
      <c r="BZ155" s="69">
        <v>0</v>
      </c>
      <c r="CA155" s="69">
        <v>0</v>
      </c>
      <c r="CB155" s="80">
        <v>0</v>
      </c>
      <c r="CC155" s="80">
        <v>0</v>
      </c>
      <c r="CD155" s="69">
        <v>0</v>
      </c>
      <c r="CE155" s="69" t="s">
        <v>827</v>
      </c>
      <c r="CF155" s="69" t="s">
        <v>828</v>
      </c>
      <c r="CG155" s="69" t="s">
        <v>701</v>
      </c>
      <c r="CH155" s="69" t="s">
        <v>701</v>
      </c>
      <c r="CI155" s="69" t="s">
        <v>701</v>
      </c>
      <c r="CJ155" s="68" t="s">
        <v>701</v>
      </c>
      <c r="CK155" s="68">
        <v>45309</v>
      </c>
      <c r="CL155" s="185" t="s">
        <v>1003</v>
      </c>
      <c r="CM155" s="67" t="s">
        <v>1004</v>
      </c>
      <c r="CN155" s="67" t="s">
        <v>168</v>
      </c>
      <c r="CO155" s="68">
        <v>45098</v>
      </c>
      <c r="CP155" s="185" t="s">
        <v>1001</v>
      </c>
      <c r="CQ155" s="67" t="s">
        <v>1009</v>
      </c>
      <c r="CR155" s="67" t="s">
        <v>1030</v>
      </c>
      <c r="CS155" s="69">
        <v>6703766.5199999996</v>
      </c>
      <c r="CT155" s="69"/>
      <c r="CU155" s="69"/>
      <c r="CV155" s="69">
        <v>0</v>
      </c>
      <c r="CW155" s="69">
        <v>42</v>
      </c>
      <c r="CX155" s="69">
        <v>0</v>
      </c>
      <c r="CY155" s="69">
        <v>0</v>
      </c>
      <c r="CZ155" s="69">
        <v>0</v>
      </c>
      <c r="DA155" s="69">
        <v>0</v>
      </c>
      <c r="DG155" t="str">
        <f t="shared" si="7"/>
        <v>DO</v>
      </c>
    </row>
    <row r="156" spans="1:111">
      <c r="A156" t="str">
        <f t="shared" si="6"/>
        <v>03DO</v>
      </c>
      <c r="B156" s="67" t="s">
        <v>2</v>
      </c>
      <c r="C156" s="67" t="s">
        <v>829</v>
      </c>
      <c r="D156" s="67" t="s">
        <v>1046</v>
      </c>
      <c r="E156" s="68">
        <v>44721</v>
      </c>
      <c r="F156" s="185" t="s">
        <v>1001</v>
      </c>
      <c r="G156" s="67" t="s">
        <v>1010</v>
      </c>
      <c r="H156" s="69">
        <v>1</v>
      </c>
      <c r="I156" s="69">
        <v>0</v>
      </c>
      <c r="J156" s="69">
        <v>90</v>
      </c>
      <c r="K156" s="69">
        <v>106</v>
      </c>
      <c r="L156" s="69">
        <v>105</v>
      </c>
      <c r="M156" s="69">
        <v>1</v>
      </c>
      <c r="N156" s="69">
        <v>0</v>
      </c>
      <c r="O156" s="69">
        <v>0</v>
      </c>
      <c r="P156" s="69">
        <v>16</v>
      </c>
      <c r="Q156" s="80">
        <v>0</v>
      </c>
      <c r="R156" s="80">
        <v>396162</v>
      </c>
      <c r="S156" s="80">
        <v>23977</v>
      </c>
      <c r="T156" s="80">
        <v>372186</v>
      </c>
      <c r="U156" s="80">
        <v>396162</v>
      </c>
      <c r="V156" s="80">
        <v>353103</v>
      </c>
      <c r="W156" s="80">
        <v>0</v>
      </c>
      <c r="X156" s="80">
        <v>0</v>
      </c>
      <c r="Y156" s="80">
        <v>0</v>
      </c>
      <c r="Z156" s="80">
        <v>353103</v>
      </c>
      <c r="AA156" s="80">
        <v>353103</v>
      </c>
      <c r="AB156" s="80">
        <v>0</v>
      </c>
      <c r="AC156" s="69">
        <v>0</v>
      </c>
      <c r="AD156" s="69">
        <v>11</v>
      </c>
      <c r="AE156" s="69">
        <v>0</v>
      </c>
      <c r="AF156" s="80">
        <v>0</v>
      </c>
      <c r="AG156" s="80">
        <v>0</v>
      </c>
      <c r="AH156" s="69">
        <v>0</v>
      </c>
      <c r="AI156" s="69">
        <v>0</v>
      </c>
      <c r="AJ156" s="80">
        <v>0</v>
      </c>
      <c r="AK156" s="80">
        <v>0</v>
      </c>
      <c r="AL156" s="69">
        <v>0</v>
      </c>
      <c r="AM156" s="69">
        <v>0</v>
      </c>
      <c r="AN156" s="80">
        <v>0</v>
      </c>
      <c r="AO156" s="80">
        <v>0</v>
      </c>
      <c r="AP156" s="69">
        <v>0</v>
      </c>
      <c r="AQ156" s="69">
        <v>0</v>
      </c>
      <c r="AR156" s="80">
        <v>0</v>
      </c>
      <c r="AS156" s="80">
        <v>0</v>
      </c>
      <c r="AT156" s="69">
        <v>0</v>
      </c>
      <c r="AU156" s="69">
        <v>0</v>
      </c>
      <c r="AV156" s="80">
        <v>0</v>
      </c>
      <c r="AW156" s="80">
        <v>0</v>
      </c>
      <c r="AX156" s="69">
        <v>0</v>
      </c>
      <c r="AY156" s="69">
        <v>0</v>
      </c>
      <c r="AZ156" s="80">
        <v>0</v>
      </c>
      <c r="BA156" s="80">
        <v>0</v>
      </c>
      <c r="BB156" s="69">
        <v>0</v>
      </c>
      <c r="BC156" s="69">
        <v>0</v>
      </c>
      <c r="BD156" s="80">
        <v>0</v>
      </c>
      <c r="BE156" s="80">
        <v>0</v>
      </c>
      <c r="BF156" s="69">
        <v>0</v>
      </c>
      <c r="BG156" s="69">
        <v>0</v>
      </c>
      <c r="BH156" s="80">
        <v>0</v>
      </c>
      <c r="BI156" s="80">
        <v>0</v>
      </c>
      <c r="BJ156" s="69">
        <v>0</v>
      </c>
      <c r="BK156" s="69">
        <v>0</v>
      </c>
      <c r="BL156" s="80">
        <v>0</v>
      </c>
      <c r="BM156" s="80">
        <v>0</v>
      </c>
      <c r="BN156" s="69">
        <v>0</v>
      </c>
      <c r="BO156" s="69">
        <v>0</v>
      </c>
      <c r="BP156" s="80">
        <v>0</v>
      </c>
      <c r="BQ156" s="80">
        <v>0</v>
      </c>
      <c r="BR156" s="69">
        <v>0</v>
      </c>
      <c r="BS156" s="69">
        <v>0</v>
      </c>
      <c r="BT156" s="80">
        <v>0</v>
      </c>
      <c r="BU156" s="80">
        <v>0</v>
      </c>
      <c r="BV156" s="69">
        <v>0</v>
      </c>
      <c r="BW156" s="69">
        <v>0</v>
      </c>
      <c r="BX156" s="80">
        <v>0</v>
      </c>
      <c r="BY156" s="80">
        <v>0</v>
      </c>
      <c r="BZ156" s="69">
        <v>0</v>
      </c>
      <c r="CA156" s="69">
        <v>0</v>
      </c>
      <c r="CB156" s="80">
        <v>0</v>
      </c>
      <c r="CC156" s="80">
        <v>0</v>
      </c>
      <c r="CD156" s="69">
        <v>0</v>
      </c>
      <c r="CE156" s="69" t="s">
        <v>827</v>
      </c>
      <c r="CF156" s="69" t="s">
        <v>828</v>
      </c>
      <c r="CG156" s="69" t="s">
        <v>701</v>
      </c>
      <c r="CH156" s="69" t="s">
        <v>701</v>
      </c>
      <c r="CI156" s="69" t="s">
        <v>701</v>
      </c>
      <c r="CJ156" s="68" t="s">
        <v>701</v>
      </c>
      <c r="CK156" s="68">
        <v>45309</v>
      </c>
      <c r="CL156" s="185" t="s">
        <v>1003</v>
      </c>
      <c r="CM156" s="67" t="s">
        <v>1004</v>
      </c>
      <c r="CN156" s="67" t="s">
        <v>168</v>
      </c>
      <c r="CO156" s="68">
        <v>44916</v>
      </c>
      <c r="CP156" s="185" t="s">
        <v>1007</v>
      </c>
      <c r="CQ156" s="67" t="s">
        <v>1009</v>
      </c>
      <c r="CR156" s="67" t="s">
        <v>1030</v>
      </c>
      <c r="CS156" s="69">
        <v>736200.83</v>
      </c>
      <c r="CT156" s="69"/>
      <c r="CU156" s="69"/>
      <c r="CV156" s="69">
        <v>0</v>
      </c>
      <c r="CW156" s="69">
        <v>5</v>
      </c>
      <c r="CX156" s="69">
        <v>0</v>
      </c>
      <c r="CY156" s="69">
        <v>0</v>
      </c>
      <c r="CZ156" s="69">
        <v>0</v>
      </c>
      <c r="DA156" s="69">
        <v>0</v>
      </c>
      <c r="DG156" t="str">
        <f t="shared" si="7"/>
        <v>DO</v>
      </c>
    </row>
    <row r="157" spans="1:111">
      <c r="A157" t="str">
        <f t="shared" si="6"/>
        <v>03DO</v>
      </c>
      <c r="B157" s="67" t="s">
        <v>2</v>
      </c>
      <c r="C157" s="67" t="s">
        <v>830</v>
      </c>
      <c r="D157" s="67" t="s">
        <v>1047</v>
      </c>
      <c r="E157" s="68">
        <v>44938</v>
      </c>
      <c r="F157" s="185" t="s">
        <v>1003</v>
      </c>
      <c r="G157" s="67" t="s">
        <v>1009</v>
      </c>
      <c r="H157" s="69">
        <v>1</v>
      </c>
      <c r="I157" s="69">
        <v>1</v>
      </c>
      <c r="J157" s="69">
        <v>70</v>
      </c>
      <c r="K157" s="69">
        <v>78</v>
      </c>
      <c r="L157" s="69">
        <v>77</v>
      </c>
      <c r="M157" s="69">
        <v>1</v>
      </c>
      <c r="N157" s="69">
        <v>0</v>
      </c>
      <c r="O157" s="69">
        <v>0</v>
      </c>
      <c r="P157" s="69">
        <v>8</v>
      </c>
      <c r="Q157" s="80">
        <v>0</v>
      </c>
      <c r="R157" s="80">
        <v>1499653</v>
      </c>
      <c r="S157" s="80">
        <v>50000</v>
      </c>
      <c r="T157" s="80">
        <v>1449653</v>
      </c>
      <c r="U157" s="80">
        <v>1499653</v>
      </c>
      <c r="V157" s="80">
        <v>1534493</v>
      </c>
      <c r="W157" s="80">
        <v>0</v>
      </c>
      <c r="X157" s="80">
        <v>0</v>
      </c>
      <c r="Y157" s="80">
        <v>0</v>
      </c>
      <c r="Z157" s="80">
        <v>1534493</v>
      </c>
      <c r="AA157" s="80">
        <v>1534493</v>
      </c>
      <c r="AB157" s="80">
        <v>0</v>
      </c>
      <c r="AC157" s="69">
        <v>0</v>
      </c>
      <c r="AD157" s="69">
        <v>4</v>
      </c>
      <c r="AE157" s="69">
        <v>0</v>
      </c>
      <c r="AF157" s="80">
        <v>0</v>
      </c>
      <c r="AG157" s="80">
        <v>0</v>
      </c>
      <c r="AH157" s="69">
        <v>0</v>
      </c>
      <c r="AI157" s="69">
        <v>0</v>
      </c>
      <c r="AJ157" s="80">
        <v>0</v>
      </c>
      <c r="AK157" s="80">
        <v>0</v>
      </c>
      <c r="AL157" s="69">
        <v>0</v>
      </c>
      <c r="AM157" s="69">
        <v>0</v>
      </c>
      <c r="AN157" s="80">
        <v>0</v>
      </c>
      <c r="AO157" s="80">
        <v>0</v>
      </c>
      <c r="AP157" s="69">
        <v>0</v>
      </c>
      <c r="AQ157" s="69">
        <v>0</v>
      </c>
      <c r="AR157" s="80">
        <v>0</v>
      </c>
      <c r="AS157" s="80">
        <v>0</v>
      </c>
      <c r="AT157" s="69">
        <v>0</v>
      </c>
      <c r="AU157" s="69">
        <v>0</v>
      </c>
      <c r="AV157" s="80">
        <v>0</v>
      </c>
      <c r="AW157" s="80">
        <v>0</v>
      </c>
      <c r="AX157" s="69">
        <v>0</v>
      </c>
      <c r="AY157" s="69">
        <v>0</v>
      </c>
      <c r="AZ157" s="80">
        <v>0</v>
      </c>
      <c r="BA157" s="80">
        <v>0</v>
      </c>
      <c r="BB157" s="69">
        <v>0</v>
      </c>
      <c r="BC157" s="69">
        <v>0</v>
      </c>
      <c r="BD157" s="80">
        <v>0</v>
      </c>
      <c r="BE157" s="80">
        <v>0</v>
      </c>
      <c r="BF157" s="69">
        <v>0</v>
      </c>
      <c r="BG157" s="69">
        <v>0</v>
      </c>
      <c r="BH157" s="80">
        <v>0</v>
      </c>
      <c r="BI157" s="80">
        <v>0</v>
      </c>
      <c r="BJ157" s="69">
        <v>0</v>
      </c>
      <c r="BK157" s="69">
        <v>0</v>
      </c>
      <c r="BL157" s="80">
        <v>0</v>
      </c>
      <c r="BM157" s="80">
        <v>0</v>
      </c>
      <c r="BN157" s="69">
        <v>0</v>
      </c>
      <c r="BO157" s="69">
        <v>0</v>
      </c>
      <c r="BP157" s="80">
        <v>0</v>
      </c>
      <c r="BQ157" s="80">
        <v>0</v>
      </c>
      <c r="BR157" s="69">
        <v>0</v>
      </c>
      <c r="BS157" s="69">
        <v>0</v>
      </c>
      <c r="BT157" s="80">
        <v>0</v>
      </c>
      <c r="BU157" s="80">
        <v>0</v>
      </c>
      <c r="BV157" s="69">
        <v>0</v>
      </c>
      <c r="BW157" s="69">
        <v>0</v>
      </c>
      <c r="BX157" s="80">
        <v>0</v>
      </c>
      <c r="BY157" s="80">
        <v>0</v>
      </c>
      <c r="BZ157" s="69">
        <v>0</v>
      </c>
      <c r="CA157" s="69">
        <v>0</v>
      </c>
      <c r="CB157" s="80">
        <v>0</v>
      </c>
      <c r="CC157" s="80">
        <v>0</v>
      </c>
      <c r="CD157" s="69">
        <v>0</v>
      </c>
      <c r="CE157" s="69" t="s">
        <v>768</v>
      </c>
      <c r="CF157" s="69" t="s">
        <v>769</v>
      </c>
      <c r="CG157" s="69" t="s">
        <v>701</v>
      </c>
      <c r="CH157" s="69" t="s">
        <v>701</v>
      </c>
      <c r="CI157" s="69" t="s">
        <v>701</v>
      </c>
      <c r="CJ157" s="68" t="s">
        <v>701</v>
      </c>
      <c r="CK157" s="68">
        <v>45201</v>
      </c>
      <c r="CL157" s="185" t="s">
        <v>1007</v>
      </c>
      <c r="CM157" s="67" t="s">
        <v>1004</v>
      </c>
      <c r="CN157" s="67" t="s">
        <v>168</v>
      </c>
      <c r="CO157" s="68">
        <v>45104</v>
      </c>
      <c r="CP157" s="185" t="s">
        <v>1001</v>
      </c>
      <c r="CQ157" s="67" t="s">
        <v>1009</v>
      </c>
      <c r="CR157" s="67" t="s">
        <v>1024</v>
      </c>
      <c r="CS157" s="69">
        <v>1524311.21</v>
      </c>
      <c r="CT157" s="69"/>
      <c r="CU157" s="69"/>
      <c r="CV157" s="69">
        <v>0</v>
      </c>
      <c r="CW157" s="69">
        <v>4</v>
      </c>
      <c r="CX157" s="69">
        <v>0</v>
      </c>
      <c r="CY157" s="69">
        <v>0</v>
      </c>
      <c r="CZ157" s="69">
        <v>0</v>
      </c>
      <c r="DA157" s="69">
        <v>0</v>
      </c>
      <c r="DG157" t="str">
        <f t="shared" si="7"/>
        <v>DO</v>
      </c>
    </row>
    <row r="158" spans="1:111">
      <c r="A158" t="str">
        <f t="shared" si="6"/>
        <v>03DO</v>
      </c>
      <c r="B158" s="67" t="s">
        <v>2</v>
      </c>
      <c r="C158" s="67" t="s">
        <v>831</v>
      </c>
      <c r="D158" s="67" t="s">
        <v>1048</v>
      </c>
      <c r="E158" s="68">
        <v>45057</v>
      </c>
      <c r="F158" s="185" t="s">
        <v>1001</v>
      </c>
      <c r="G158" s="67" t="s">
        <v>1009</v>
      </c>
      <c r="H158" s="69">
        <v>1</v>
      </c>
      <c r="I158" s="69">
        <v>0</v>
      </c>
      <c r="J158" s="69">
        <v>90</v>
      </c>
      <c r="K158" s="69">
        <v>100</v>
      </c>
      <c r="L158" s="69">
        <v>71</v>
      </c>
      <c r="M158" s="69">
        <v>29</v>
      </c>
      <c r="N158" s="69">
        <v>0</v>
      </c>
      <c r="O158" s="69">
        <v>0</v>
      </c>
      <c r="P158" s="69">
        <v>10</v>
      </c>
      <c r="Q158" s="80">
        <v>0</v>
      </c>
      <c r="R158" s="80">
        <v>553641</v>
      </c>
      <c r="S158" s="80">
        <v>39372</v>
      </c>
      <c r="T158" s="80">
        <v>514269</v>
      </c>
      <c r="U158" s="80">
        <v>553641</v>
      </c>
      <c r="V158" s="80">
        <v>509921</v>
      </c>
      <c r="W158" s="80">
        <v>0</v>
      </c>
      <c r="X158" s="80">
        <v>0</v>
      </c>
      <c r="Y158" s="80">
        <v>0</v>
      </c>
      <c r="Z158" s="80">
        <v>509921</v>
      </c>
      <c r="AA158" s="80">
        <v>509921</v>
      </c>
      <c r="AB158" s="80">
        <v>0</v>
      </c>
      <c r="AC158" s="69">
        <v>0</v>
      </c>
      <c r="AD158" s="69">
        <v>6</v>
      </c>
      <c r="AE158" s="69">
        <v>0</v>
      </c>
      <c r="AF158" s="80">
        <v>0</v>
      </c>
      <c r="AG158" s="80">
        <v>0</v>
      </c>
      <c r="AH158" s="69">
        <v>0</v>
      </c>
      <c r="AI158" s="69">
        <v>0</v>
      </c>
      <c r="AJ158" s="80">
        <v>0</v>
      </c>
      <c r="AK158" s="80">
        <v>0</v>
      </c>
      <c r="AL158" s="69">
        <v>0</v>
      </c>
      <c r="AM158" s="69">
        <v>0</v>
      </c>
      <c r="AN158" s="80">
        <v>0</v>
      </c>
      <c r="AO158" s="80">
        <v>0</v>
      </c>
      <c r="AP158" s="69">
        <v>0</v>
      </c>
      <c r="AQ158" s="69">
        <v>0</v>
      </c>
      <c r="AR158" s="80">
        <v>0</v>
      </c>
      <c r="AS158" s="80">
        <v>0</v>
      </c>
      <c r="AT158" s="69">
        <v>0</v>
      </c>
      <c r="AU158" s="69">
        <v>0</v>
      </c>
      <c r="AV158" s="80">
        <v>0</v>
      </c>
      <c r="AW158" s="80">
        <v>0</v>
      </c>
      <c r="AX158" s="69">
        <v>0</v>
      </c>
      <c r="AY158" s="69">
        <v>0</v>
      </c>
      <c r="AZ158" s="80">
        <v>0</v>
      </c>
      <c r="BA158" s="80">
        <v>0</v>
      </c>
      <c r="BB158" s="69">
        <v>0</v>
      </c>
      <c r="BC158" s="69">
        <v>0</v>
      </c>
      <c r="BD158" s="80">
        <v>0</v>
      </c>
      <c r="BE158" s="80">
        <v>0</v>
      </c>
      <c r="BF158" s="69">
        <v>0</v>
      </c>
      <c r="BG158" s="69">
        <v>0</v>
      </c>
      <c r="BH158" s="80">
        <v>0</v>
      </c>
      <c r="BI158" s="80">
        <v>0</v>
      </c>
      <c r="BJ158" s="69">
        <v>0</v>
      </c>
      <c r="BK158" s="69">
        <v>0</v>
      </c>
      <c r="BL158" s="80">
        <v>0</v>
      </c>
      <c r="BM158" s="80">
        <v>0</v>
      </c>
      <c r="BN158" s="69">
        <v>0</v>
      </c>
      <c r="BO158" s="69">
        <v>0</v>
      </c>
      <c r="BP158" s="80">
        <v>0</v>
      </c>
      <c r="BQ158" s="80">
        <v>0</v>
      </c>
      <c r="BR158" s="69">
        <v>0</v>
      </c>
      <c r="BS158" s="69">
        <v>0</v>
      </c>
      <c r="BT158" s="80">
        <v>0</v>
      </c>
      <c r="BU158" s="80">
        <v>0</v>
      </c>
      <c r="BV158" s="69">
        <v>0</v>
      </c>
      <c r="BW158" s="69">
        <v>0</v>
      </c>
      <c r="BX158" s="80">
        <v>0</v>
      </c>
      <c r="BY158" s="80">
        <v>0</v>
      </c>
      <c r="BZ158" s="69">
        <v>0</v>
      </c>
      <c r="CA158" s="69">
        <v>0</v>
      </c>
      <c r="CB158" s="80">
        <v>0</v>
      </c>
      <c r="CC158" s="80">
        <v>0</v>
      </c>
      <c r="CD158" s="69">
        <v>0</v>
      </c>
      <c r="CE158" s="69" t="s">
        <v>832</v>
      </c>
      <c r="CF158" s="69" t="s">
        <v>833</v>
      </c>
      <c r="CG158" s="69" t="s">
        <v>701</v>
      </c>
      <c r="CH158" s="69" t="s">
        <v>701</v>
      </c>
      <c r="CI158" s="69" t="s">
        <v>701</v>
      </c>
      <c r="CJ158" s="68" t="s">
        <v>701</v>
      </c>
      <c r="CK158" s="68">
        <v>45309</v>
      </c>
      <c r="CL158" s="185" t="s">
        <v>1003</v>
      </c>
      <c r="CM158" s="67" t="s">
        <v>1004</v>
      </c>
      <c r="CN158" s="67" t="s">
        <v>168</v>
      </c>
      <c r="CO158" s="68">
        <v>45229</v>
      </c>
      <c r="CP158" s="185" t="s">
        <v>1007</v>
      </c>
      <c r="CQ158" s="67" t="s">
        <v>1004</v>
      </c>
      <c r="CR158" s="67" t="s">
        <v>1026</v>
      </c>
      <c r="CS158" s="69">
        <v>848184.9</v>
      </c>
      <c r="CT158" s="69"/>
      <c r="CU158" s="69"/>
      <c r="CV158" s="69">
        <v>0</v>
      </c>
      <c r="CW158" s="69">
        <v>4</v>
      </c>
      <c r="CX158" s="69">
        <v>0</v>
      </c>
      <c r="CY158" s="69">
        <v>0</v>
      </c>
      <c r="CZ158" s="69">
        <v>0</v>
      </c>
      <c r="DA158" s="69">
        <v>0</v>
      </c>
      <c r="DG158" t="str">
        <f t="shared" si="7"/>
        <v>DO</v>
      </c>
    </row>
    <row r="159" spans="1:111">
      <c r="A159" t="str">
        <f t="shared" si="6"/>
        <v>03DO</v>
      </c>
      <c r="B159" s="67" t="s">
        <v>2</v>
      </c>
      <c r="C159" s="67" t="s">
        <v>834</v>
      </c>
      <c r="D159" s="67" t="s">
        <v>1049</v>
      </c>
      <c r="E159" s="68">
        <v>45029</v>
      </c>
      <c r="F159" s="185" t="s">
        <v>1001</v>
      </c>
      <c r="G159" s="67" t="s">
        <v>1009</v>
      </c>
      <c r="H159" s="69">
        <v>1</v>
      </c>
      <c r="I159" s="69">
        <v>0</v>
      </c>
      <c r="J159" s="69">
        <v>80</v>
      </c>
      <c r="K159" s="69">
        <v>87</v>
      </c>
      <c r="L159" s="69">
        <v>79</v>
      </c>
      <c r="M159" s="69">
        <v>8</v>
      </c>
      <c r="N159" s="69">
        <v>0</v>
      </c>
      <c r="O159" s="69">
        <v>0</v>
      </c>
      <c r="P159" s="69">
        <v>7</v>
      </c>
      <c r="Q159" s="80">
        <v>0</v>
      </c>
      <c r="R159" s="80">
        <v>208278</v>
      </c>
      <c r="S159" s="80">
        <v>11765</v>
      </c>
      <c r="T159" s="80">
        <v>196514</v>
      </c>
      <c r="U159" s="80">
        <v>208278</v>
      </c>
      <c r="V159" s="80">
        <v>193768</v>
      </c>
      <c r="W159" s="80">
        <v>0</v>
      </c>
      <c r="X159" s="80">
        <v>0</v>
      </c>
      <c r="Y159" s="80">
        <v>0</v>
      </c>
      <c r="Z159" s="80">
        <v>193768</v>
      </c>
      <c r="AA159" s="80">
        <v>193768</v>
      </c>
      <c r="AB159" s="80">
        <v>0</v>
      </c>
      <c r="AC159" s="69">
        <v>0</v>
      </c>
      <c r="AD159" s="69">
        <v>3</v>
      </c>
      <c r="AE159" s="69">
        <v>0</v>
      </c>
      <c r="AF159" s="80">
        <v>0</v>
      </c>
      <c r="AG159" s="80">
        <v>0</v>
      </c>
      <c r="AH159" s="69">
        <v>0</v>
      </c>
      <c r="AI159" s="69">
        <v>0</v>
      </c>
      <c r="AJ159" s="80">
        <v>0</v>
      </c>
      <c r="AK159" s="80">
        <v>0</v>
      </c>
      <c r="AL159" s="69">
        <v>0</v>
      </c>
      <c r="AM159" s="69">
        <v>0</v>
      </c>
      <c r="AN159" s="80">
        <v>0</v>
      </c>
      <c r="AO159" s="80">
        <v>0</v>
      </c>
      <c r="AP159" s="69">
        <v>0</v>
      </c>
      <c r="AQ159" s="69">
        <v>0</v>
      </c>
      <c r="AR159" s="80">
        <v>0</v>
      </c>
      <c r="AS159" s="80">
        <v>0</v>
      </c>
      <c r="AT159" s="69">
        <v>0</v>
      </c>
      <c r="AU159" s="69">
        <v>0</v>
      </c>
      <c r="AV159" s="80">
        <v>0</v>
      </c>
      <c r="AW159" s="80">
        <v>0</v>
      </c>
      <c r="AX159" s="69">
        <v>0</v>
      </c>
      <c r="AY159" s="69">
        <v>0</v>
      </c>
      <c r="AZ159" s="80">
        <v>0</v>
      </c>
      <c r="BA159" s="80">
        <v>0</v>
      </c>
      <c r="BB159" s="69">
        <v>0</v>
      </c>
      <c r="BC159" s="69">
        <v>0</v>
      </c>
      <c r="BD159" s="80">
        <v>0</v>
      </c>
      <c r="BE159" s="80">
        <v>0</v>
      </c>
      <c r="BF159" s="69">
        <v>0</v>
      </c>
      <c r="BG159" s="69">
        <v>0</v>
      </c>
      <c r="BH159" s="80">
        <v>0</v>
      </c>
      <c r="BI159" s="80">
        <v>0</v>
      </c>
      <c r="BJ159" s="69">
        <v>0</v>
      </c>
      <c r="BK159" s="69">
        <v>0</v>
      </c>
      <c r="BL159" s="80">
        <v>0</v>
      </c>
      <c r="BM159" s="80">
        <v>0</v>
      </c>
      <c r="BN159" s="69">
        <v>0</v>
      </c>
      <c r="BO159" s="69">
        <v>0</v>
      </c>
      <c r="BP159" s="80">
        <v>0</v>
      </c>
      <c r="BQ159" s="80">
        <v>0</v>
      </c>
      <c r="BR159" s="69">
        <v>0</v>
      </c>
      <c r="BS159" s="69">
        <v>0</v>
      </c>
      <c r="BT159" s="80">
        <v>0</v>
      </c>
      <c r="BU159" s="80">
        <v>0</v>
      </c>
      <c r="BV159" s="69">
        <v>0</v>
      </c>
      <c r="BW159" s="69">
        <v>0</v>
      </c>
      <c r="BX159" s="80">
        <v>0</v>
      </c>
      <c r="BY159" s="80">
        <v>0</v>
      </c>
      <c r="BZ159" s="69">
        <v>0</v>
      </c>
      <c r="CA159" s="69">
        <v>0</v>
      </c>
      <c r="CB159" s="80">
        <v>0</v>
      </c>
      <c r="CC159" s="80">
        <v>0</v>
      </c>
      <c r="CD159" s="69">
        <v>0</v>
      </c>
      <c r="CE159" s="69" t="s">
        <v>824</v>
      </c>
      <c r="CF159" s="69" t="s">
        <v>825</v>
      </c>
      <c r="CG159" s="69" t="s">
        <v>701</v>
      </c>
      <c r="CH159" s="69" t="s">
        <v>701</v>
      </c>
      <c r="CI159" s="69" t="s">
        <v>701</v>
      </c>
      <c r="CJ159" s="68" t="s">
        <v>701</v>
      </c>
      <c r="CK159" s="68">
        <v>45323</v>
      </c>
      <c r="CL159" s="185" t="s">
        <v>1003</v>
      </c>
      <c r="CM159" s="67" t="s">
        <v>1004</v>
      </c>
      <c r="CN159" s="67" t="s">
        <v>168</v>
      </c>
      <c r="CO159" s="68">
        <v>45237</v>
      </c>
      <c r="CP159" s="185" t="s">
        <v>1007</v>
      </c>
      <c r="CQ159" s="67" t="s">
        <v>1004</v>
      </c>
      <c r="CR159" s="67" t="s">
        <v>1024</v>
      </c>
      <c r="CS159" s="69">
        <v>247061.64</v>
      </c>
      <c r="CT159" s="69"/>
      <c r="CU159" s="69"/>
      <c r="CV159" s="69">
        <v>0</v>
      </c>
      <c r="CW159" s="69">
        <v>4</v>
      </c>
      <c r="CX159" s="69">
        <v>0</v>
      </c>
      <c r="CY159" s="69">
        <v>0</v>
      </c>
      <c r="CZ159" s="69">
        <v>0</v>
      </c>
      <c r="DA159" s="69">
        <v>0</v>
      </c>
      <c r="DG159" t="str">
        <f t="shared" si="7"/>
        <v>DO</v>
      </c>
    </row>
    <row r="160" spans="1:111">
      <c r="A160" t="str">
        <f t="shared" si="6"/>
        <v>03DO</v>
      </c>
      <c r="B160" s="67" t="s">
        <v>2</v>
      </c>
      <c r="C160" s="67" t="s">
        <v>599</v>
      </c>
      <c r="D160" s="67" t="s">
        <v>600</v>
      </c>
      <c r="E160" s="68">
        <v>45148</v>
      </c>
      <c r="F160" s="185" t="s">
        <v>1005</v>
      </c>
      <c r="G160" s="67" t="s">
        <v>1004</v>
      </c>
      <c r="H160" s="69">
        <v>1</v>
      </c>
      <c r="I160" s="69">
        <v>0</v>
      </c>
      <c r="J160" s="69">
        <v>60</v>
      </c>
      <c r="K160" s="69">
        <v>94</v>
      </c>
      <c r="L160" s="69">
        <v>82</v>
      </c>
      <c r="M160" s="69">
        <v>12</v>
      </c>
      <c r="N160" s="69">
        <v>0</v>
      </c>
      <c r="O160" s="69">
        <v>0</v>
      </c>
      <c r="P160" s="69">
        <v>34</v>
      </c>
      <c r="Q160" s="80">
        <v>0</v>
      </c>
      <c r="R160" s="80">
        <v>123579</v>
      </c>
      <c r="S160" s="80">
        <v>5912</v>
      </c>
      <c r="T160" s="80">
        <v>117667</v>
      </c>
      <c r="U160" s="80">
        <v>123579</v>
      </c>
      <c r="V160" s="80">
        <v>121257</v>
      </c>
      <c r="W160" s="80">
        <v>0</v>
      </c>
      <c r="X160" s="80">
        <v>0</v>
      </c>
      <c r="Y160" s="80">
        <v>0</v>
      </c>
      <c r="Z160" s="80">
        <v>121257</v>
      </c>
      <c r="AA160" s="80">
        <v>121257</v>
      </c>
      <c r="AB160" s="80">
        <v>0</v>
      </c>
      <c r="AC160" s="69">
        <v>0</v>
      </c>
      <c r="AD160" s="69">
        <v>18</v>
      </c>
      <c r="AE160" s="69">
        <v>0</v>
      </c>
      <c r="AF160" s="80">
        <v>0</v>
      </c>
      <c r="AG160" s="80">
        <v>0</v>
      </c>
      <c r="AH160" s="69">
        <v>0</v>
      </c>
      <c r="AI160" s="69">
        <v>0</v>
      </c>
      <c r="AJ160" s="80">
        <v>0</v>
      </c>
      <c r="AK160" s="80">
        <v>0</v>
      </c>
      <c r="AL160" s="69">
        <v>0</v>
      </c>
      <c r="AM160" s="69">
        <v>0</v>
      </c>
      <c r="AN160" s="80">
        <v>0</v>
      </c>
      <c r="AO160" s="80">
        <v>0</v>
      </c>
      <c r="AP160" s="69">
        <v>0</v>
      </c>
      <c r="AQ160" s="69">
        <v>0</v>
      </c>
      <c r="AR160" s="80">
        <v>0</v>
      </c>
      <c r="AS160" s="80">
        <v>0</v>
      </c>
      <c r="AT160" s="69">
        <v>0</v>
      </c>
      <c r="AU160" s="69">
        <v>0</v>
      </c>
      <c r="AV160" s="80">
        <v>0</v>
      </c>
      <c r="AW160" s="80">
        <v>0</v>
      </c>
      <c r="AX160" s="69">
        <v>0</v>
      </c>
      <c r="AY160" s="69">
        <v>0</v>
      </c>
      <c r="AZ160" s="80">
        <v>0</v>
      </c>
      <c r="BA160" s="80">
        <v>3211</v>
      </c>
      <c r="BB160" s="69">
        <v>0</v>
      </c>
      <c r="BC160" s="69">
        <v>0</v>
      </c>
      <c r="BD160" s="80">
        <v>0</v>
      </c>
      <c r="BE160" s="80">
        <v>0</v>
      </c>
      <c r="BF160" s="69">
        <v>0</v>
      </c>
      <c r="BG160" s="69">
        <v>0</v>
      </c>
      <c r="BH160" s="80">
        <v>0</v>
      </c>
      <c r="BI160" s="80">
        <v>0</v>
      </c>
      <c r="BJ160" s="69">
        <v>0</v>
      </c>
      <c r="BK160" s="69">
        <v>0</v>
      </c>
      <c r="BL160" s="80">
        <v>0</v>
      </c>
      <c r="BM160" s="80">
        <v>0</v>
      </c>
      <c r="BN160" s="69">
        <v>0</v>
      </c>
      <c r="BO160" s="69">
        <v>0</v>
      </c>
      <c r="BP160" s="80">
        <v>0</v>
      </c>
      <c r="BQ160" s="80">
        <v>0</v>
      </c>
      <c r="BR160" s="69">
        <v>0</v>
      </c>
      <c r="BS160" s="69">
        <v>0</v>
      </c>
      <c r="BT160" s="80">
        <v>0</v>
      </c>
      <c r="BU160" s="80">
        <v>0</v>
      </c>
      <c r="BV160" s="69">
        <v>0</v>
      </c>
      <c r="BW160" s="69">
        <v>0</v>
      </c>
      <c r="BX160" s="80">
        <v>0</v>
      </c>
      <c r="BY160" s="80">
        <v>0</v>
      </c>
      <c r="BZ160" s="69">
        <v>0</v>
      </c>
      <c r="CA160" s="69">
        <v>0</v>
      </c>
      <c r="CB160" s="80">
        <v>0</v>
      </c>
      <c r="CC160" s="80">
        <v>3211</v>
      </c>
      <c r="CD160" s="69">
        <v>0</v>
      </c>
      <c r="CE160" s="69" t="s">
        <v>814</v>
      </c>
      <c r="CF160" s="69" t="s">
        <v>815</v>
      </c>
      <c r="CG160" s="69" t="s">
        <v>701</v>
      </c>
      <c r="CH160" s="69" t="s">
        <v>701</v>
      </c>
      <c r="CI160" s="69" t="s">
        <v>701</v>
      </c>
      <c r="CJ160" s="68" t="s">
        <v>701</v>
      </c>
      <c r="CK160" s="68">
        <v>45371</v>
      </c>
      <c r="CL160" s="185" t="s">
        <v>1003</v>
      </c>
      <c r="CM160" s="67" t="s">
        <v>1004</v>
      </c>
      <c r="CN160" s="67" t="s">
        <v>168</v>
      </c>
      <c r="CO160" s="68">
        <v>45328</v>
      </c>
      <c r="CP160" s="185" t="s">
        <v>1003</v>
      </c>
      <c r="CQ160" s="67" t="s">
        <v>1004</v>
      </c>
      <c r="CR160" s="67" t="s">
        <v>1028</v>
      </c>
      <c r="CS160" s="69">
        <v>124155.84</v>
      </c>
      <c r="CT160" s="69"/>
      <c r="CU160" s="69"/>
      <c r="CV160" s="69">
        <v>0</v>
      </c>
      <c r="CW160" s="69">
        <v>16</v>
      </c>
      <c r="CX160" s="69">
        <v>0</v>
      </c>
      <c r="CY160" s="69">
        <v>0</v>
      </c>
      <c r="CZ160" s="69">
        <v>0</v>
      </c>
      <c r="DA160" s="69">
        <v>0</v>
      </c>
      <c r="DG160" t="str">
        <f t="shared" si="7"/>
        <v>DO</v>
      </c>
    </row>
    <row r="161" spans="1:111">
      <c r="A161" t="str">
        <f t="shared" si="6"/>
        <v>04CO</v>
      </c>
      <c r="B161" s="67" t="s">
        <v>3</v>
      </c>
      <c r="C161" s="67" t="s">
        <v>374</v>
      </c>
      <c r="D161" s="67" t="s">
        <v>375</v>
      </c>
      <c r="E161" s="68">
        <v>43971</v>
      </c>
      <c r="F161" s="185" t="s">
        <v>1001</v>
      </c>
      <c r="G161" s="67" t="s">
        <v>1008</v>
      </c>
      <c r="H161" s="69">
        <v>2</v>
      </c>
      <c r="I161" s="69">
        <v>14</v>
      </c>
      <c r="J161" s="69">
        <v>642</v>
      </c>
      <c r="K161" s="69">
        <v>1093</v>
      </c>
      <c r="L161" s="69">
        <v>1084</v>
      </c>
      <c r="M161" s="69">
        <v>9</v>
      </c>
      <c r="N161" s="69">
        <v>0</v>
      </c>
      <c r="O161" s="69">
        <v>0</v>
      </c>
      <c r="P161" s="69">
        <v>445</v>
      </c>
      <c r="Q161" s="80">
        <v>6</v>
      </c>
      <c r="R161" s="80">
        <v>26406739</v>
      </c>
      <c r="S161" s="80">
        <v>150000</v>
      </c>
      <c r="T161" s="80">
        <v>26256739</v>
      </c>
      <c r="U161" s="80">
        <v>27530140</v>
      </c>
      <c r="V161" s="80">
        <v>27615738</v>
      </c>
      <c r="W161" s="80">
        <v>0</v>
      </c>
      <c r="X161" s="80">
        <v>0</v>
      </c>
      <c r="Y161" s="80">
        <v>0</v>
      </c>
      <c r="Z161" s="80">
        <v>27615738</v>
      </c>
      <c r="AA161" s="80">
        <v>28097247</v>
      </c>
      <c r="AB161" s="80">
        <v>1507029</v>
      </c>
      <c r="AC161" s="69">
        <v>1123402</v>
      </c>
      <c r="AD161" s="69">
        <v>284</v>
      </c>
      <c r="AE161" s="69">
        <v>0</v>
      </c>
      <c r="AF161" s="80">
        <v>0</v>
      </c>
      <c r="AG161" s="80">
        <v>40935</v>
      </c>
      <c r="AH161" s="69">
        <v>0</v>
      </c>
      <c r="AI161" s="69">
        <v>110</v>
      </c>
      <c r="AJ161" s="80">
        <v>0</v>
      </c>
      <c r="AK161" s="80">
        <v>428405</v>
      </c>
      <c r="AL161" s="69">
        <v>32084</v>
      </c>
      <c r="AM161" s="69">
        <v>0</v>
      </c>
      <c r="AN161" s="80">
        <v>0</v>
      </c>
      <c r="AO161" s="80">
        <v>0</v>
      </c>
      <c r="AP161" s="69">
        <v>0</v>
      </c>
      <c r="AQ161" s="69">
        <v>0</v>
      </c>
      <c r="AR161" s="80">
        <v>0</v>
      </c>
      <c r="AS161" s="80">
        <v>-103477</v>
      </c>
      <c r="AT161" s="69">
        <v>0</v>
      </c>
      <c r="AU161" s="69">
        <v>0</v>
      </c>
      <c r="AV161" s="80">
        <v>0</v>
      </c>
      <c r="AW161" s="80">
        <v>0</v>
      </c>
      <c r="AX161" s="69">
        <v>0</v>
      </c>
      <c r="AY161" s="69">
        <v>0</v>
      </c>
      <c r="AZ161" s="80">
        <v>0</v>
      </c>
      <c r="BA161" s="80">
        <v>223929</v>
      </c>
      <c r="BB161" s="69">
        <v>0</v>
      </c>
      <c r="BC161" s="69">
        <v>0</v>
      </c>
      <c r="BD161" s="80">
        <v>0</v>
      </c>
      <c r="BE161" s="80">
        <v>320493</v>
      </c>
      <c r="BF161" s="69">
        <v>0</v>
      </c>
      <c r="BG161" s="69">
        <v>0</v>
      </c>
      <c r="BH161" s="80">
        <v>0</v>
      </c>
      <c r="BI161" s="80">
        <v>0</v>
      </c>
      <c r="BJ161" s="69">
        <v>0</v>
      </c>
      <c r="BK161" s="69">
        <v>147</v>
      </c>
      <c r="BL161" s="80">
        <v>0</v>
      </c>
      <c r="BM161" s="80">
        <v>11175</v>
      </c>
      <c r="BN161" s="69">
        <v>0</v>
      </c>
      <c r="BO161" s="69">
        <v>0</v>
      </c>
      <c r="BP161" s="80">
        <v>0</v>
      </c>
      <c r="BQ161" s="80">
        <v>308488</v>
      </c>
      <c r="BR161" s="69">
        <v>0</v>
      </c>
      <c r="BS161" s="69">
        <v>0</v>
      </c>
      <c r="BT161" s="80">
        <v>6</v>
      </c>
      <c r="BU161" s="80">
        <v>42593</v>
      </c>
      <c r="BV161" s="69">
        <v>42593</v>
      </c>
      <c r="BW161" s="69">
        <v>23</v>
      </c>
      <c r="BX161" s="80">
        <v>0</v>
      </c>
      <c r="BY161" s="80">
        <v>0</v>
      </c>
      <c r="BZ161" s="69">
        <v>0</v>
      </c>
      <c r="CA161" s="69">
        <v>280</v>
      </c>
      <c r="CB161" s="80">
        <v>6</v>
      </c>
      <c r="CC161" s="80">
        <v>1272542</v>
      </c>
      <c r="CD161" s="69">
        <v>74677</v>
      </c>
      <c r="CE161" s="69" t="s">
        <v>891</v>
      </c>
      <c r="CF161" s="69" t="s">
        <v>892</v>
      </c>
      <c r="CG161" s="69" t="s">
        <v>701</v>
      </c>
      <c r="CH161" s="69" t="s">
        <v>701</v>
      </c>
      <c r="CI161" s="69" t="s">
        <v>701</v>
      </c>
      <c r="CJ161" s="68" t="s">
        <v>701</v>
      </c>
      <c r="CK161" s="68">
        <v>45218</v>
      </c>
      <c r="CL161" s="185" t="s">
        <v>1007</v>
      </c>
      <c r="CM161" s="67" t="s">
        <v>1004</v>
      </c>
      <c r="CN161" s="67" t="s">
        <v>168</v>
      </c>
      <c r="CO161" s="68">
        <v>45177</v>
      </c>
      <c r="CP161" s="185" t="s">
        <v>1005</v>
      </c>
      <c r="CQ161" s="67" t="s">
        <v>1004</v>
      </c>
      <c r="CR161" s="67" t="s">
        <v>1050</v>
      </c>
      <c r="CS161" s="69">
        <v>27323787.5</v>
      </c>
      <c r="CT161" s="69" t="s">
        <v>810</v>
      </c>
      <c r="CU161" s="69" t="s">
        <v>811</v>
      </c>
      <c r="CV161" s="69">
        <v>0</v>
      </c>
      <c r="CW161" s="69">
        <v>51</v>
      </c>
      <c r="CX161" s="69">
        <v>0</v>
      </c>
      <c r="CY161" s="69">
        <v>0</v>
      </c>
      <c r="CZ161" s="69">
        <v>0</v>
      </c>
      <c r="DA161" s="69">
        <v>0</v>
      </c>
      <c r="DG161" t="str">
        <f t="shared" si="7"/>
        <v>CO</v>
      </c>
    </row>
    <row r="162" spans="1:111">
      <c r="A162" t="str">
        <f t="shared" si="6"/>
        <v>04CO</v>
      </c>
      <c r="B162" s="67" t="s">
        <v>3</v>
      </c>
      <c r="C162" s="67" t="s">
        <v>376</v>
      </c>
      <c r="D162" s="67" t="s">
        <v>377</v>
      </c>
      <c r="E162" s="68">
        <v>44342</v>
      </c>
      <c r="F162" s="185" t="s">
        <v>1001</v>
      </c>
      <c r="G162" s="67" t="s">
        <v>1002</v>
      </c>
      <c r="H162" s="69">
        <v>3</v>
      </c>
      <c r="I162" s="69">
        <v>2</v>
      </c>
      <c r="J162" s="69">
        <v>384</v>
      </c>
      <c r="K162" s="69">
        <v>492</v>
      </c>
      <c r="L162" s="69">
        <v>492</v>
      </c>
      <c r="M162" s="69">
        <v>0</v>
      </c>
      <c r="N162" s="69">
        <v>0</v>
      </c>
      <c r="O162" s="69">
        <v>0</v>
      </c>
      <c r="P162" s="69">
        <v>108</v>
      </c>
      <c r="Q162" s="80">
        <v>0</v>
      </c>
      <c r="R162" s="80">
        <v>3588218</v>
      </c>
      <c r="S162" s="80">
        <v>50000</v>
      </c>
      <c r="T162" s="80">
        <v>3538218</v>
      </c>
      <c r="U162" s="80">
        <v>3660295</v>
      </c>
      <c r="V162" s="80">
        <v>3546957</v>
      </c>
      <c r="W162" s="80">
        <v>0</v>
      </c>
      <c r="X162" s="80">
        <v>0</v>
      </c>
      <c r="Y162" s="80">
        <v>0</v>
      </c>
      <c r="Z162" s="80">
        <v>3546957</v>
      </c>
      <c r="AA162" s="80">
        <v>3613971</v>
      </c>
      <c r="AB162" s="80">
        <v>67014</v>
      </c>
      <c r="AC162" s="69">
        <v>72077</v>
      </c>
      <c r="AD162" s="69">
        <v>71</v>
      </c>
      <c r="AE162" s="69">
        <v>0</v>
      </c>
      <c r="AF162" s="80">
        <v>0</v>
      </c>
      <c r="AG162" s="80">
        <v>0</v>
      </c>
      <c r="AH162" s="69">
        <v>0</v>
      </c>
      <c r="AI162" s="69">
        <v>0</v>
      </c>
      <c r="AJ162" s="80">
        <v>0</v>
      </c>
      <c r="AK162" s="80">
        <v>91148</v>
      </c>
      <c r="AL162" s="69">
        <v>0</v>
      </c>
      <c r="AM162" s="69">
        <v>0</v>
      </c>
      <c r="AN162" s="80">
        <v>0</v>
      </c>
      <c r="AO162" s="80">
        <v>0</v>
      </c>
      <c r="AP162" s="69">
        <v>0</v>
      </c>
      <c r="AQ162" s="69">
        <v>0</v>
      </c>
      <c r="AR162" s="80">
        <v>0</v>
      </c>
      <c r="AS162" s="80">
        <v>0</v>
      </c>
      <c r="AT162" s="69">
        <v>0</v>
      </c>
      <c r="AU162" s="69">
        <v>0</v>
      </c>
      <c r="AV162" s="80">
        <v>0</v>
      </c>
      <c r="AW162" s="80">
        <v>0</v>
      </c>
      <c r="AX162" s="69">
        <v>0</v>
      </c>
      <c r="AY162" s="69">
        <v>0</v>
      </c>
      <c r="AZ162" s="80">
        <v>0</v>
      </c>
      <c r="BA162" s="80">
        <v>0</v>
      </c>
      <c r="BB162" s="69">
        <v>0</v>
      </c>
      <c r="BC162" s="69">
        <v>0</v>
      </c>
      <c r="BD162" s="80">
        <v>0</v>
      </c>
      <c r="BE162" s="80">
        <v>0</v>
      </c>
      <c r="BF162" s="69">
        <v>0</v>
      </c>
      <c r="BG162" s="69">
        <v>0</v>
      </c>
      <c r="BH162" s="80">
        <v>0</v>
      </c>
      <c r="BI162" s="80">
        <v>0</v>
      </c>
      <c r="BJ162" s="69">
        <v>0</v>
      </c>
      <c r="BK162" s="69">
        <v>0</v>
      </c>
      <c r="BL162" s="80">
        <v>0</v>
      </c>
      <c r="BM162" s="80">
        <v>0</v>
      </c>
      <c r="BN162" s="69">
        <v>0</v>
      </c>
      <c r="BO162" s="69">
        <v>0</v>
      </c>
      <c r="BP162" s="80">
        <v>0</v>
      </c>
      <c r="BQ162" s="80">
        <v>0</v>
      </c>
      <c r="BR162" s="69">
        <v>0</v>
      </c>
      <c r="BS162" s="69">
        <v>0</v>
      </c>
      <c r="BT162" s="80">
        <v>0</v>
      </c>
      <c r="BU162" s="80">
        <v>0</v>
      </c>
      <c r="BV162" s="69">
        <v>0</v>
      </c>
      <c r="BW162" s="69">
        <v>0</v>
      </c>
      <c r="BX162" s="80">
        <v>0</v>
      </c>
      <c r="BY162" s="80">
        <v>14596</v>
      </c>
      <c r="BZ162" s="69">
        <v>0</v>
      </c>
      <c r="CA162" s="69">
        <v>0</v>
      </c>
      <c r="CB162" s="80">
        <v>0</v>
      </c>
      <c r="CC162" s="80">
        <v>94541</v>
      </c>
      <c r="CD162" s="69">
        <v>0</v>
      </c>
      <c r="CE162" s="69" t="s">
        <v>893</v>
      </c>
      <c r="CF162" s="69" t="s">
        <v>894</v>
      </c>
      <c r="CG162" s="69" t="s">
        <v>701</v>
      </c>
      <c r="CH162" s="69" t="s">
        <v>701</v>
      </c>
      <c r="CI162" s="69" t="s">
        <v>701</v>
      </c>
      <c r="CJ162" s="68" t="s">
        <v>701</v>
      </c>
      <c r="CK162" s="68">
        <v>45166</v>
      </c>
      <c r="CL162" s="185" t="s">
        <v>1005</v>
      </c>
      <c r="CM162" s="67" t="s">
        <v>1004</v>
      </c>
      <c r="CN162" s="67" t="s">
        <v>168</v>
      </c>
      <c r="CO162" s="68">
        <v>45016</v>
      </c>
      <c r="CP162" s="185" t="s">
        <v>1003</v>
      </c>
      <c r="CQ162" s="67" t="s">
        <v>1009</v>
      </c>
      <c r="CR162" s="67" t="s">
        <v>1050</v>
      </c>
      <c r="CS162" s="69">
        <v>3732217.16</v>
      </c>
      <c r="CT162" s="69"/>
      <c r="CU162" s="69"/>
      <c r="CV162" s="69">
        <v>0</v>
      </c>
      <c r="CW162" s="69">
        <v>37</v>
      </c>
      <c r="CX162" s="69">
        <v>0</v>
      </c>
      <c r="CY162" s="69">
        <v>0</v>
      </c>
      <c r="CZ162" s="69">
        <v>-11203</v>
      </c>
      <c r="DA162" s="69">
        <v>0</v>
      </c>
      <c r="DG162" t="str">
        <f t="shared" si="7"/>
        <v>CO</v>
      </c>
    </row>
    <row r="163" spans="1:111">
      <c r="A163" t="str">
        <f t="shared" si="6"/>
        <v>04CO</v>
      </c>
      <c r="B163" s="67" t="s">
        <v>3</v>
      </c>
      <c r="C163" s="67" t="s">
        <v>378</v>
      </c>
      <c r="D163" s="67" t="s">
        <v>379</v>
      </c>
      <c r="E163" s="68">
        <v>44342</v>
      </c>
      <c r="F163" s="185" t="s">
        <v>1001</v>
      </c>
      <c r="G163" s="67" t="s">
        <v>1002</v>
      </c>
      <c r="H163" s="69">
        <v>3</v>
      </c>
      <c r="I163" s="69">
        <v>3</v>
      </c>
      <c r="J163" s="69">
        <v>466</v>
      </c>
      <c r="K163" s="69">
        <v>687</v>
      </c>
      <c r="L163" s="69">
        <v>687</v>
      </c>
      <c r="M163" s="69">
        <v>0</v>
      </c>
      <c r="N163" s="69">
        <v>0</v>
      </c>
      <c r="O163" s="69">
        <v>0</v>
      </c>
      <c r="P163" s="69">
        <v>221</v>
      </c>
      <c r="Q163" s="80">
        <v>0</v>
      </c>
      <c r="R163" s="80">
        <v>3377160</v>
      </c>
      <c r="S163" s="80">
        <v>49980</v>
      </c>
      <c r="T163" s="80">
        <v>3327180</v>
      </c>
      <c r="U163" s="80">
        <v>3518499</v>
      </c>
      <c r="V163" s="80">
        <v>3553166</v>
      </c>
      <c r="W163" s="80">
        <v>0</v>
      </c>
      <c r="X163" s="80">
        <v>0</v>
      </c>
      <c r="Y163" s="80">
        <v>0</v>
      </c>
      <c r="Z163" s="80">
        <v>3553166</v>
      </c>
      <c r="AA163" s="80">
        <v>3602214</v>
      </c>
      <c r="AB163" s="80">
        <v>88570</v>
      </c>
      <c r="AC163" s="69">
        <v>141339</v>
      </c>
      <c r="AD163" s="69">
        <v>173</v>
      </c>
      <c r="AE163" s="69">
        <v>0</v>
      </c>
      <c r="AF163" s="80">
        <v>0</v>
      </c>
      <c r="AG163" s="80">
        <v>5620</v>
      </c>
      <c r="AH163" s="69">
        <v>0</v>
      </c>
      <c r="AI163" s="69">
        <v>0</v>
      </c>
      <c r="AJ163" s="80">
        <v>0</v>
      </c>
      <c r="AK163" s="80">
        <v>112295</v>
      </c>
      <c r="AL163" s="69">
        <v>0</v>
      </c>
      <c r="AM163" s="69">
        <v>0</v>
      </c>
      <c r="AN163" s="80">
        <v>0</v>
      </c>
      <c r="AO163" s="80">
        <v>0</v>
      </c>
      <c r="AP163" s="69">
        <v>0</v>
      </c>
      <c r="AQ163" s="69">
        <v>0</v>
      </c>
      <c r="AR163" s="80">
        <v>0</v>
      </c>
      <c r="AS163" s="80">
        <v>0</v>
      </c>
      <c r="AT163" s="69">
        <v>0</v>
      </c>
      <c r="AU163" s="69">
        <v>0</v>
      </c>
      <c r="AV163" s="80">
        <v>0</v>
      </c>
      <c r="AW163" s="80">
        <v>0</v>
      </c>
      <c r="AX163" s="69">
        <v>0</v>
      </c>
      <c r="AY163" s="69">
        <v>0</v>
      </c>
      <c r="AZ163" s="80">
        <v>0</v>
      </c>
      <c r="BA163" s="80">
        <v>2406</v>
      </c>
      <c r="BB163" s="69">
        <v>0</v>
      </c>
      <c r="BC163" s="69">
        <v>0</v>
      </c>
      <c r="BD163" s="80">
        <v>0</v>
      </c>
      <c r="BE163" s="80">
        <v>54041</v>
      </c>
      <c r="BF163" s="69">
        <v>0</v>
      </c>
      <c r="BG163" s="69">
        <v>0</v>
      </c>
      <c r="BH163" s="80">
        <v>0</v>
      </c>
      <c r="BI163" s="80">
        <v>0</v>
      </c>
      <c r="BJ163" s="69">
        <v>0</v>
      </c>
      <c r="BK163" s="69">
        <v>76</v>
      </c>
      <c r="BL163" s="80">
        <v>0</v>
      </c>
      <c r="BM163" s="80">
        <v>5325</v>
      </c>
      <c r="BN163" s="69">
        <v>0</v>
      </c>
      <c r="BO163" s="69">
        <v>0</v>
      </c>
      <c r="BP163" s="80">
        <v>0</v>
      </c>
      <c r="BQ163" s="80">
        <v>0</v>
      </c>
      <c r="BR163" s="69">
        <v>0</v>
      </c>
      <c r="BS163" s="69">
        <v>0</v>
      </c>
      <c r="BT163" s="80">
        <v>0</v>
      </c>
      <c r="BU163" s="80">
        <v>0</v>
      </c>
      <c r="BV163" s="69">
        <v>0</v>
      </c>
      <c r="BW163" s="69">
        <v>0</v>
      </c>
      <c r="BX163" s="80">
        <v>0</v>
      </c>
      <c r="BY163" s="80">
        <v>0</v>
      </c>
      <c r="BZ163" s="69">
        <v>0</v>
      </c>
      <c r="CA163" s="69">
        <v>76</v>
      </c>
      <c r="CB163" s="80">
        <v>0</v>
      </c>
      <c r="CC163" s="80">
        <v>179687</v>
      </c>
      <c r="CD163" s="69">
        <v>0</v>
      </c>
      <c r="CE163" s="69" t="s">
        <v>895</v>
      </c>
      <c r="CF163" s="69" t="s">
        <v>896</v>
      </c>
      <c r="CG163" s="69" t="s">
        <v>701</v>
      </c>
      <c r="CH163" s="69" t="s">
        <v>701</v>
      </c>
      <c r="CI163" s="69" t="s">
        <v>701</v>
      </c>
      <c r="CJ163" s="68" t="s">
        <v>701</v>
      </c>
      <c r="CK163" s="68">
        <v>45314</v>
      </c>
      <c r="CL163" s="185" t="s">
        <v>1003</v>
      </c>
      <c r="CM163" s="67" t="s">
        <v>1004</v>
      </c>
      <c r="CN163" s="67" t="s">
        <v>168</v>
      </c>
      <c r="CO163" s="68">
        <v>45100</v>
      </c>
      <c r="CP163" s="185" t="s">
        <v>1001</v>
      </c>
      <c r="CQ163" s="67" t="s">
        <v>1009</v>
      </c>
      <c r="CR163" s="67" t="s">
        <v>1050</v>
      </c>
      <c r="CS163" s="69">
        <v>3569811.06</v>
      </c>
      <c r="CT163" s="69"/>
      <c r="CU163" s="69"/>
      <c r="CV163" s="69">
        <v>0</v>
      </c>
      <c r="CW163" s="69">
        <v>48</v>
      </c>
      <c r="CX163" s="69">
        <v>0</v>
      </c>
      <c r="CY163" s="69">
        <v>0</v>
      </c>
      <c r="CZ163" s="69">
        <v>0</v>
      </c>
      <c r="DA163" s="69">
        <v>0</v>
      </c>
      <c r="DG163" t="str">
        <f t="shared" si="7"/>
        <v>CO</v>
      </c>
    </row>
    <row r="164" spans="1:111">
      <c r="A164" t="str">
        <f t="shared" si="6"/>
        <v>04CO</v>
      </c>
      <c r="B164" s="67" t="s">
        <v>3</v>
      </c>
      <c r="C164" s="67" t="s">
        <v>380</v>
      </c>
      <c r="D164" s="67" t="s">
        <v>381</v>
      </c>
      <c r="E164" s="68">
        <v>44342</v>
      </c>
      <c r="F164" s="185" t="s">
        <v>1001</v>
      </c>
      <c r="G164" s="67" t="s">
        <v>1002</v>
      </c>
      <c r="H164" s="69">
        <v>3</v>
      </c>
      <c r="I164" s="69">
        <v>2</v>
      </c>
      <c r="J164" s="69">
        <v>388</v>
      </c>
      <c r="K164" s="69">
        <v>574</v>
      </c>
      <c r="L164" s="69">
        <v>574</v>
      </c>
      <c r="M164" s="69">
        <v>0</v>
      </c>
      <c r="N164" s="69">
        <v>0</v>
      </c>
      <c r="O164" s="69">
        <v>0</v>
      </c>
      <c r="P164" s="69">
        <v>186</v>
      </c>
      <c r="Q164" s="80">
        <v>0</v>
      </c>
      <c r="R164" s="80">
        <v>2505478</v>
      </c>
      <c r="S164" s="80">
        <v>50000</v>
      </c>
      <c r="T164" s="80">
        <v>2455478</v>
      </c>
      <c r="U164" s="80">
        <v>2517687</v>
      </c>
      <c r="V164" s="80">
        <v>2397524</v>
      </c>
      <c r="W164" s="80">
        <v>0</v>
      </c>
      <c r="X164" s="80">
        <v>0</v>
      </c>
      <c r="Y164" s="80">
        <v>0</v>
      </c>
      <c r="Z164" s="80">
        <v>2397524</v>
      </c>
      <c r="AA164" s="80">
        <v>2420702</v>
      </c>
      <c r="AB164" s="80">
        <v>167234</v>
      </c>
      <c r="AC164" s="69">
        <v>12209</v>
      </c>
      <c r="AD164" s="69">
        <v>70</v>
      </c>
      <c r="AE164" s="69">
        <v>0</v>
      </c>
      <c r="AF164" s="80">
        <v>0</v>
      </c>
      <c r="AG164" s="80">
        <v>10842</v>
      </c>
      <c r="AH164" s="69">
        <v>0</v>
      </c>
      <c r="AI164" s="69">
        <v>0</v>
      </c>
      <c r="AJ164" s="80">
        <v>0</v>
      </c>
      <c r="AK164" s="80">
        <v>23398</v>
      </c>
      <c r="AL164" s="69">
        <v>0</v>
      </c>
      <c r="AM164" s="69">
        <v>0</v>
      </c>
      <c r="AN164" s="80">
        <v>0</v>
      </c>
      <c r="AO164" s="80">
        <v>0</v>
      </c>
      <c r="AP164" s="69">
        <v>0</v>
      </c>
      <c r="AQ164" s="69">
        <v>0</v>
      </c>
      <c r="AR164" s="80">
        <v>0</v>
      </c>
      <c r="AS164" s="80">
        <v>0</v>
      </c>
      <c r="AT164" s="69">
        <v>0</v>
      </c>
      <c r="AU164" s="69">
        <v>0</v>
      </c>
      <c r="AV164" s="80">
        <v>0</v>
      </c>
      <c r="AW164" s="80">
        <v>0</v>
      </c>
      <c r="AX164" s="69">
        <v>0</v>
      </c>
      <c r="AY164" s="69">
        <v>0</v>
      </c>
      <c r="AZ164" s="80">
        <v>0</v>
      </c>
      <c r="BA164" s="80">
        <v>6534</v>
      </c>
      <c r="BB164" s="69">
        <v>0</v>
      </c>
      <c r="BC164" s="69">
        <v>0</v>
      </c>
      <c r="BD164" s="80">
        <v>0</v>
      </c>
      <c r="BE164" s="80">
        <v>1247</v>
      </c>
      <c r="BF164" s="69">
        <v>0</v>
      </c>
      <c r="BG164" s="69">
        <v>0</v>
      </c>
      <c r="BH164" s="80">
        <v>0</v>
      </c>
      <c r="BI164" s="80">
        <v>0</v>
      </c>
      <c r="BJ164" s="69">
        <v>0</v>
      </c>
      <c r="BK164" s="69">
        <v>41</v>
      </c>
      <c r="BL164" s="80">
        <v>0</v>
      </c>
      <c r="BM164" s="80">
        <v>8119</v>
      </c>
      <c r="BN164" s="69">
        <v>0</v>
      </c>
      <c r="BO164" s="69">
        <v>0</v>
      </c>
      <c r="BP164" s="80">
        <v>0</v>
      </c>
      <c r="BQ164" s="80">
        <v>0</v>
      </c>
      <c r="BR164" s="69">
        <v>0</v>
      </c>
      <c r="BS164" s="69">
        <v>74</v>
      </c>
      <c r="BT164" s="80">
        <v>0</v>
      </c>
      <c r="BU164" s="80">
        <v>0</v>
      </c>
      <c r="BV164" s="69">
        <v>0</v>
      </c>
      <c r="BW164" s="69">
        <v>0</v>
      </c>
      <c r="BX164" s="80">
        <v>0</v>
      </c>
      <c r="BY164" s="80">
        <v>0</v>
      </c>
      <c r="BZ164" s="69">
        <v>0</v>
      </c>
      <c r="CA164" s="69">
        <v>115</v>
      </c>
      <c r="CB164" s="80">
        <v>0</v>
      </c>
      <c r="CC164" s="80">
        <v>50141</v>
      </c>
      <c r="CD164" s="69">
        <v>0</v>
      </c>
      <c r="CE164" s="69" t="s">
        <v>897</v>
      </c>
      <c r="CF164" s="69" t="s">
        <v>898</v>
      </c>
      <c r="CG164" s="69" t="s">
        <v>701</v>
      </c>
      <c r="CH164" s="69" t="s">
        <v>701</v>
      </c>
      <c r="CI164" s="69" t="s">
        <v>701</v>
      </c>
      <c r="CJ164" s="68" t="s">
        <v>701</v>
      </c>
      <c r="CK164" s="68">
        <v>45202</v>
      </c>
      <c r="CL164" s="185" t="s">
        <v>1007</v>
      </c>
      <c r="CM164" s="67" t="s">
        <v>1004</v>
      </c>
      <c r="CN164" s="67" t="s">
        <v>168</v>
      </c>
      <c r="CO164" s="68">
        <v>45085</v>
      </c>
      <c r="CP164" s="185" t="s">
        <v>1001</v>
      </c>
      <c r="CQ164" s="67" t="s">
        <v>1009</v>
      </c>
      <c r="CR164" s="67" t="s">
        <v>1051</v>
      </c>
      <c r="CS164" s="69">
        <v>2223138.08</v>
      </c>
      <c r="CT164" s="69"/>
      <c r="CU164" s="69"/>
      <c r="CV164" s="69">
        <v>0</v>
      </c>
      <c r="CW164" s="69">
        <v>42</v>
      </c>
      <c r="CX164" s="69">
        <v>0</v>
      </c>
      <c r="CY164" s="69">
        <v>0</v>
      </c>
      <c r="CZ164" s="69">
        <v>0</v>
      </c>
      <c r="DA164" s="69">
        <v>0</v>
      </c>
      <c r="DG164" t="str">
        <f t="shared" si="7"/>
        <v>CO</v>
      </c>
    </row>
    <row r="165" spans="1:111">
      <c r="A165" t="str">
        <f t="shared" si="6"/>
        <v>04CO</v>
      </c>
      <c r="B165" s="67" t="s">
        <v>3</v>
      </c>
      <c r="C165" s="67" t="s">
        <v>382</v>
      </c>
      <c r="D165" s="67" t="s">
        <v>383</v>
      </c>
      <c r="E165" s="68">
        <v>44223</v>
      </c>
      <c r="F165" s="185" t="s">
        <v>1003</v>
      </c>
      <c r="G165" s="67" t="s">
        <v>1002</v>
      </c>
      <c r="H165" s="69">
        <v>2</v>
      </c>
      <c r="I165" s="69">
        <v>5</v>
      </c>
      <c r="J165" s="69">
        <v>575</v>
      </c>
      <c r="K165" s="69">
        <v>701</v>
      </c>
      <c r="L165" s="69">
        <v>701</v>
      </c>
      <c r="M165" s="69">
        <v>0</v>
      </c>
      <c r="N165" s="69">
        <v>0</v>
      </c>
      <c r="O165" s="69">
        <v>0</v>
      </c>
      <c r="P165" s="69">
        <v>126</v>
      </c>
      <c r="Q165" s="80">
        <v>0</v>
      </c>
      <c r="R165" s="80">
        <v>2029422</v>
      </c>
      <c r="S165" s="80">
        <v>50000</v>
      </c>
      <c r="T165" s="80">
        <v>1979422</v>
      </c>
      <c r="U165" s="80">
        <v>2048533</v>
      </c>
      <c r="V165" s="80">
        <v>1920549</v>
      </c>
      <c r="W165" s="80">
        <v>0</v>
      </c>
      <c r="X165" s="80">
        <v>0</v>
      </c>
      <c r="Y165" s="80">
        <v>0</v>
      </c>
      <c r="Z165" s="80">
        <v>1920549</v>
      </c>
      <c r="AA165" s="80">
        <v>1968644</v>
      </c>
      <c r="AB165" s="80">
        <v>49459</v>
      </c>
      <c r="AC165" s="69">
        <v>19111</v>
      </c>
      <c r="AD165" s="69">
        <v>81</v>
      </c>
      <c r="AE165" s="69">
        <v>0</v>
      </c>
      <c r="AF165" s="80">
        <v>0</v>
      </c>
      <c r="AG165" s="80">
        <v>1911</v>
      </c>
      <c r="AH165" s="69">
        <v>0</v>
      </c>
      <c r="AI165" s="69">
        <v>0</v>
      </c>
      <c r="AJ165" s="80">
        <v>0</v>
      </c>
      <c r="AK165" s="80">
        <v>3545</v>
      </c>
      <c r="AL165" s="69">
        <v>0</v>
      </c>
      <c r="AM165" s="69">
        <v>0</v>
      </c>
      <c r="AN165" s="80">
        <v>0</v>
      </c>
      <c r="AO165" s="80">
        <v>0</v>
      </c>
      <c r="AP165" s="69">
        <v>0</v>
      </c>
      <c r="AQ165" s="69">
        <v>0</v>
      </c>
      <c r="AR165" s="80">
        <v>0</v>
      </c>
      <c r="AS165" s="80">
        <v>0</v>
      </c>
      <c r="AT165" s="69">
        <v>0</v>
      </c>
      <c r="AU165" s="69">
        <v>0</v>
      </c>
      <c r="AV165" s="80">
        <v>0</v>
      </c>
      <c r="AW165" s="80">
        <v>0</v>
      </c>
      <c r="AX165" s="69">
        <v>0</v>
      </c>
      <c r="AY165" s="69">
        <v>0</v>
      </c>
      <c r="AZ165" s="80">
        <v>0</v>
      </c>
      <c r="BA165" s="80">
        <v>0</v>
      </c>
      <c r="BB165" s="69">
        <v>0</v>
      </c>
      <c r="BC165" s="69">
        <v>0</v>
      </c>
      <c r="BD165" s="80">
        <v>0</v>
      </c>
      <c r="BE165" s="80">
        <v>0</v>
      </c>
      <c r="BF165" s="69">
        <v>0</v>
      </c>
      <c r="BG165" s="69">
        <v>0</v>
      </c>
      <c r="BH165" s="80">
        <v>0</v>
      </c>
      <c r="BI165" s="80">
        <v>0</v>
      </c>
      <c r="BJ165" s="69">
        <v>0</v>
      </c>
      <c r="BK165" s="69">
        <v>0</v>
      </c>
      <c r="BL165" s="80">
        <v>0</v>
      </c>
      <c r="BM165" s="80">
        <v>11223</v>
      </c>
      <c r="BN165" s="69">
        <v>0</v>
      </c>
      <c r="BO165" s="69">
        <v>0</v>
      </c>
      <c r="BP165" s="80">
        <v>0</v>
      </c>
      <c r="BQ165" s="80">
        <v>0</v>
      </c>
      <c r="BR165" s="69">
        <v>0</v>
      </c>
      <c r="BS165" s="69">
        <v>0</v>
      </c>
      <c r="BT165" s="80">
        <v>0</v>
      </c>
      <c r="BU165" s="80">
        <v>995</v>
      </c>
      <c r="BV165" s="69">
        <v>0</v>
      </c>
      <c r="BW165" s="69">
        <v>0</v>
      </c>
      <c r="BX165" s="80">
        <v>0</v>
      </c>
      <c r="BY165" s="80">
        <v>0</v>
      </c>
      <c r="BZ165" s="69">
        <v>0</v>
      </c>
      <c r="CA165" s="69">
        <v>0</v>
      </c>
      <c r="CB165" s="80">
        <v>0</v>
      </c>
      <c r="CC165" s="80">
        <v>17675</v>
      </c>
      <c r="CD165" s="69">
        <v>0</v>
      </c>
      <c r="CE165" s="69" t="s">
        <v>897</v>
      </c>
      <c r="CF165" s="69" t="s">
        <v>898</v>
      </c>
      <c r="CG165" s="69" t="s">
        <v>701</v>
      </c>
      <c r="CH165" s="69" t="s">
        <v>701</v>
      </c>
      <c r="CI165" s="69" t="s">
        <v>701</v>
      </c>
      <c r="CJ165" s="68" t="s">
        <v>701</v>
      </c>
      <c r="CK165" s="68">
        <v>45218</v>
      </c>
      <c r="CL165" s="185" t="s">
        <v>1007</v>
      </c>
      <c r="CM165" s="67" t="s">
        <v>1004</v>
      </c>
      <c r="CN165" s="67" t="s">
        <v>168</v>
      </c>
      <c r="CO165" s="68">
        <v>45093</v>
      </c>
      <c r="CP165" s="185" t="s">
        <v>1001</v>
      </c>
      <c r="CQ165" s="67" t="s">
        <v>1009</v>
      </c>
      <c r="CR165" s="67" t="s">
        <v>1051</v>
      </c>
      <c r="CS165" s="69">
        <v>2213111.2200000002</v>
      </c>
      <c r="CT165" s="69"/>
      <c r="CU165" s="69"/>
      <c r="CV165" s="69">
        <v>0</v>
      </c>
      <c r="CW165" s="69">
        <v>45</v>
      </c>
      <c r="CX165" s="69">
        <v>0</v>
      </c>
      <c r="CY165" s="69">
        <v>0</v>
      </c>
      <c r="CZ165" s="69">
        <v>0</v>
      </c>
      <c r="DA165" s="69">
        <v>0</v>
      </c>
      <c r="DG165" t="str">
        <f t="shared" si="7"/>
        <v>CO</v>
      </c>
    </row>
    <row r="166" spans="1:111">
      <c r="A166" t="str">
        <f t="shared" si="6"/>
        <v>04CO</v>
      </c>
      <c r="B166" s="67" t="s">
        <v>3</v>
      </c>
      <c r="C166" s="67" t="s">
        <v>384</v>
      </c>
      <c r="D166" s="67" t="s">
        <v>385</v>
      </c>
      <c r="E166" s="68">
        <v>44223</v>
      </c>
      <c r="F166" s="185" t="s">
        <v>1003</v>
      </c>
      <c r="G166" s="67" t="s">
        <v>1002</v>
      </c>
      <c r="H166" s="69">
        <v>1</v>
      </c>
      <c r="I166" s="69">
        <v>1</v>
      </c>
      <c r="J166" s="69">
        <v>454</v>
      </c>
      <c r="K166" s="69">
        <v>621</v>
      </c>
      <c r="L166" s="69">
        <v>611</v>
      </c>
      <c r="M166" s="69">
        <v>10</v>
      </c>
      <c r="N166" s="69">
        <v>0</v>
      </c>
      <c r="O166" s="69">
        <v>0</v>
      </c>
      <c r="P166" s="69">
        <v>167</v>
      </c>
      <c r="Q166" s="80">
        <v>0</v>
      </c>
      <c r="R166" s="80">
        <v>2952231</v>
      </c>
      <c r="S166" s="80">
        <v>50000</v>
      </c>
      <c r="T166" s="80">
        <v>2902231</v>
      </c>
      <c r="U166" s="80">
        <v>2953979</v>
      </c>
      <c r="V166" s="80">
        <v>2876141</v>
      </c>
      <c r="W166" s="80">
        <v>0</v>
      </c>
      <c r="X166" s="80">
        <v>0</v>
      </c>
      <c r="Y166" s="80">
        <v>0</v>
      </c>
      <c r="Z166" s="80">
        <v>2876141</v>
      </c>
      <c r="AA166" s="80">
        <v>2874393</v>
      </c>
      <c r="AB166" s="80">
        <v>28318</v>
      </c>
      <c r="AC166" s="69">
        <v>1748</v>
      </c>
      <c r="AD166" s="69">
        <v>122</v>
      </c>
      <c r="AE166" s="69">
        <v>0</v>
      </c>
      <c r="AF166" s="80">
        <v>0</v>
      </c>
      <c r="AG166" s="80">
        <v>7776</v>
      </c>
      <c r="AH166" s="69">
        <v>0</v>
      </c>
      <c r="AI166" s="69">
        <v>0</v>
      </c>
      <c r="AJ166" s="80">
        <v>0</v>
      </c>
      <c r="AK166" s="80">
        <v>0</v>
      </c>
      <c r="AL166" s="69">
        <v>0</v>
      </c>
      <c r="AM166" s="69">
        <v>0</v>
      </c>
      <c r="AN166" s="80">
        <v>0</v>
      </c>
      <c r="AO166" s="80">
        <v>0</v>
      </c>
      <c r="AP166" s="69">
        <v>0</v>
      </c>
      <c r="AQ166" s="69">
        <v>0</v>
      </c>
      <c r="AR166" s="80">
        <v>0</v>
      </c>
      <c r="AS166" s="80">
        <v>0</v>
      </c>
      <c r="AT166" s="69">
        <v>0</v>
      </c>
      <c r="AU166" s="69">
        <v>0</v>
      </c>
      <c r="AV166" s="80">
        <v>0</v>
      </c>
      <c r="AW166" s="80">
        <v>0</v>
      </c>
      <c r="AX166" s="69">
        <v>0</v>
      </c>
      <c r="AY166" s="69">
        <v>0</v>
      </c>
      <c r="AZ166" s="80">
        <v>0</v>
      </c>
      <c r="BA166" s="80">
        <v>0</v>
      </c>
      <c r="BB166" s="69">
        <v>0</v>
      </c>
      <c r="BC166" s="69">
        <v>0</v>
      </c>
      <c r="BD166" s="80">
        <v>0</v>
      </c>
      <c r="BE166" s="80">
        <v>0</v>
      </c>
      <c r="BF166" s="69">
        <v>0</v>
      </c>
      <c r="BG166" s="69">
        <v>0</v>
      </c>
      <c r="BH166" s="80">
        <v>0</v>
      </c>
      <c r="BI166" s="80">
        <v>0</v>
      </c>
      <c r="BJ166" s="69">
        <v>0</v>
      </c>
      <c r="BK166" s="69">
        <v>60</v>
      </c>
      <c r="BL166" s="80">
        <v>0</v>
      </c>
      <c r="BM166" s="80">
        <v>1748</v>
      </c>
      <c r="BN166" s="69">
        <v>0</v>
      </c>
      <c r="BO166" s="69">
        <v>0</v>
      </c>
      <c r="BP166" s="80">
        <v>0</v>
      </c>
      <c r="BQ166" s="80">
        <v>0</v>
      </c>
      <c r="BR166" s="69">
        <v>0</v>
      </c>
      <c r="BS166" s="69">
        <v>0</v>
      </c>
      <c r="BT166" s="80">
        <v>0</v>
      </c>
      <c r="BU166" s="80">
        <v>0</v>
      </c>
      <c r="BV166" s="69">
        <v>0</v>
      </c>
      <c r="BW166" s="69">
        <v>0</v>
      </c>
      <c r="BX166" s="80">
        <v>0</v>
      </c>
      <c r="BY166" s="80">
        <v>0</v>
      </c>
      <c r="BZ166" s="69">
        <v>0</v>
      </c>
      <c r="CA166" s="69">
        <v>60</v>
      </c>
      <c r="CB166" s="80">
        <v>0</v>
      </c>
      <c r="CC166" s="80">
        <v>9524</v>
      </c>
      <c r="CD166" s="69">
        <v>0</v>
      </c>
      <c r="CE166" s="69" t="s">
        <v>757</v>
      </c>
      <c r="CF166" s="69" t="s">
        <v>758</v>
      </c>
      <c r="CG166" s="69" t="s">
        <v>701</v>
      </c>
      <c r="CH166" s="69" t="s">
        <v>701</v>
      </c>
      <c r="CI166" s="69" t="s">
        <v>701</v>
      </c>
      <c r="CJ166" s="68" t="s">
        <v>701</v>
      </c>
      <c r="CK166" s="68">
        <v>45278</v>
      </c>
      <c r="CL166" s="185" t="s">
        <v>1007</v>
      </c>
      <c r="CM166" s="67" t="s">
        <v>1004</v>
      </c>
      <c r="CN166" s="67" t="s">
        <v>168</v>
      </c>
      <c r="CO166" s="68">
        <v>45131</v>
      </c>
      <c r="CP166" s="185" t="s">
        <v>1005</v>
      </c>
      <c r="CQ166" s="67" t="s">
        <v>1004</v>
      </c>
      <c r="CR166" s="67" t="s">
        <v>1051</v>
      </c>
      <c r="CS166" s="69">
        <v>3045126.89</v>
      </c>
      <c r="CT166" s="69"/>
      <c r="CU166" s="69"/>
      <c r="CV166" s="69">
        <v>0</v>
      </c>
      <c r="CW166" s="69">
        <v>45</v>
      </c>
      <c r="CX166" s="69">
        <v>0</v>
      </c>
      <c r="CY166" s="69">
        <v>0</v>
      </c>
      <c r="CZ166" s="69">
        <v>0</v>
      </c>
      <c r="DA166" s="69">
        <v>0</v>
      </c>
      <c r="DG166" t="str">
        <f t="shared" si="7"/>
        <v>CO</v>
      </c>
    </row>
    <row r="167" spans="1:111">
      <c r="A167" t="str">
        <f t="shared" si="6"/>
        <v>04CO</v>
      </c>
      <c r="B167" s="67" t="s">
        <v>3</v>
      </c>
      <c r="C167" s="67" t="s">
        <v>386</v>
      </c>
      <c r="D167" s="67" t="s">
        <v>387</v>
      </c>
      <c r="E167" s="68">
        <v>44405</v>
      </c>
      <c r="F167" s="185" t="s">
        <v>1005</v>
      </c>
      <c r="G167" s="67" t="s">
        <v>1010</v>
      </c>
      <c r="H167" s="69">
        <v>2</v>
      </c>
      <c r="I167" s="69">
        <v>3</v>
      </c>
      <c r="J167" s="69">
        <v>195</v>
      </c>
      <c r="K167" s="69">
        <v>470</v>
      </c>
      <c r="L167" s="69">
        <v>465</v>
      </c>
      <c r="M167" s="69">
        <v>5</v>
      </c>
      <c r="N167" s="69">
        <v>0</v>
      </c>
      <c r="O167" s="69">
        <v>0</v>
      </c>
      <c r="P167" s="69">
        <v>275</v>
      </c>
      <c r="Q167" s="80">
        <v>0</v>
      </c>
      <c r="R167" s="80">
        <v>3496673</v>
      </c>
      <c r="S167" s="80">
        <v>50000</v>
      </c>
      <c r="T167" s="80">
        <v>3446673</v>
      </c>
      <c r="U167" s="80">
        <v>3721036</v>
      </c>
      <c r="V167" s="80">
        <v>3515537</v>
      </c>
      <c r="W167" s="80">
        <v>0</v>
      </c>
      <c r="X167" s="80">
        <v>0</v>
      </c>
      <c r="Y167" s="80">
        <v>0</v>
      </c>
      <c r="Z167" s="80">
        <v>3515537</v>
      </c>
      <c r="AA167" s="80">
        <v>3603841</v>
      </c>
      <c r="AB167" s="80">
        <v>88304</v>
      </c>
      <c r="AC167" s="69">
        <v>224363</v>
      </c>
      <c r="AD167" s="69">
        <v>249</v>
      </c>
      <c r="AE167" s="69">
        <v>0</v>
      </c>
      <c r="AF167" s="80">
        <v>0</v>
      </c>
      <c r="AG167" s="80">
        <v>-2094</v>
      </c>
      <c r="AH167" s="69">
        <v>0</v>
      </c>
      <c r="AI167" s="69">
        <v>0</v>
      </c>
      <c r="AJ167" s="80">
        <v>0</v>
      </c>
      <c r="AK167" s="80">
        <v>267470</v>
      </c>
      <c r="AL167" s="69">
        <v>0</v>
      </c>
      <c r="AM167" s="69">
        <v>0</v>
      </c>
      <c r="AN167" s="80">
        <v>0</v>
      </c>
      <c r="AO167" s="80">
        <v>0</v>
      </c>
      <c r="AP167" s="69">
        <v>0</v>
      </c>
      <c r="AQ167" s="69">
        <v>0</v>
      </c>
      <c r="AR167" s="80">
        <v>0</v>
      </c>
      <c r="AS167" s="80">
        <v>0</v>
      </c>
      <c r="AT167" s="69">
        <v>0</v>
      </c>
      <c r="AU167" s="69">
        <v>0</v>
      </c>
      <c r="AV167" s="80">
        <v>0</v>
      </c>
      <c r="AW167" s="80">
        <v>0</v>
      </c>
      <c r="AX167" s="69">
        <v>0</v>
      </c>
      <c r="AY167" s="69">
        <v>0</v>
      </c>
      <c r="AZ167" s="80">
        <v>0</v>
      </c>
      <c r="BA167" s="80">
        <v>0</v>
      </c>
      <c r="BB167" s="69">
        <v>0</v>
      </c>
      <c r="BC167" s="69">
        <v>0</v>
      </c>
      <c r="BD167" s="80">
        <v>0</v>
      </c>
      <c r="BE167" s="80">
        <v>0</v>
      </c>
      <c r="BF167" s="69">
        <v>0</v>
      </c>
      <c r="BG167" s="69">
        <v>0</v>
      </c>
      <c r="BH167" s="80">
        <v>0</v>
      </c>
      <c r="BI167" s="80">
        <v>0</v>
      </c>
      <c r="BJ167" s="69">
        <v>0</v>
      </c>
      <c r="BK167" s="69">
        <v>173</v>
      </c>
      <c r="BL167" s="80">
        <v>0</v>
      </c>
      <c r="BM167" s="80">
        <v>0</v>
      </c>
      <c r="BN167" s="69">
        <v>0</v>
      </c>
      <c r="BO167" s="69">
        <v>0</v>
      </c>
      <c r="BP167" s="80">
        <v>0</v>
      </c>
      <c r="BQ167" s="80">
        <v>0</v>
      </c>
      <c r="BR167" s="69">
        <v>0</v>
      </c>
      <c r="BS167" s="69">
        <v>0</v>
      </c>
      <c r="BT167" s="80">
        <v>0</v>
      </c>
      <c r="BU167" s="80">
        <v>0</v>
      </c>
      <c r="BV167" s="69">
        <v>0</v>
      </c>
      <c r="BW167" s="69">
        <v>0</v>
      </c>
      <c r="BX167" s="80">
        <v>0</v>
      </c>
      <c r="BY167" s="80">
        <v>0</v>
      </c>
      <c r="BZ167" s="69">
        <v>0</v>
      </c>
      <c r="CA167" s="69">
        <v>173</v>
      </c>
      <c r="CB167" s="80">
        <v>0</v>
      </c>
      <c r="CC167" s="80">
        <v>265376</v>
      </c>
      <c r="CD167" s="69">
        <v>0</v>
      </c>
      <c r="CE167" s="69" t="s">
        <v>899</v>
      </c>
      <c r="CF167" s="69" t="s">
        <v>900</v>
      </c>
      <c r="CG167" s="69" t="s">
        <v>701</v>
      </c>
      <c r="CH167" s="69" t="s">
        <v>701</v>
      </c>
      <c r="CI167" s="69" t="s">
        <v>701</v>
      </c>
      <c r="CJ167" s="68" t="s">
        <v>701</v>
      </c>
      <c r="CK167" s="68">
        <v>45167</v>
      </c>
      <c r="CL167" s="185" t="s">
        <v>1005</v>
      </c>
      <c r="CM167" s="67" t="s">
        <v>1004</v>
      </c>
      <c r="CN167" s="67" t="s">
        <v>168</v>
      </c>
      <c r="CO167" s="68">
        <v>45035</v>
      </c>
      <c r="CP167" s="185" t="s">
        <v>1001</v>
      </c>
      <c r="CQ167" s="67" t="s">
        <v>1009</v>
      </c>
      <c r="CR167" s="67" t="s">
        <v>1050</v>
      </c>
      <c r="CS167" s="69">
        <v>3657623.88</v>
      </c>
      <c r="CT167" s="69"/>
      <c r="CU167" s="69"/>
      <c r="CV167" s="69">
        <v>0</v>
      </c>
      <c r="CW167" s="69">
        <v>26</v>
      </c>
      <c r="CX167" s="69">
        <v>0</v>
      </c>
      <c r="CY167" s="69">
        <v>0</v>
      </c>
      <c r="CZ167" s="69">
        <v>0</v>
      </c>
      <c r="DA167" s="69">
        <v>0</v>
      </c>
      <c r="DG167" t="str">
        <f t="shared" si="7"/>
        <v>CO</v>
      </c>
    </row>
    <row r="168" spans="1:111">
      <c r="A168" t="str">
        <f t="shared" si="6"/>
        <v>04CO</v>
      </c>
      <c r="B168" s="67" t="s">
        <v>3</v>
      </c>
      <c r="C168" s="67" t="s">
        <v>388</v>
      </c>
      <c r="D168" s="67" t="s">
        <v>389</v>
      </c>
      <c r="E168" s="68">
        <v>44314</v>
      </c>
      <c r="F168" s="185" t="s">
        <v>1001</v>
      </c>
      <c r="G168" s="67" t="s">
        <v>1002</v>
      </c>
      <c r="H168" s="69">
        <v>3</v>
      </c>
      <c r="I168" s="69">
        <v>6</v>
      </c>
      <c r="J168" s="69">
        <v>480</v>
      </c>
      <c r="K168" s="69">
        <v>808</v>
      </c>
      <c r="L168" s="69">
        <v>805</v>
      </c>
      <c r="M168" s="69">
        <v>3</v>
      </c>
      <c r="N168" s="69">
        <v>0</v>
      </c>
      <c r="O168" s="69">
        <v>0</v>
      </c>
      <c r="P168" s="69">
        <v>328</v>
      </c>
      <c r="Q168" s="80">
        <v>0</v>
      </c>
      <c r="R168" s="80">
        <v>12487000</v>
      </c>
      <c r="S168" s="80">
        <v>142304</v>
      </c>
      <c r="T168" s="80">
        <v>12344696</v>
      </c>
      <c r="U168" s="80">
        <v>12883748</v>
      </c>
      <c r="V168" s="80">
        <v>12540269</v>
      </c>
      <c r="W168" s="80">
        <v>0</v>
      </c>
      <c r="X168" s="80">
        <v>0</v>
      </c>
      <c r="Y168" s="80">
        <v>0</v>
      </c>
      <c r="Z168" s="80">
        <v>12540269</v>
      </c>
      <c r="AA168" s="80">
        <v>13525650</v>
      </c>
      <c r="AB168" s="80">
        <v>1012442</v>
      </c>
      <c r="AC168" s="69">
        <v>432553</v>
      </c>
      <c r="AD168" s="69">
        <v>276</v>
      </c>
      <c r="AE168" s="69">
        <v>0</v>
      </c>
      <c r="AF168" s="80">
        <v>0</v>
      </c>
      <c r="AG168" s="80">
        <v>6397</v>
      </c>
      <c r="AH168" s="69">
        <v>0</v>
      </c>
      <c r="AI168" s="69">
        <v>0</v>
      </c>
      <c r="AJ168" s="80">
        <v>0</v>
      </c>
      <c r="AK168" s="80">
        <v>164863</v>
      </c>
      <c r="AL168" s="69">
        <v>0</v>
      </c>
      <c r="AM168" s="69">
        <v>0</v>
      </c>
      <c r="AN168" s="80">
        <v>0</v>
      </c>
      <c r="AO168" s="80">
        <v>0</v>
      </c>
      <c r="AP168" s="69">
        <v>0</v>
      </c>
      <c r="AQ168" s="69">
        <v>0</v>
      </c>
      <c r="AR168" s="80">
        <v>0</v>
      </c>
      <c r="AS168" s="80">
        <v>0</v>
      </c>
      <c r="AT168" s="69">
        <v>0</v>
      </c>
      <c r="AU168" s="69">
        <v>0</v>
      </c>
      <c r="AV168" s="80">
        <v>0</v>
      </c>
      <c r="AW168" s="80">
        <v>0</v>
      </c>
      <c r="AX168" s="69">
        <v>0</v>
      </c>
      <c r="AY168" s="69">
        <v>0</v>
      </c>
      <c r="AZ168" s="80">
        <v>0</v>
      </c>
      <c r="BA168" s="80">
        <v>168610</v>
      </c>
      <c r="BB168" s="69">
        <v>68909</v>
      </c>
      <c r="BC168" s="69">
        <v>0</v>
      </c>
      <c r="BD168" s="80">
        <v>0</v>
      </c>
      <c r="BE168" s="80">
        <v>87581</v>
      </c>
      <c r="BF168" s="69">
        <v>0</v>
      </c>
      <c r="BG168" s="69">
        <v>0</v>
      </c>
      <c r="BH168" s="80">
        <v>0</v>
      </c>
      <c r="BI168" s="80">
        <v>0</v>
      </c>
      <c r="BJ168" s="69">
        <v>0</v>
      </c>
      <c r="BK168" s="69">
        <v>0</v>
      </c>
      <c r="BL168" s="80">
        <v>0</v>
      </c>
      <c r="BM168" s="80">
        <v>27060</v>
      </c>
      <c r="BN168" s="69">
        <v>0</v>
      </c>
      <c r="BO168" s="69">
        <v>0</v>
      </c>
      <c r="BP168" s="80">
        <v>0</v>
      </c>
      <c r="BQ168" s="80">
        <v>0</v>
      </c>
      <c r="BR168" s="69">
        <v>0</v>
      </c>
      <c r="BS168" s="69">
        <v>0</v>
      </c>
      <c r="BT168" s="80">
        <v>0</v>
      </c>
      <c r="BU168" s="80">
        <v>0</v>
      </c>
      <c r="BV168" s="69">
        <v>0</v>
      </c>
      <c r="BW168" s="69">
        <v>0</v>
      </c>
      <c r="BX168" s="80">
        <v>0</v>
      </c>
      <c r="BY168" s="80">
        <v>0</v>
      </c>
      <c r="BZ168" s="69">
        <v>0</v>
      </c>
      <c r="CA168" s="69">
        <v>0</v>
      </c>
      <c r="CB168" s="80">
        <v>0</v>
      </c>
      <c r="CC168" s="80">
        <v>454512</v>
      </c>
      <c r="CD168" s="69">
        <v>68909</v>
      </c>
      <c r="CE168" s="69" t="s">
        <v>880</v>
      </c>
      <c r="CF168" s="69" t="s">
        <v>881</v>
      </c>
      <c r="CG168" s="69" t="s">
        <v>701</v>
      </c>
      <c r="CH168" s="69" t="s">
        <v>701</v>
      </c>
      <c r="CI168" s="69" t="s">
        <v>701</v>
      </c>
      <c r="CJ168" s="68" t="s">
        <v>701</v>
      </c>
      <c r="CK168" s="68">
        <v>45359</v>
      </c>
      <c r="CL168" s="185" t="s">
        <v>1003</v>
      </c>
      <c r="CM168" s="67" t="s">
        <v>1004</v>
      </c>
      <c r="CN168" s="67" t="s">
        <v>168</v>
      </c>
      <c r="CO168" s="68">
        <v>45197</v>
      </c>
      <c r="CP168" s="185" t="s">
        <v>1005</v>
      </c>
      <c r="CQ168" s="67" t="s">
        <v>1004</v>
      </c>
      <c r="CR168" s="67" t="s">
        <v>1050</v>
      </c>
      <c r="CS168" s="69">
        <v>14492192.77</v>
      </c>
      <c r="CT168" s="69"/>
      <c r="CU168" s="69"/>
      <c r="CV168" s="69">
        <v>0</v>
      </c>
      <c r="CW168" s="69">
        <v>52</v>
      </c>
      <c r="CX168" s="69">
        <v>0</v>
      </c>
      <c r="CY168" s="69">
        <v>0</v>
      </c>
      <c r="CZ168" s="69">
        <v>0</v>
      </c>
      <c r="DA168" s="69">
        <v>0</v>
      </c>
      <c r="DG168" t="str">
        <f t="shared" si="7"/>
        <v>CO</v>
      </c>
    </row>
    <row r="169" spans="1:111">
      <c r="A169" t="str">
        <f t="shared" si="6"/>
        <v>04CO</v>
      </c>
      <c r="B169" s="67" t="s">
        <v>3</v>
      </c>
      <c r="C169" s="67" t="s">
        <v>390</v>
      </c>
      <c r="D169" s="67" t="s">
        <v>391</v>
      </c>
      <c r="E169" s="68">
        <v>44468</v>
      </c>
      <c r="F169" s="185" t="s">
        <v>1005</v>
      </c>
      <c r="G169" s="67" t="s">
        <v>1010</v>
      </c>
      <c r="H169" s="69">
        <v>5</v>
      </c>
      <c r="I169" s="69">
        <v>3</v>
      </c>
      <c r="J169" s="69">
        <v>351</v>
      </c>
      <c r="K169" s="69">
        <v>638</v>
      </c>
      <c r="L169" s="69">
        <v>638</v>
      </c>
      <c r="M169" s="69">
        <v>0</v>
      </c>
      <c r="N169" s="69">
        <v>0</v>
      </c>
      <c r="O169" s="69">
        <v>0</v>
      </c>
      <c r="P169" s="69">
        <v>280</v>
      </c>
      <c r="Q169" s="80">
        <v>7</v>
      </c>
      <c r="R169" s="80">
        <v>4581957</v>
      </c>
      <c r="S169" s="80">
        <v>50000</v>
      </c>
      <c r="T169" s="80">
        <v>4531957</v>
      </c>
      <c r="U169" s="80">
        <v>4683431</v>
      </c>
      <c r="V169" s="80">
        <v>4520450</v>
      </c>
      <c r="W169" s="80">
        <v>0</v>
      </c>
      <c r="X169" s="80">
        <v>0</v>
      </c>
      <c r="Y169" s="80">
        <v>0</v>
      </c>
      <c r="Z169" s="80">
        <v>4520450</v>
      </c>
      <c r="AA169" s="80">
        <v>4522418</v>
      </c>
      <c r="AB169" s="80">
        <v>5386</v>
      </c>
      <c r="AC169" s="69">
        <v>101474</v>
      </c>
      <c r="AD169" s="69">
        <v>218</v>
      </c>
      <c r="AE169" s="69">
        <v>0</v>
      </c>
      <c r="AF169" s="80">
        <v>0</v>
      </c>
      <c r="AG169" s="80">
        <v>25903</v>
      </c>
      <c r="AH169" s="69">
        <v>0</v>
      </c>
      <c r="AI169" s="69">
        <v>0</v>
      </c>
      <c r="AJ169" s="80">
        <v>11</v>
      </c>
      <c r="AK169" s="80">
        <v>98213</v>
      </c>
      <c r="AL169" s="69">
        <v>2552</v>
      </c>
      <c r="AM169" s="69">
        <v>0</v>
      </c>
      <c r="AN169" s="80">
        <v>0</v>
      </c>
      <c r="AO169" s="80">
        <v>0</v>
      </c>
      <c r="AP169" s="69">
        <v>0</v>
      </c>
      <c r="AQ169" s="69">
        <v>0</v>
      </c>
      <c r="AR169" s="80">
        <v>0</v>
      </c>
      <c r="AS169" s="80">
        <v>0</v>
      </c>
      <c r="AT169" s="69">
        <v>0</v>
      </c>
      <c r="AU169" s="69">
        <v>0</v>
      </c>
      <c r="AV169" s="80">
        <v>0</v>
      </c>
      <c r="AW169" s="80">
        <v>0</v>
      </c>
      <c r="AX169" s="69">
        <v>0</v>
      </c>
      <c r="AY169" s="69">
        <v>0</v>
      </c>
      <c r="AZ169" s="80">
        <v>0</v>
      </c>
      <c r="BA169" s="80">
        <v>11541</v>
      </c>
      <c r="BB169" s="69">
        <v>0</v>
      </c>
      <c r="BC169" s="69">
        <v>0</v>
      </c>
      <c r="BD169" s="80">
        <v>0</v>
      </c>
      <c r="BE169" s="80">
        <v>0</v>
      </c>
      <c r="BF169" s="69">
        <v>0</v>
      </c>
      <c r="BG169" s="69">
        <v>22</v>
      </c>
      <c r="BH169" s="80">
        <v>0</v>
      </c>
      <c r="BI169" s="80">
        <v>0</v>
      </c>
      <c r="BJ169" s="69">
        <v>0</v>
      </c>
      <c r="BK169" s="69">
        <v>0</v>
      </c>
      <c r="BL169" s="80">
        <v>0</v>
      </c>
      <c r="BM169" s="80">
        <v>3418</v>
      </c>
      <c r="BN169" s="69">
        <v>0</v>
      </c>
      <c r="BO169" s="69">
        <v>0</v>
      </c>
      <c r="BP169" s="80">
        <v>0</v>
      </c>
      <c r="BQ169" s="80">
        <v>0</v>
      </c>
      <c r="BR169" s="69">
        <v>0</v>
      </c>
      <c r="BS169" s="69">
        <v>0</v>
      </c>
      <c r="BT169" s="80">
        <v>0</v>
      </c>
      <c r="BU169" s="80">
        <v>0</v>
      </c>
      <c r="BV169" s="69">
        <v>0</v>
      </c>
      <c r="BW169" s="69">
        <v>0</v>
      </c>
      <c r="BX169" s="80">
        <v>0</v>
      </c>
      <c r="BY169" s="80">
        <v>0</v>
      </c>
      <c r="BZ169" s="69">
        <v>0</v>
      </c>
      <c r="CA169" s="69">
        <v>22</v>
      </c>
      <c r="CB169" s="80">
        <v>11</v>
      </c>
      <c r="CC169" s="80">
        <v>139075</v>
      </c>
      <c r="CD169" s="69">
        <v>2552</v>
      </c>
      <c r="CE169" s="69" t="s">
        <v>873</v>
      </c>
      <c r="CF169" s="69" t="s">
        <v>874</v>
      </c>
      <c r="CG169" s="69" t="s">
        <v>701</v>
      </c>
      <c r="CH169" s="69" t="s">
        <v>701</v>
      </c>
      <c r="CI169" s="69" t="s">
        <v>701</v>
      </c>
      <c r="CJ169" s="68" t="s">
        <v>701</v>
      </c>
      <c r="CK169" s="68">
        <v>45434</v>
      </c>
      <c r="CL169" s="185" t="s">
        <v>1001</v>
      </c>
      <c r="CM169" s="67" t="s">
        <v>1004</v>
      </c>
      <c r="CN169" s="67" t="s">
        <v>168</v>
      </c>
      <c r="CO169" s="68">
        <v>45302</v>
      </c>
      <c r="CP169" s="185" t="s">
        <v>1003</v>
      </c>
      <c r="CQ169" s="67" t="s">
        <v>1004</v>
      </c>
      <c r="CR169" s="67" t="s">
        <v>1050</v>
      </c>
      <c r="CS169" s="69">
        <v>4567139.47</v>
      </c>
      <c r="CT169" s="69"/>
      <c r="CU169" s="69"/>
      <c r="CV169" s="69">
        <v>7</v>
      </c>
      <c r="CW169" s="69">
        <v>40</v>
      </c>
      <c r="CX169" s="69">
        <v>0</v>
      </c>
      <c r="CY169" s="69">
        <v>0</v>
      </c>
      <c r="CZ169" s="69">
        <v>0</v>
      </c>
      <c r="DA169" s="69">
        <v>0</v>
      </c>
      <c r="DG169" t="str">
        <f t="shared" si="7"/>
        <v>CO</v>
      </c>
    </row>
    <row r="170" spans="1:111">
      <c r="A170" t="str">
        <f t="shared" si="6"/>
        <v>04CO</v>
      </c>
      <c r="B170" s="67" t="s">
        <v>3</v>
      </c>
      <c r="C170" s="67" t="s">
        <v>392</v>
      </c>
      <c r="D170" s="67" t="s">
        <v>393</v>
      </c>
      <c r="E170" s="68">
        <v>44587</v>
      </c>
      <c r="F170" s="185" t="s">
        <v>1003</v>
      </c>
      <c r="G170" s="67" t="s">
        <v>1010</v>
      </c>
      <c r="H170" s="69">
        <v>2</v>
      </c>
      <c r="I170" s="69">
        <v>4</v>
      </c>
      <c r="J170" s="69">
        <v>269</v>
      </c>
      <c r="K170" s="69">
        <v>478</v>
      </c>
      <c r="L170" s="69">
        <v>478</v>
      </c>
      <c r="M170" s="69">
        <v>0</v>
      </c>
      <c r="N170" s="69">
        <v>0</v>
      </c>
      <c r="O170" s="69">
        <v>0</v>
      </c>
      <c r="P170" s="69">
        <v>209</v>
      </c>
      <c r="Q170" s="80">
        <v>21</v>
      </c>
      <c r="R170" s="80">
        <v>2543608</v>
      </c>
      <c r="S170" s="80">
        <v>50000</v>
      </c>
      <c r="T170" s="80">
        <v>2493608</v>
      </c>
      <c r="U170" s="80">
        <v>2702421</v>
      </c>
      <c r="V170" s="80">
        <v>2682407</v>
      </c>
      <c r="W170" s="80">
        <v>0</v>
      </c>
      <c r="X170" s="80">
        <v>0</v>
      </c>
      <c r="Y170" s="80">
        <v>0</v>
      </c>
      <c r="Z170" s="80">
        <v>2682407</v>
      </c>
      <c r="AA170" s="80">
        <v>2681177</v>
      </c>
      <c r="AB170" s="80">
        <v>5915</v>
      </c>
      <c r="AC170" s="69">
        <v>208813</v>
      </c>
      <c r="AD170" s="69">
        <v>137</v>
      </c>
      <c r="AE170" s="69">
        <v>50</v>
      </c>
      <c r="AF170" s="80">
        <v>0</v>
      </c>
      <c r="AG170" s="80">
        <v>8822</v>
      </c>
      <c r="AH170" s="69">
        <v>0</v>
      </c>
      <c r="AI170" s="69">
        <v>0</v>
      </c>
      <c r="AJ170" s="80">
        <v>0</v>
      </c>
      <c r="AK170" s="80">
        <v>139633</v>
      </c>
      <c r="AL170" s="69">
        <v>0</v>
      </c>
      <c r="AM170" s="69">
        <v>0</v>
      </c>
      <c r="AN170" s="80">
        <v>0</v>
      </c>
      <c r="AO170" s="80">
        <v>0</v>
      </c>
      <c r="AP170" s="69">
        <v>0</v>
      </c>
      <c r="AQ170" s="69">
        <v>0</v>
      </c>
      <c r="AR170" s="80">
        <v>0</v>
      </c>
      <c r="AS170" s="80">
        <v>0</v>
      </c>
      <c r="AT170" s="69">
        <v>0</v>
      </c>
      <c r="AU170" s="69">
        <v>0</v>
      </c>
      <c r="AV170" s="80">
        <v>0</v>
      </c>
      <c r="AW170" s="80">
        <v>0</v>
      </c>
      <c r="AX170" s="69">
        <v>0</v>
      </c>
      <c r="AY170" s="69">
        <v>0</v>
      </c>
      <c r="AZ170" s="80">
        <v>0</v>
      </c>
      <c r="BA170" s="80">
        <v>0</v>
      </c>
      <c r="BB170" s="69">
        <v>0</v>
      </c>
      <c r="BC170" s="69">
        <v>0</v>
      </c>
      <c r="BD170" s="80">
        <v>0</v>
      </c>
      <c r="BE170" s="80">
        <v>0</v>
      </c>
      <c r="BF170" s="69">
        <v>0</v>
      </c>
      <c r="BG170" s="69">
        <v>0</v>
      </c>
      <c r="BH170" s="80">
        <v>0</v>
      </c>
      <c r="BI170" s="80">
        <v>0</v>
      </c>
      <c r="BJ170" s="69">
        <v>0</v>
      </c>
      <c r="BK170" s="69">
        <v>0</v>
      </c>
      <c r="BL170" s="80">
        <v>0</v>
      </c>
      <c r="BM170" s="80">
        <v>7145</v>
      </c>
      <c r="BN170" s="69">
        <v>0</v>
      </c>
      <c r="BO170" s="69">
        <v>0</v>
      </c>
      <c r="BP170" s="80">
        <v>0</v>
      </c>
      <c r="BQ170" s="80">
        <v>21699</v>
      </c>
      <c r="BR170" s="69">
        <v>0</v>
      </c>
      <c r="BS170" s="69">
        <v>0</v>
      </c>
      <c r="BT170" s="80">
        <v>0</v>
      </c>
      <c r="BU170" s="80">
        <v>0</v>
      </c>
      <c r="BV170" s="69">
        <v>0</v>
      </c>
      <c r="BW170" s="69">
        <v>0</v>
      </c>
      <c r="BX170" s="80">
        <v>0</v>
      </c>
      <c r="BY170" s="80">
        <v>0</v>
      </c>
      <c r="BZ170" s="69">
        <v>0</v>
      </c>
      <c r="CA170" s="69">
        <v>50</v>
      </c>
      <c r="CB170" s="80">
        <v>0</v>
      </c>
      <c r="CC170" s="80">
        <v>177299</v>
      </c>
      <c r="CD170" s="69">
        <v>0</v>
      </c>
      <c r="CE170" s="69" t="s">
        <v>901</v>
      </c>
      <c r="CF170" s="69" t="s">
        <v>902</v>
      </c>
      <c r="CG170" s="69" t="s">
        <v>701</v>
      </c>
      <c r="CH170" s="69" t="s">
        <v>701</v>
      </c>
      <c r="CI170" s="69" t="s">
        <v>701</v>
      </c>
      <c r="CJ170" s="68" t="s">
        <v>701</v>
      </c>
      <c r="CK170" s="68">
        <v>45351</v>
      </c>
      <c r="CL170" s="185" t="s">
        <v>1003</v>
      </c>
      <c r="CM170" s="67" t="s">
        <v>1004</v>
      </c>
      <c r="CN170" s="67" t="s">
        <v>168</v>
      </c>
      <c r="CO170" s="68">
        <v>45155</v>
      </c>
      <c r="CP170" s="185" t="s">
        <v>1005</v>
      </c>
      <c r="CQ170" s="67" t="s">
        <v>1004</v>
      </c>
      <c r="CR170" s="67" t="s">
        <v>1050</v>
      </c>
      <c r="CS170" s="69">
        <v>2499977.0099999998</v>
      </c>
      <c r="CT170" s="69"/>
      <c r="CU170" s="69"/>
      <c r="CV170" s="69">
        <v>0</v>
      </c>
      <c r="CW170" s="69">
        <v>22</v>
      </c>
      <c r="CX170" s="69">
        <v>0</v>
      </c>
      <c r="CY170" s="69">
        <v>0</v>
      </c>
      <c r="CZ170" s="69">
        <v>0</v>
      </c>
      <c r="DA170" s="69">
        <v>0</v>
      </c>
      <c r="DG170" t="str">
        <f t="shared" si="7"/>
        <v>CO</v>
      </c>
    </row>
    <row r="171" spans="1:111">
      <c r="A171" t="str">
        <f t="shared" si="6"/>
        <v>04CO</v>
      </c>
      <c r="B171" s="67" t="s">
        <v>3</v>
      </c>
      <c r="C171" s="67" t="s">
        <v>394</v>
      </c>
      <c r="D171" s="67" t="s">
        <v>395</v>
      </c>
      <c r="E171" s="68">
        <v>44538</v>
      </c>
      <c r="F171" s="185" t="s">
        <v>1007</v>
      </c>
      <c r="G171" s="67" t="s">
        <v>1010</v>
      </c>
      <c r="H171" s="69">
        <v>3</v>
      </c>
      <c r="I171" s="69">
        <v>2</v>
      </c>
      <c r="J171" s="69">
        <v>316</v>
      </c>
      <c r="K171" s="69">
        <v>443</v>
      </c>
      <c r="L171" s="69">
        <v>442</v>
      </c>
      <c r="M171" s="69">
        <v>1</v>
      </c>
      <c r="N171" s="69">
        <v>0</v>
      </c>
      <c r="O171" s="69">
        <v>0</v>
      </c>
      <c r="P171" s="69">
        <v>67</v>
      </c>
      <c r="Q171" s="80">
        <v>60</v>
      </c>
      <c r="R171" s="80">
        <v>2605697</v>
      </c>
      <c r="S171" s="80">
        <v>50000</v>
      </c>
      <c r="T171" s="80">
        <v>2555697</v>
      </c>
      <c r="U171" s="80">
        <v>2718209</v>
      </c>
      <c r="V171" s="80">
        <v>2649545</v>
      </c>
      <c r="W171" s="80">
        <v>0</v>
      </c>
      <c r="X171" s="80">
        <v>0</v>
      </c>
      <c r="Y171" s="80">
        <v>0</v>
      </c>
      <c r="Z171" s="80">
        <v>2649545</v>
      </c>
      <c r="AA171" s="80">
        <v>2756383</v>
      </c>
      <c r="AB171" s="80">
        <v>109912</v>
      </c>
      <c r="AC171" s="69">
        <v>112512</v>
      </c>
      <c r="AD171" s="69">
        <v>42</v>
      </c>
      <c r="AE171" s="69">
        <v>0</v>
      </c>
      <c r="AF171" s="80">
        <v>39</v>
      </c>
      <c r="AG171" s="80">
        <v>109438</v>
      </c>
      <c r="AH171" s="69">
        <v>70107</v>
      </c>
      <c r="AI171" s="69">
        <v>0</v>
      </c>
      <c r="AJ171" s="80">
        <v>21</v>
      </c>
      <c r="AK171" s="80">
        <v>5837</v>
      </c>
      <c r="AL171" s="69">
        <v>0</v>
      </c>
      <c r="AM171" s="69">
        <v>0</v>
      </c>
      <c r="AN171" s="80">
        <v>0</v>
      </c>
      <c r="AO171" s="80">
        <v>0</v>
      </c>
      <c r="AP171" s="69">
        <v>0</v>
      </c>
      <c r="AQ171" s="69">
        <v>0</v>
      </c>
      <c r="AR171" s="80">
        <v>0</v>
      </c>
      <c r="AS171" s="80">
        <v>0</v>
      </c>
      <c r="AT171" s="69">
        <v>0</v>
      </c>
      <c r="AU171" s="69">
        <v>0</v>
      </c>
      <c r="AV171" s="80">
        <v>0</v>
      </c>
      <c r="AW171" s="80">
        <v>0</v>
      </c>
      <c r="AX171" s="69">
        <v>0</v>
      </c>
      <c r="AY171" s="69">
        <v>0</v>
      </c>
      <c r="AZ171" s="80">
        <v>0</v>
      </c>
      <c r="BA171" s="80">
        <v>0</v>
      </c>
      <c r="BB171" s="69">
        <v>0</v>
      </c>
      <c r="BC171" s="69">
        <v>0</v>
      </c>
      <c r="BD171" s="80">
        <v>0</v>
      </c>
      <c r="BE171" s="80">
        <v>0</v>
      </c>
      <c r="BF171" s="69">
        <v>0</v>
      </c>
      <c r="BG171" s="69">
        <v>0</v>
      </c>
      <c r="BH171" s="80">
        <v>0</v>
      </c>
      <c r="BI171" s="80">
        <v>0</v>
      </c>
      <c r="BJ171" s="69">
        <v>0</v>
      </c>
      <c r="BK171" s="69">
        <v>0</v>
      </c>
      <c r="BL171" s="80">
        <v>0</v>
      </c>
      <c r="BM171" s="80">
        <v>3073</v>
      </c>
      <c r="BN171" s="69">
        <v>0</v>
      </c>
      <c r="BO171" s="69">
        <v>0</v>
      </c>
      <c r="BP171" s="80">
        <v>0</v>
      </c>
      <c r="BQ171" s="80">
        <v>0</v>
      </c>
      <c r="BR171" s="69">
        <v>0</v>
      </c>
      <c r="BS171" s="69">
        <v>0</v>
      </c>
      <c r="BT171" s="80">
        <v>0</v>
      </c>
      <c r="BU171" s="80">
        <v>0</v>
      </c>
      <c r="BV171" s="69">
        <v>0</v>
      </c>
      <c r="BW171" s="69">
        <v>0</v>
      </c>
      <c r="BX171" s="80">
        <v>0</v>
      </c>
      <c r="BY171" s="80">
        <v>0</v>
      </c>
      <c r="BZ171" s="69">
        <v>0</v>
      </c>
      <c r="CA171" s="69">
        <v>0</v>
      </c>
      <c r="CB171" s="80">
        <v>60</v>
      </c>
      <c r="CC171" s="80">
        <v>118349</v>
      </c>
      <c r="CD171" s="69">
        <v>70107</v>
      </c>
      <c r="CE171" s="69" t="s">
        <v>880</v>
      </c>
      <c r="CF171" s="69" t="s">
        <v>881</v>
      </c>
      <c r="CG171" s="69" t="s">
        <v>701</v>
      </c>
      <c r="CH171" s="69" t="s">
        <v>701</v>
      </c>
      <c r="CI171" s="69" t="s">
        <v>701</v>
      </c>
      <c r="CJ171" s="68" t="s">
        <v>701</v>
      </c>
      <c r="CK171" s="68">
        <v>45385</v>
      </c>
      <c r="CL171" s="185" t="s">
        <v>1001</v>
      </c>
      <c r="CM171" s="67" t="s">
        <v>1004</v>
      </c>
      <c r="CN171" s="67" t="s">
        <v>168</v>
      </c>
      <c r="CO171" s="68">
        <v>45104</v>
      </c>
      <c r="CP171" s="185" t="s">
        <v>1001</v>
      </c>
      <c r="CQ171" s="67" t="s">
        <v>1009</v>
      </c>
      <c r="CR171" s="67" t="s">
        <v>1050</v>
      </c>
      <c r="CS171" s="69">
        <v>2812232.39</v>
      </c>
      <c r="CT171" s="69"/>
      <c r="CU171" s="69"/>
      <c r="CV171" s="69">
        <v>21</v>
      </c>
      <c r="CW171" s="69">
        <v>25</v>
      </c>
      <c r="CX171" s="69">
        <v>0</v>
      </c>
      <c r="CY171" s="69">
        <v>0</v>
      </c>
      <c r="CZ171" s="69">
        <v>0</v>
      </c>
      <c r="DA171" s="69">
        <v>0</v>
      </c>
      <c r="DG171" t="str">
        <f t="shared" si="7"/>
        <v>CO</v>
      </c>
    </row>
    <row r="172" spans="1:111">
      <c r="A172" t="str">
        <f t="shared" si="6"/>
        <v>04CO</v>
      </c>
      <c r="B172" s="67" t="s">
        <v>3</v>
      </c>
      <c r="C172" s="67" t="s">
        <v>396</v>
      </c>
      <c r="D172" s="67" t="s">
        <v>397</v>
      </c>
      <c r="E172" s="68">
        <v>44538</v>
      </c>
      <c r="F172" s="185" t="s">
        <v>1007</v>
      </c>
      <c r="G172" s="67" t="s">
        <v>1010</v>
      </c>
      <c r="H172" s="69">
        <v>1</v>
      </c>
      <c r="I172" s="69">
        <v>1</v>
      </c>
      <c r="J172" s="69">
        <v>212</v>
      </c>
      <c r="K172" s="69">
        <v>352</v>
      </c>
      <c r="L172" s="69">
        <v>351</v>
      </c>
      <c r="M172" s="69">
        <v>1</v>
      </c>
      <c r="N172" s="69">
        <v>0</v>
      </c>
      <c r="O172" s="69">
        <v>0</v>
      </c>
      <c r="P172" s="69">
        <v>140</v>
      </c>
      <c r="Q172" s="80">
        <v>0</v>
      </c>
      <c r="R172" s="80">
        <v>2000000</v>
      </c>
      <c r="S172" s="80">
        <v>50000</v>
      </c>
      <c r="T172" s="80">
        <v>1950000</v>
      </c>
      <c r="U172" s="80">
        <v>2008938</v>
      </c>
      <c r="V172" s="80">
        <v>1868868</v>
      </c>
      <c r="W172" s="80">
        <v>0</v>
      </c>
      <c r="X172" s="80">
        <v>0</v>
      </c>
      <c r="Y172" s="80">
        <v>0</v>
      </c>
      <c r="Z172" s="80">
        <v>1868868</v>
      </c>
      <c r="AA172" s="80">
        <v>1862040</v>
      </c>
      <c r="AB172" s="80">
        <v>2110</v>
      </c>
      <c r="AC172" s="69">
        <v>8938</v>
      </c>
      <c r="AD172" s="69">
        <v>85</v>
      </c>
      <c r="AE172" s="69">
        <v>0</v>
      </c>
      <c r="AF172" s="80">
        <v>0</v>
      </c>
      <c r="AG172" s="80">
        <v>11450</v>
      </c>
      <c r="AH172" s="69">
        <v>0</v>
      </c>
      <c r="AI172" s="69">
        <v>30</v>
      </c>
      <c r="AJ172" s="80">
        <v>0</v>
      </c>
      <c r="AK172" s="80">
        <v>0</v>
      </c>
      <c r="AL172" s="69">
        <v>0</v>
      </c>
      <c r="AM172" s="69">
        <v>0</v>
      </c>
      <c r="AN172" s="80">
        <v>0</v>
      </c>
      <c r="AO172" s="80">
        <v>0</v>
      </c>
      <c r="AP172" s="69">
        <v>0</v>
      </c>
      <c r="AQ172" s="69">
        <v>0</v>
      </c>
      <c r="AR172" s="80">
        <v>0</v>
      </c>
      <c r="AS172" s="80">
        <v>0</v>
      </c>
      <c r="AT172" s="69">
        <v>0</v>
      </c>
      <c r="AU172" s="69">
        <v>0</v>
      </c>
      <c r="AV172" s="80">
        <v>0</v>
      </c>
      <c r="AW172" s="80">
        <v>0</v>
      </c>
      <c r="AX172" s="69">
        <v>0</v>
      </c>
      <c r="AY172" s="69">
        <v>0</v>
      </c>
      <c r="AZ172" s="80">
        <v>0</v>
      </c>
      <c r="BA172" s="80">
        <v>0</v>
      </c>
      <c r="BB172" s="69">
        <v>0</v>
      </c>
      <c r="BC172" s="69">
        <v>0</v>
      </c>
      <c r="BD172" s="80">
        <v>0</v>
      </c>
      <c r="BE172" s="80">
        <v>0</v>
      </c>
      <c r="BF172" s="69">
        <v>0</v>
      </c>
      <c r="BG172" s="69">
        <v>0</v>
      </c>
      <c r="BH172" s="80">
        <v>0</v>
      </c>
      <c r="BI172" s="80">
        <v>0</v>
      </c>
      <c r="BJ172" s="69">
        <v>0</v>
      </c>
      <c r="BK172" s="69">
        <v>0</v>
      </c>
      <c r="BL172" s="80">
        <v>0</v>
      </c>
      <c r="BM172" s="80">
        <v>8938</v>
      </c>
      <c r="BN172" s="69">
        <v>0</v>
      </c>
      <c r="BO172" s="69">
        <v>0</v>
      </c>
      <c r="BP172" s="80">
        <v>0</v>
      </c>
      <c r="BQ172" s="80">
        <v>0</v>
      </c>
      <c r="BR172" s="69">
        <v>0</v>
      </c>
      <c r="BS172" s="69">
        <v>0</v>
      </c>
      <c r="BT172" s="80">
        <v>0</v>
      </c>
      <c r="BU172" s="80">
        <v>0</v>
      </c>
      <c r="BV172" s="69">
        <v>0</v>
      </c>
      <c r="BW172" s="69">
        <v>0</v>
      </c>
      <c r="BX172" s="80">
        <v>0</v>
      </c>
      <c r="BY172" s="80">
        <v>0</v>
      </c>
      <c r="BZ172" s="69">
        <v>0</v>
      </c>
      <c r="CA172" s="69">
        <v>30</v>
      </c>
      <c r="CB172" s="80">
        <v>0</v>
      </c>
      <c r="CC172" s="80">
        <v>20388</v>
      </c>
      <c r="CD172" s="69">
        <v>0</v>
      </c>
      <c r="CE172" s="69" t="s">
        <v>903</v>
      </c>
      <c r="CF172" s="69" t="s">
        <v>904</v>
      </c>
      <c r="CG172" s="69" t="s">
        <v>701</v>
      </c>
      <c r="CH172" s="69" t="s">
        <v>701</v>
      </c>
      <c r="CI172" s="69" t="s">
        <v>701</v>
      </c>
      <c r="CJ172" s="68" t="s">
        <v>701</v>
      </c>
      <c r="CK172" s="68">
        <v>45131</v>
      </c>
      <c r="CL172" s="185" t="s">
        <v>1005</v>
      </c>
      <c r="CM172" s="67" t="s">
        <v>1004</v>
      </c>
      <c r="CN172" s="67" t="s">
        <v>168</v>
      </c>
      <c r="CO172" s="68">
        <v>45077</v>
      </c>
      <c r="CP172" s="185" t="s">
        <v>1001</v>
      </c>
      <c r="CQ172" s="67" t="s">
        <v>1009</v>
      </c>
      <c r="CR172" s="67" t="s">
        <v>1050</v>
      </c>
      <c r="CS172" s="69">
        <v>2421037.86</v>
      </c>
      <c r="CT172" s="69"/>
      <c r="CU172" s="69"/>
      <c r="CV172" s="69">
        <v>0</v>
      </c>
      <c r="CW172" s="69">
        <v>25</v>
      </c>
      <c r="CX172" s="69">
        <v>0</v>
      </c>
      <c r="CY172" s="69">
        <v>0</v>
      </c>
      <c r="CZ172" s="69">
        <v>0</v>
      </c>
      <c r="DA172" s="69">
        <v>0</v>
      </c>
      <c r="DG172" t="str">
        <f t="shared" si="7"/>
        <v>CO</v>
      </c>
    </row>
    <row r="173" spans="1:111">
      <c r="A173" t="str">
        <f t="shared" si="6"/>
        <v>04CO</v>
      </c>
      <c r="B173" s="67" t="s">
        <v>3</v>
      </c>
      <c r="C173" s="67" t="s">
        <v>398</v>
      </c>
      <c r="D173" s="67" t="s">
        <v>399</v>
      </c>
      <c r="E173" s="68">
        <v>44587</v>
      </c>
      <c r="F173" s="185" t="s">
        <v>1003</v>
      </c>
      <c r="G173" s="67" t="s">
        <v>1010</v>
      </c>
      <c r="H173" s="69">
        <v>2</v>
      </c>
      <c r="I173" s="69">
        <v>1</v>
      </c>
      <c r="J173" s="69">
        <v>178</v>
      </c>
      <c r="K173" s="69">
        <v>274</v>
      </c>
      <c r="L173" s="69">
        <v>274</v>
      </c>
      <c r="M173" s="69">
        <v>0</v>
      </c>
      <c r="N173" s="69">
        <v>0</v>
      </c>
      <c r="O173" s="69">
        <v>0</v>
      </c>
      <c r="P173" s="69">
        <v>96</v>
      </c>
      <c r="Q173" s="80">
        <v>0</v>
      </c>
      <c r="R173" s="80">
        <v>957661</v>
      </c>
      <c r="S173" s="80">
        <v>40792</v>
      </c>
      <c r="T173" s="80">
        <v>916869</v>
      </c>
      <c r="U173" s="80">
        <v>958736</v>
      </c>
      <c r="V173" s="80">
        <v>900445</v>
      </c>
      <c r="W173" s="80">
        <v>0</v>
      </c>
      <c r="X173" s="80">
        <v>0</v>
      </c>
      <c r="Y173" s="80">
        <v>0</v>
      </c>
      <c r="Z173" s="80">
        <v>900445</v>
      </c>
      <c r="AA173" s="80">
        <v>899370</v>
      </c>
      <c r="AB173" s="80">
        <v>0</v>
      </c>
      <c r="AC173" s="69">
        <v>1075</v>
      </c>
      <c r="AD173" s="69">
        <v>72</v>
      </c>
      <c r="AE173" s="69">
        <v>0</v>
      </c>
      <c r="AF173" s="80">
        <v>0</v>
      </c>
      <c r="AG173" s="80">
        <v>0</v>
      </c>
      <c r="AH173" s="69">
        <v>0</v>
      </c>
      <c r="AI173" s="69">
        <v>0</v>
      </c>
      <c r="AJ173" s="80">
        <v>0</v>
      </c>
      <c r="AK173" s="80">
        <v>8111</v>
      </c>
      <c r="AL173" s="69">
        <v>0</v>
      </c>
      <c r="AM173" s="69">
        <v>0</v>
      </c>
      <c r="AN173" s="80">
        <v>0</v>
      </c>
      <c r="AO173" s="80">
        <v>0</v>
      </c>
      <c r="AP173" s="69">
        <v>0</v>
      </c>
      <c r="AQ173" s="69">
        <v>0</v>
      </c>
      <c r="AR173" s="80">
        <v>0</v>
      </c>
      <c r="AS173" s="80">
        <v>0</v>
      </c>
      <c r="AT173" s="69">
        <v>0</v>
      </c>
      <c r="AU173" s="69">
        <v>0</v>
      </c>
      <c r="AV173" s="80">
        <v>0</v>
      </c>
      <c r="AW173" s="80">
        <v>0</v>
      </c>
      <c r="AX173" s="69">
        <v>0</v>
      </c>
      <c r="AY173" s="69">
        <v>0</v>
      </c>
      <c r="AZ173" s="80">
        <v>0</v>
      </c>
      <c r="BA173" s="80">
        <v>0</v>
      </c>
      <c r="BB173" s="69">
        <v>0</v>
      </c>
      <c r="BC173" s="69">
        <v>0</v>
      </c>
      <c r="BD173" s="80">
        <v>0</v>
      </c>
      <c r="BE173" s="80">
        <v>0</v>
      </c>
      <c r="BF173" s="69">
        <v>0</v>
      </c>
      <c r="BG173" s="69">
        <v>0</v>
      </c>
      <c r="BH173" s="80">
        <v>0</v>
      </c>
      <c r="BI173" s="80">
        <v>0</v>
      </c>
      <c r="BJ173" s="69">
        <v>0</v>
      </c>
      <c r="BK173" s="69">
        <v>30</v>
      </c>
      <c r="BL173" s="80">
        <v>0</v>
      </c>
      <c r="BM173" s="80">
        <v>1075</v>
      </c>
      <c r="BN173" s="69">
        <v>0</v>
      </c>
      <c r="BO173" s="69">
        <v>0</v>
      </c>
      <c r="BP173" s="80">
        <v>0</v>
      </c>
      <c r="BQ173" s="80">
        <v>0</v>
      </c>
      <c r="BR173" s="69">
        <v>0</v>
      </c>
      <c r="BS173" s="69">
        <v>0</v>
      </c>
      <c r="BT173" s="80">
        <v>0</v>
      </c>
      <c r="BU173" s="80">
        <v>0</v>
      </c>
      <c r="BV173" s="69">
        <v>0</v>
      </c>
      <c r="BW173" s="69">
        <v>0</v>
      </c>
      <c r="BX173" s="80">
        <v>0</v>
      </c>
      <c r="BY173" s="80">
        <v>0</v>
      </c>
      <c r="BZ173" s="69">
        <v>0</v>
      </c>
      <c r="CA173" s="69">
        <v>30</v>
      </c>
      <c r="CB173" s="80">
        <v>0</v>
      </c>
      <c r="CC173" s="80">
        <v>9186</v>
      </c>
      <c r="CD173" s="69">
        <v>0</v>
      </c>
      <c r="CE173" s="69" t="s">
        <v>905</v>
      </c>
      <c r="CF173" s="69" t="s">
        <v>906</v>
      </c>
      <c r="CG173" s="69" t="s">
        <v>701</v>
      </c>
      <c r="CH173" s="69" t="s">
        <v>701</v>
      </c>
      <c r="CI173" s="69" t="s">
        <v>701</v>
      </c>
      <c r="CJ173" s="68" t="s">
        <v>701</v>
      </c>
      <c r="CK173" s="68">
        <v>45113</v>
      </c>
      <c r="CL173" s="185" t="s">
        <v>1005</v>
      </c>
      <c r="CM173" s="67" t="s">
        <v>1004</v>
      </c>
      <c r="CN173" s="67" t="s">
        <v>168</v>
      </c>
      <c r="CO173" s="68">
        <v>45057</v>
      </c>
      <c r="CP173" s="185" t="s">
        <v>1001</v>
      </c>
      <c r="CQ173" s="67" t="s">
        <v>1009</v>
      </c>
      <c r="CR173" s="67" t="s">
        <v>1051</v>
      </c>
      <c r="CS173" s="69">
        <v>927528.71</v>
      </c>
      <c r="CT173" s="69"/>
      <c r="CU173" s="69"/>
      <c r="CV173" s="69">
        <v>0</v>
      </c>
      <c r="CW173" s="69">
        <v>24</v>
      </c>
      <c r="CX173" s="69">
        <v>0</v>
      </c>
      <c r="CY173" s="69">
        <v>0</v>
      </c>
      <c r="CZ173" s="69">
        <v>0</v>
      </c>
      <c r="DA173" s="69">
        <v>0</v>
      </c>
      <c r="DG173" t="str">
        <f t="shared" si="7"/>
        <v>CO</v>
      </c>
    </row>
    <row r="174" spans="1:111">
      <c r="A174" t="str">
        <f t="shared" si="6"/>
        <v>04CO</v>
      </c>
      <c r="B174" s="67" t="s">
        <v>3</v>
      </c>
      <c r="C174" s="67" t="s">
        <v>617</v>
      </c>
      <c r="D174" s="67" t="s">
        <v>618</v>
      </c>
      <c r="E174" s="68">
        <v>44678</v>
      </c>
      <c r="F174" s="185" t="s">
        <v>1001</v>
      </c>
      <c r="G174" s="67" t="s">
        <v>1010</v>
      </c>
      <c r="H174" s="69">
        <v>2</v>
      </c>
      <c r="I174" s="69">
        <v>0</v>
      </c>
      <c r="J174" s="69">
        <v>172</v>
      </c>
      <c r="K174" s="69">
        <v>266</v>
      </c>
      <c r="L174" s="69">
        <v>266</v>
      </c>
      <c r="M174" s="69">
        <v>0</v>
      </c>
      <c r="N174" s="69">
        <v>0</v>
      </c>
      <c r="O174" s="69">
        <v>0</v>
      </c>
      <c r="P174" s="69">
        <v>94</v>
      </c>
      <c r="Q174" s="80">
        <v>0</v>
      </c>
      <c r="R174" s="80">
        <v>1248248</v>
      </c>
      <c r="S174" s="80">
        <v>50000</v>
      </c>
      <c r="T174" s="80">
        <v>1198248</v>
      </c>
      <c r="U174" s="80">
        <v>1248248</v>
      </c>
      <c r="V174" s="80">
        <v>1203185</v>
      </c>
      <c r="W174" s="80">
        <v>0</v>
      </c>
      <c r="X174" s="80">
        <v>0</v>
      </c>
      <c r="Y174" s="80">
        <v>0</v>
      </c>
      <c r="Z174" s="80">
        <v>1203185</v>
      </c>
      <c r="AA174" s="80">
        <v>1200343</v>
      </c>
      <c r="AB174" s="80">
        <v>-2841</v>
      </c>
      <c r="AC174" s="69">
        <v>0</v>
      </c>
      <c r="AD174" s="69">
        <v>68</v>
      </c>
      <c r="AE174" s="69">
        <v>0</v>
      </c>
      <c r="AF174" s="80">
        <v>0</v>
      </c>
      <c r="AG174" s="80">
        <v>1296</v>
      </c>
      <c r="AH174" s="69">
        <v>0</v>
      </c>
      <c r="AI174" s="69">
        <v>0</v>
      </c>
      <c r="AJ174" s="80">
        <v>0</v>
      </c>
      <c r="AK174" s="80">
        <v>16795</v>
      </c>
      <c r="AL174" s="69">
        <v>0</v>
      </c>
      <c r="AM174" s="69">
        <v>0</v>
      </c>
      <c r="AN174" s="80">
        <v>0</v>
      </c>
      <c r="AO174" s="80">
        <v>0</v>
      </c>
      <c r="AP174" s="69">
        <v>0</v>
      </c>
      <c r="AQ174" s="69">
        <v>0</v>
      </c>
      <c r="AR174" s="80">
        <v>0</v>
      </c>
      <c r="AS174" s="80">
        <v>0</v>
      </c>
      <c r="AT174" s="69">
        <v>0</v>
      </c>
      <c r="AU174" s="69">
        <v>0</v>
      </c>
      <c r="AV174" s="80">
        <v>0</v>
      </c>
      <c r="AW174" s="80">
        <v>0</v>
      </c>
      <c r="AX174" s="69">
        <v>0</v>
      </c>
      <c r="AY174" s="69">
        <v>0</v>
      </c>
      <c r="AZ174" s="80">
        <v>0</v>
      </c>
      <c r="BA174" s="80">
        <v>0</v>
      </c>
      <c r="BB174" s="69">
        <v>0</v>
      </c>
      <c r="BC174" s="69">
        <v>0</v>
      </c>
      <c r="BD174" s="80">
        <v>0</v>
      </c>
      <c r="BE174" s="80">
        <v>0</v>
      </c>
      <c r="BF174" s="69">
        <v>0</v>
      </c>
      <c r="BG174" s="69">
        <v>0</v>
      </c>
      <c r="BH174" s="80">
        <v>0</v>
      </c>
      <c r="BI174" s="80">
        <v>0</v>
      </c>
      <c r="BJ174" s="69">
        <v>0</v>
      </c>
      <c r="BK174" s="69">
        <v>0</v>
      </c>
      <c r="BL174" s="80">
        <v>0</v>
      </c>
      <c r="BM174" s="80">
        <v>0</v>
      </c>
      <c r="BN174" s="69">
        <v>0</v>
      </c>
      <c r="BO174" s="69">
        <v>0</v>
      </c>
      <c r="BP174" s="80">
        <v>0</v>
      </c>
      <c r="BQ174" s="80">
        <v>0</v>
      </c>
      <c r="BR174" s="69">
        <v>0</v>
      </c>
      <c r="BS174" s="69">
        <v>0</v>
      </c>
      <c r="BT174" s="80">
        <v>0</v>
      </c>
      <c r="BU174" s="80">
        <v>0</v>
      </c>
      <c r="BV174" s="69">
        <v>0</v>
      </c>
      <c r="BW174" s="69">
        <v>0</v>
      </c>
      <c r="BX174" s="80">
        <v>0</v>
      </c>
      <c r="BY174" s="80">
        <v>0</v>
      </c>
      <c r="BZ174" s="69">
        <v>0</v>
      </c>
      <c r="CA174" s="69">
        <v>0</v>
      </c>
      <c r="CB174" s="80">
        <v>0</v>
      </c>
      <c r="CC174" s="80">
        <v>18092</v>
      </c>
      <c r="CD174" s="69">
        <v>0</v>
      </c>
      <c r="CE174" s="69" t="s">
        <v>907</v>
      </c>
      <c r="CF174" s="69" t="s">
        <v>908</v>
      </c>
      <c r="CG174" s="69" t="s">
        <v>701</v>
      </c>
      <c r="CH174" s="69" t="s">
        <v>701</v>
      </c>
      <c r="CI174" s="69" t="s">
        <v>701</v>
      </c>
      <c r="CJ174" s="68" t="s">
        <v>701</v>
      </c>
      <c r="CK174" s="68">
        <v>45364</v>
      </c>
      <c r="CL174" s="185" t="s">
        <v>1003</v>
      </c>
      <c r="CM174" s="67" t="s">
        <v>1004</v>
      </c>
      <c r="CN174" s="67" t="s">
        <v>168</v>
      </c>
      <c r="CO174" s="68">
        <v>45315</v>
      </c>
      <c r="CP174" s="185" t="s">
        <v>1003</v>
      </c>
      <c r="CQ174" s="67" t="s">
        <v>1004</v>
      </c>
      <c r="CR174" s="67" t="s">
        <v>1050</v>
      </c>
      <c r="CS174" s="69">
        <v>1328803.72</v>
      </c>
      <c r="CT174" s="69"/>
      <c r="CU174" s="69"/>
      <c r="CV174" s="69">
        <v>0</v>
      </c>
      <c r="CW174" s="69">
        <v>26</v>
      </c>
      <c r="CX174" s="69">
        <v>0</v>
      </c>
      <c r="CY174" s="69">
        <v>0</v>
      </c>
      <c r="CZ174" s="69">
        <v>0</v>
      </c>
      <c r="DA174" s="69">
        <v>0</v>
      </c>
      <c r="DG174" t="str">
        <f t="shared" si="7"/>
        <v>CO</v>
      </c>
    </row>
    <row r="175" spans="1:111">
      <c r="A175" t="str">
        <f t="shared" si="6"/>
        <v>04CO</v>
      </c>
      <c r="B175" s="67" t="s">
        <v>3</v>
      </c>
      <c r="C175" s="67" t="s">
        <v>909</v>
      </c>
      <c r="D175" s="67" t="s">
        <v>1052</v>
      </c>
      <c r="E175" s="68">
        <v>44650</v>
      </c>
      <c r="F175" s="185" t="s">
        <v>1003</v>
      </c>
      <c r="G175" s="67" t="s">
        <v>1010</v>
      </c>
      <c r="H175" s="69">
        <v>3</v>
      </c>
      <c r="I175" s="69">
        <v>0</v>
      </c>
      <c r="J175" s="69">
        <v>229</v>
      </c>
      <c r="K175" s="69">
        <v>338</v>
      </c>
      <c r="L175" s="69">
        <v>338</v>
      </c>
      <c r="M175" s="69">
        <v>0</v>
      </c>
      <c r="N175" s="69">
        <v>0</v>
      </c>
      <c r="O175" s="69">
        <v>0</v>
      </c>
      <c r="P175" s="69">
        <v>109</v>
      </c>
      <c r="Q175" s="80">
        <v>0</v>
      </c>
      <c r="R175" s="80">
        <v>2249738</v>
      </c>
      <c r="S175" s="80">
        <v>50000</v>
      </c>
      <c r="T175" s="80">
        <v>2199738</v>
      </c>
      <c r="U175" s="80">
        <v>2249738</v>
      </c>
      <c r="V175" s="80">
        <v>2253443</v>
      </c>
      <c r="W175" s="80">
        <v>0</v>
      </c>
      <c r="X175" s="80">
        <v>0</v>
      </c>
      <c r="Y175" s="80">
        <v>0</v>
      </c>
      <c r="Z175" s="80">
        <v>2253443</v>
      </c>
      <c r="AA175" s="80">
        <v>2251225</v>
      </c>
      <c r="AB175" s="80">
        <v>-2218</v>
      </c>
      <c r="AC175" s="69">
        <v>0</v>
      </c>
      <c r="AD175" s="69">
        <v>87</v>
      </c>
      <c r="AE175" s="69">
        <v>0</v>
      </c>
      <c r="AF175" s="80">
        <v>0</v>
      </c>
      <c r="AG175" s="80">
        <v>0</v>
      </c>
      <c r="AH175" s="69">
        <v>0</v>
      </c>
      <c r="AI175" s="69">
        <v>0</v>
      </c>
      <c r="AJ175" s="80">
        <v>0</v>
      </c>
      <c r="AK175" s="80">
        <v>0</v>
      </c>
      <c r="AL175" s="69">
        <v>0</v>
      </c>
      <c r="AM175" s="69">
        <v>0</v>
      </c>
      <c r="AN175" s="80">
        <v>0</v>
      </c>
      <c r="AO175" s="80">
        <v>0</v>
      </c>
      <c r="AP175" s="69">
        <v>0</v>
      </c>
      <c r="AQ175" s="69">
        <v>0</v>
      </c>
      <c r="AR175" s="80">
        <v>0</v>
      </c>
      <c r="AS175" s="80">
        <v>0</v>
      </c>
      <c r="AT175" s="69">
        <v>0</v>
      </c>
      <c r="AU175" s="69">
        <v>0</v>
      </c>
      <c r="AV175" s="80">
        <v>0</v>
      </c>
      <c r="AW175" s="80">
        <v>0</v>
      </c>
      <c r="AX175" s="69">
        <v>0</v>
      </c>
      <c r="AY175" s="69">
        <v>0</v>
      </c>
      <c r="AZ175" s="80">
        <v>0</v>
      </c>
      <c r="BA175" s="80">
        <v>0</v>
      </c>
      <c r="BB175" s="69">
        <v>0</v>
      </c>
      <c r="BC175" s="69">
        <v>0</v>
      </c>
      <c r="BD175" s="80">
        <v>0</v>
      </c>
      <c r="BE175" s="80">
        <v>0</v>
      </c>
      <c r="BF175" s="69">
        <v>0</v>
      </c>
      <c r="BG175" s="69">
        <v>0</v>
      </c>
      <c r="BH175" s="80">
        <v>0</v>
      </c>
      <c r="BI175" s="80">
        <v>0</v>
      </c>
      <c r="BJ175" s="69">
        <v>0</v>
      </c>
      <c r="BK175" s="69">
        <v>0</v>
      </c>
      <c r="BL175" s="80">
        <v>0</v>
      </c>
      <c r="BM175" s="80">
        <v>0</v>
      </c>
      <c r="BN175" s="69">
        <v>0</v>
      </c>
      <c r="BO175" s="69">
        <v>0</v>
      </c>
      <c r="BP175" s="80">
        <v>0</v>
      </c>
      <c r="BQ175" s="80">
        <v>0</v>
      </c>
      <c r="BR175" s="69">
        <v>0</v>
      </c>
      <c r="BS175" s="69">
        <v>0</v>
      </c>
      <c r="BT175" s="80">
        <v>0</v>
      </c>
      <c r="BU175" s="80">
        <v>0</v>
      </c>
      <c r="BV175" s="69">
        <v>0</v>
      </c>
      <c r="BW175" s="69">
        <v>0</v>
      </c>
      <c r="BX175" s="80">
        <v>0</v>
      </c>
      <c r="BY175" s="80">
        <v>0</v>
      </c>
      <c r="BZ175" s="69">
        <v>0</v>
      </c>
      <c r="CA175" s="69">
        <v>0</v>
      </c>
      <c r="CB175" s="80">
        <v>0</v>
      </c>
      <c r="CC175" s="80">
        <v>0</v>
      </c>
      <c r="CD175" s="69">
        <v>0</v>
      </c>
      <c r="CE175" s="69" t="s">
        <v>910</v>
      </c>
      <c r="CF175" s="69" t="s">
        <v>911</v>
      </c>
      <c r="CG175" s="69" t="s">
        <v>701</v>
      </c>
      <c r="CH175" s="69" t="s">
        <v>701</v>
      </c>
      <c r="CI175" s="69" t="s">
        <v>701</v>
      </c>
      <c r="CJ175" s="68" t="s">
        <v>701</v>
      </c>
      <c r="CK175" s="68">
        <v>45239</v>
      </c>
      <c r="CL175" s="185" t="s">
        <v>1007</v>
      </c>
      <c r="CM175" s="67" t="s">
        <v>1004</v>
      </c>
      <c r="CN175" s="67" t="s">
        <v>168</v>
      </c>
      <c r="CO175" s="68">
        <v>45147</v>
      </c>
      <c r="CP175" s="185" t="s">
        <v>1005</v>
      </c>
      <c r="CQ175" s="67" t="s">
        <v>1004</v>
      </c>
      <c r="CR175" s="67" t="s">
        <v>1050</v>
      </c>
      <c r="CS175" s="69">
        <v>2503871.5699999998</v>
      </c>
      <c r="CT175" s="69"/>
      <c r="CU175" s="69"/>
      <c r="CV175" s="69">
        <v>0</v>
      </c>
      <c r="CW175" s="69">
        <v>22</v>
      </c>
      <c r="CX175" s="69">
        <v>0</v>
      </c>
      <c r="CY175" s="69">
        <v>0</v>
      </c>
      <c r="CZ175" s="69">
        <v>0</v>
      </c>
      <c r="DA175" s="69">
        <v>0</v>
      </c>
      <c r="DG175" t="str">
        <f t="shared" si="7"/>
        <v>CO</v>
      </c>
    </row>
    <row r="176" spans="1:111">
      <c r="A176" t="str">
        <f t="shared" si="6"/>
        <v>04CO</v>
      </c>
      <c r="B176" s="67" t="s">
        <v>3</v>
      </c>
      <c r="C176" s="67" t="s">
        <v>619</v>
      </c>
      <c r="D176" s="67" t="s">
        <v>620</v>
      </c>
      <c r="E176" s="68">
        <v>44650</v>
      </c>
      <c r="F176" s="185" t="s">
        <v>1003</v>
      </c>
      <c r="G176" s="67" t="s">
        <v>1010</v>
      </c>
      <c r="H176" s="69">
        <v>3</v>
      </c>
      <c r="I176" s="69">
        <v>1</v>
      </c>
      <c r="J176" s="69">
        <v>222</v>
      </c>
      <c r="K176" s="69">
        <v>287</v>
      </c>
      <c r="L176" s="69">
        <v>287</v>
      </c>
      <c r="M176" s="69">
        <v>0</v>
      </c>
      <c r="N176" s="69">
        <v>0</v>
      </c>
      <c r="O176" s="69">
        <v>0</v>
      </c>
      <c r="P176" s="69">
        <v>65</v>
      </c>
      <c r="Q176" s="80">
        <v>0</v>
      </c>
      <c r="R176" s="80">
        <v>1967721</v>
      </c>
      <c r="S176" s="80">
        <v>50000</v>
      </c>
      <c r="T176" s="80">
        <v>1917721</v>
      </c>
      <c r="U176" s="80">
        <v>1967721</v>
      </c>
      <c r="V176" s="80">
        <v>1856962</v>
      </c>
      <c r="W176" s="80">
        <v>0</v>
      </c>
      <c r="X176" s="80">
        <v>0</v>
      </c>
      <c r="Y176" s="80">
        <v>0</v>
      </c>
      <c r="Z176" s="80">
        <v>1856962</v>
      </c>
      <c r="AA176" s="80">
        <v>1856374</v>
      </c>
      <c r="AB176" s="80">
        <v>2046</v>
      </c>
      <c r="AC176" s="69">
        <v>2634</v>
      </c>
      <c r="AD176" s="69">
        <v>47</v>
      </c>
      <c r="AE176" s="69">
        <v>0</v>
      </c>
      <c r="AF176" s="80">
        <v>0</v>
      </c>
      <c r="AG176" s="80">
        <v>0</v>
      </c>
      <c r="AH176" s="69">
        <v>0</v>
      </c>
      <c r="AI176" s="69">
        <v>0</v>
      </c>
      <c r="AJ176" s="80">
        <v>0</v>
      </c>
      <c r="AK176" s="80">
        <v>6840</v>
      </c>
      <c r="AL176" s="69">
        <v>0</v>
      </c>
      <c r="AM176" s="69">
        <v>0</v>
      </c>
      <c r="AN176" s="80">
        <v>0</v>
      </c>
      <c r="AO176" s="80">
        <v>0</v>
      </c>
      <c r="AP176" s="69">
        <v>0</v>
      </c>
      <c r="AQ176" s="69">
        <v>0</v>
      </c>
      <c r="AR176" s="80">
        <v>0</v>
      </c>
      <c r="AS176" s="80">
        <v>0</v>
      </c>
      <c r="AT176" s="69">
        <v>0</v>
      </c>
      <c r="AU176" s="69">
        <v>0</v>
      </c>
      <c r="AV176" s="80">
        <v>0</v>
      </c>
      <c r="AW176" s="80">
        <v>0</v>
      </c>
      <c r="AX176" s="69">
        <v>0</v>
      </c>
      <c r="AY176" s="69">
        <v>0</v>
      </c>
      <c r="AZ176" s="80">
        <v>0</v>
      </c>
      <c r="BA176" s="80">
        <v>0</v>
      </c>
      <c r="BB176" s="69">
        <v>0</v>
      </c>
      <c r="BC176" s="69">
        <v>0</v>
      </c>
      <c r="BD176" s="80">
        <v>0</v>
      </c>
      <c r="BE176" s="80">
        <v>0</v>
      </c>
      <c r="BF176" s="69">
        <v>0</v>
      </c>
      <c r="BG176" s="69">
        <v>0</v>
      </c>
      <c r="BH176" s="80">
        <v>0</v>
      </c>
      <c r="BI176" s="80">
        <v>0</v>
      </c>
      <c r="BJ176" s="69">
        <v>0</v>
      </c>
      <c r="BK176" s="69">
        <v>0</v>
      </c>
      <c r="BL176" s="80">
        <v>0</v>
      </c>
      <c r="BM176" s="80">
        <v>0</v>
      </c>
      <c r="BN176" s="69">
        <v>0</v>
      </c>
      <c r="BO176" s="69">
        <v>0</v>
      </c>
      <c r="BP176" s="80">
        <v>0</v>
      </c>
      <c r="BQ176" s="80">
        <v>0</v>
      </c>
      <c r="BR176" s="69">
        <v>0</v>
      </c>
      <c r="BS176" s="69">
        <v>0</v>
      </c>
      <c r="BT176" s="80">
        <v>0</v>
      </c>
      <c r="BU176" s="80">
        <v>0</v>
      </c>
      <c r="BV176" s="69">
        <v>0</v>
      </c>
      <c r="BW176" s="69">
        <v>0</v>
      </c>
      <c r="BX176" s="80">
        <v>0</v>
      </c>
      <c r="BY176" s="80">
        <v>0</v>
      </c>
      <c r="BZ176" s="69">
        <v>0</v>
      </c>
      <c r="CA176" s="69">
        <v>0</v>
      </c>
      <c r="CB176" s="80">
        <v>0</v>
      </c>
      <c r="CC176" s="80">
        <v>6840</v>
      </c>
      <c r="CD176" s="69">
        <v>0</v>
      </c>
      <c r="CE176" s="69" t="s">
        <v>912</v>
      </c>
      <c r="CF176" s="69" t="s">
        <v>913</v>
      </c>
      <c r="CG176" s="69" t="s">
        <v>701</v>
      </c>
      <c r="CH176" s="69" t="s">
        <v>701</v>
      </c>
      <c r="CI176" s="69" t="s">
        <v>701</v>
      </c>
      <c r="CJ176" s="68" t="s">
        <v>701</v>
      </c>
      <c r="CK176" s="68">
        <v>45187</v>
      </c>
      <c r="CL176" s="185" t="s">
        <v>1005</v>
      </c>
      <c r="CM176" s="67" t="s">
        <v>1004</v>
      </c>
      <c r="CN176" s="67" t="s">
        <v>168</v>
      </c>
      <c r="CO176" s="68">
        <v>45046</v>
      </c>
      <c r="CP176" s="185" t="s">
        <v>1001</v>
      </c>
      <c r="CQ176" s="67" t="s">
        <v>1009</v>
      </c>
      <c r="CR176" s="67" t="s">
        <v>1050</v>
      </c>
      <c r="CS176" s="69">
        <v>2135578.09</v>
      </c>
      <c r="CT176" s="69"/>
      <c r="CU176" s="69"/>
      <c r="CV176" s="69">
        <v>0</v>
      </c>
      <c r="CW176" s="69">
        <v>18</v>
      </c>
      <c r="CX176" s="69">
        <v>0</v>
      </c>
      <c r="CY176" s="69">
        <v>0</v>
      </c>
      <c r="CZ176" s="69">
        <v>0</v>
      </c>
      <c r="DA176" s="69">
        <v>0</v>
      </c>
      <c r="DG176" t="str">
        <f t="shared" si="7"/>
        <v>CO</v>
      </c>
    </row>
    <row r="177" spans="1:111">
      <c r="A177" t="str">
        <f t="shared" si="6"/>
        <v>04CO</v>
      </c>
      <c r="B177" s="67" t="s">
        <v>3</v>
      </c>
      <c r="C177" s="67" t="s">
        <v>400</v>
      </c>
      <c r="D177" s="67" t="s">
        <v>401</v>
      </c>
      <c r="E177" s="68">
        <v>44587</v>
      </c>
      <c r="F177" s="185" t="s">
        <v>1003</v>
      </c>
      <c r="G177" s="67" t="s">
        <v>1010</v>
      </c>
      <c r="H177" s="69">
        <v>1</v>
      </c>
      <c r="I177" s="69">
        <v>3</v>
      </c>
      <c r="J177" s="69">
        <v>374</v>
      </c>
      <c r="K177" s="69">
        <v>514</v>
      </c>
      <c r="L177" s="69">
        <v>514</v>
      </c>
      <c r="M177" s="69">
        <v>0</v>
      </c>
      <c r="N177" s="69">
        <v>0</v>
      </c>
      <c r="O177" s="69">
        <v>0</v>
      </c>
      <c r="P177" s="69">
        <v>140</v>
      </c>
      <c r="Q177" s="80">
        <v>0</v>
      </c>
      <c r="R177" s="80">
        <v>3370284</v>
      </c>
      <c r="S177" s="80">
        <v>50000</v>
      </c>
      <c r="T177" s="80">
        <v>3320284</v>
      </c>
      <c r="U177" s="80">
        <v>3030235</v>
      </c>
      <c r="V177" s="80">
        <v>2923805</v>
      </c>
      <c r="W177" s="80">
        <v>0</v>
      </c>
      <c r="X177" s="80">
        <v>0</v>
      </c>
      <c r="Y177" s="80">
        <v>0</v>
      </c>
      <c r="Z177" s="80">
        <v>2923805</v>
      </c>
      <c r="AA177" s="80">
        <v>2936404</v>
      </c>
      <c r="AB177" s="80">
        <v>12599</v>
      </c>
      <c r="AC177" s="69">
        <v>-340049</v>
      </c>
      <c r="AD177" s="69">
        <v>80</v>
      </c>
      <c r="AE177" s="69">
        <v>0</v>
      </c>
      <c r="AF177" s="80">
        <v>0</v>
      </c>
      <c r="AG177" s="80">
        <v>72006</v>
      </c>
      <c r="AH177" s="69">
        <v>65186</v>
      </c>
      <c r="AI177" s="69">
        <v>0</v>
      </c>
      <c r="AJ177" s="80">
        <v>0</v>
      </c>
      <c r="AK177" s="80">
        <v>-397641</v>
      </c>
      <c r="AL177" s="69">
        <v>3779</v>
      </c>
      <c r="AM177" s="69">
        <v>0</v>
      </c>
      <c r="AN177" s="80">
        <v>0</v>
      </c>
      <c r="AO177" s="80">
        <v>0</v>
      </c>
      <c r="AP177" s="69">
        <v>0</v>
      </c>
      <c r="AQ177" s="69">
        <v>0</v>
      </c>
      <c r="AR177" s="80">
        <v>0</v>
      </c>
      <c r="AS177" s="80">
        <v>0</v>
      </c>
      <c r="AT177" s="69">
        <v>0</v>
      </c>
      <c r="AU177" s="69">
        <v>0</v>
      </c>
      <c r="AV177" s="80">
        <v>0</v>
      </c>
      <c r="AW177" s="80">
        <v>0</v>
      </c>
      <c r="AX177" s="69">
        <v>0</v>
      </c>
      <c r="AY177" s="69">
        <v>0</v>
      </c>
      <c r="AZ177" s="80">
        <v>0</v>
      </c>
      <c r="BA177" s="80">
        <v>0</v>
      </c>
      <c r="BB177" s="69">
        <v>0</v>
      </c>
      <c r="BC177" s="69">
        <v>0</v>
      </c>
      <c r="BD177" s="80">
        <v>0</v>
      </c>
      <c r="BE177" s="80">
        <v>0</v>
      </c>
      <c r="BF177" s="69">
        <v>0</v>
      </c>
      <c r="BG177" s="69">
        <v>0</v>
      </c>
      <c r="BH177" s="80">
        <v>0</v>
      </c>
      <c r="BI177" s="80">
        <v>0</v>
      </c>
      <c r="BJ177" s="69">
        <v>0</v>
      </c>
      <c r="BK177" s="69">
        <v>0</v>
      </c>
      <c r="BL177" s="80">
        <v>0</v>
      </c>
      <c r="BM177" s="80">
        <v>0</v>
      </c>
      <c r="BN177" s="69">
        <v>0</v>
      </c>
      <c r="BO177" s="69">
        <v>0</v>
      </c>
      <c r="BP177" s="80">
        <v>0</v>
      </c>
      <c r="BQ177" s="80">
        <v>0</v>
      </c>
      <c r="BR177" s="69">
        <v>0</v>
      </c>
      <c r="BS177" s="69">
        <v>16</v>
      </c>
      <c r="BT177" s="80">
        <v>0</v>
      </c>
      <c r="BU177" s="80">
        <v>0</v>
      </c>
      <c r="BV177" s="69">
        <v>0</v>
      </c>
      <c r="BW177" s="69">
        <v>0</v>
      </c>
      <c r="BX177" s="80">
        <v>0</v>
      </c>
      <c r="BY177" s="80">
        <v>0</v>
      </c>
      <c r="BZ177" s="69">
        <v>0</v>
      </c>
      <c r="CA177" s="69">
        <v>16</v>
      </c>
      <c r="CB177" s="80">
        <v>0</v>
      </c>
      <c r="CC177" s="80">
        <v>-325635</v>
      </c>
      <c r="CD177" s="69">
        <v>68965</v>
      </c>
      <c r="CE177" s="69" t="s">
        <v>897</v>
      </c>
      <c r="CF177" s="69" t="s">
        <v>898</v>
      </c>
      <c r="CG177" s="69" t="s">
        <v>701</v>
      </c>
      <c r="CH177" s="69" t="s">
        <v>701</v>
      </c>
      <c r="CI177" s="69" t="s">
        <v>701</v>
      </c>
      <c r="CJ177" s="68" t="s">
        <v>701</v>
      </c>
      <c r="CK177" s="68">
        <v>45432</v>
      </c>
      <c r="CL177" s="185" t="s">
        <v>1001</v>
      </c>
      <c r="CM177" s="67" t="s">
        <v>1004</v>
      </c>
      <c r="CN177" s="67" t="s">
        <v>168</v>
      </c>
      <c r="CO177" s="68">
        <v>45296</v>
      </c>
      <c r="CP177" s="185" t="s">
        <v>1003</v>
      </c>
      <c r="CQ177" s="67" t="s">
        <v>1004</v>
      </c>
      <c r="CR177" s="67" t="s">
        <v>1051</v>
      </c>
      <c r="CS177" s="69">
        <v>2521290.9700000002</v>
      </c>
      <c r="CT177" s="69"/>
      <c r="CU177" s="69"/>
      <c r="CV177" s="69">
        <v>0</v>
      </c>
      <c r="CW177" s="69">
        <v>44</v>
      </c>
      <c r="CX177" s="69">
        <v>0</v>
      </c>
      <c r="CY177" s="69">
        <v>0</v>
      </c>
      <c r="CZ177" s="69">
        <v>0</v>
      </c>
      <c r="DA177" s="69">
        <v>0</v>
      </c>
      <c r="DG177" t="str">
        <f t="shared" si="7"/>
        <v>CO</v>
      </c>
    </row>
    <row r="178" spans="1:111">
      <c r="A178" t="str">
        <f t="shared" si="6"/>
        <v>04CO</v>
      </c>
      <c r="B178" s="67" t="s">
        <v>3</v>
      </c>
      <c r="C178" s="67" t="s">
        <v>402</v>
      </c>
      <c r="D178" s="67" t="s">
        <v>403</v>
      </c>
      <c r="E178" s="68">
        <v>44678</v>
      </c>
      <c r="F178" s="185" t="s">
        <v>1001</v>
      </c>
      <c r="G178" s="67" t="s">
        <v>1010</v>
      </c>
      <c r="H178" s="69">
        <v>3</v>
      </c>
      <c r="I178" s="69">
        <v>1</v>
      </c>
      <c r="J178" s="69">
        <v>169</v>
      </c>
      <c r="K178" s="69">
        <v>353</v>
      </c>
      <c r="L178" s="69">
        <v>353</v>
      </c>
      <c r="M178" s="69">
        <v>0</v>
      </c>
      <c r="N178" s="69">
        <v>0</v>
      </c>
      <c r="O178" s="69">
        <v>0</v>
      </c>
      <c r="P178" s="69">
        <v>184</v>
      </c>
      <c r="Q178" s="80">
        <v>0</v>
      </c>
      <c r="R178" s="80">
        <v>2057691</v>
      </c>
      <c r="S178" s="80">
        <v>50000</v>
      </c>
      <c r="T178" s="80">
        <v>2007691</v>
      </c>
      <c r="U178" s="80">
        <v>2108795</v>
      </c>
      <c r="V178" s="80">
        <v>2355080</v>
      </c>
      <c r="W178" s="80">
        <v>0</v>
      </c>
      <c r="X178" s="80">
        <v>0</v>
      </c>
      <c r="Y178" s="80">
        <v>0</v>
      </c>
      <c r="Z178" s="80">
        <v>2355080</v>
      </c>
      <c r="AA178" s="80">
        <v>2350900</v>
      </c>
      <c r="AB178" s="80">
        <v>-4180</v>
      </c>
      <c r="AC178" s="69">
        <v>51105</v>
      </c>
      <c r="AD178" s="69">
        <v>143</v>
      </c>
      <c r="AE178" s="69">
        <v>0</v>
      </c>
      <c r="AF178" s="80">
        <v>0</v>
      </c>
      <c r="AG178" s="80">
        <v>92472</v>
      </c>
      <c r="AH178" s="69">
        <v>0</v>
      </c>
      <c r="AI178" s="69">
        <v>15</v>
      </c>
      <c r="AJ178" s="80">
        <v>0</v>
      </c>
      <c r="AK178" s="80">
        <v>8527</v>
      </c>
      <c r="AL178" s="69">
        <v>0</v>
      </c>
      <c r="AM178" s="69">
        <v>0</v>
      </c>
      <c r="AN178" s="80">
        <v>0</v>
      </c>
      <c r="AO178" s="80">
        <v>0</v>
      </c>
      <c r="AP178" s="69">
        <v>0</v>
      </c>
      <c r="AQ178" s="69">
        <v>0</v>
      </c>
      <c r="AR178" s="80">
        <v>0</v>
      </c>
      <c r="AS178" s="80">
        <v>0</v>
      </c>
      <c r="AT178" s="69">
        <v>0</v>
      </c>
      <c r="AU178" s="69">
        <v>0</v>
      </c>
      <c r="AV178" s="80">
        <v>0</v>
      </c>
      <c r="AW178" s="80">
        <v>0</v>
      </c>
      <c r="AX178" s="69">
        <v>0</v>
      </c>
      <c r="AY178" s="69">
        <v>0</v>
      </c>
      <c r="AZ178" s="80">
        <v>0</v>
      </c>
      <c r="BA178" s="80">
        <v>0</v>
      </c>
      <c r="BB178" s="69">
        <v>0</v>
      </c>
      <c r="BC178" s="69">
        <v>0</v>
      </c>
      <c r="BD178" s="80">
        <v>0</v>
      </c>
      <c r="BE178" s="80">
        <v>0</v>
      </c>
      <c r="BF178" s="69">
        <v>0</v>
      </c>
      <c r="BG178" s="69">
        <v>0</v>
      </c>
      <c r="BH178" s="80">
        <v>0</v>
      </c>
      <c r="BI178" s="80">
        <v>0</v>
      </c>
      <c r="BJ178" s="69">
        <v>0</v>
      </c>
      <c r="BK178" s="69">
        <v>0</v>
      </c>
      <c r="BL178" s="80">
        <v>0</v>
      </c>
      <c r="BM178" s="80">
        <v>0</v>
      </c>
      <c r="BN178" s="69">
        <v>0</v>
      </c>
      <c r="BO178" s="69">
        <v>0</v>
      </c>
      <c r="BP178" s="80">
        <v>0</v>
      </c>
      <c r="BQ178" s="80">
        <v>0</v>
      </c>
      <c r="BR178" s="69">
        <v>0</v>
      </c>
      <c r="BS178" s="69">
        <v>0</v>
      </c>
      <c r="BT178" s="80">
        <v>0</v>
      </c>
      <c r="BU178" s="80">
        <v>0</v>
      </c>
      <c r="BV178" s="69">
        <v>0</v>
      </c>
      <c r="BW178" s="69">
        <v>0</v>
      </c>
      <c r="BX178" s="80">
        <v>0</v>
      </c>
      <c r="BY178" s="80">
        <v>0</v>
      </c>
      <c r="BZ178" s="69">
        <v>0</v>
      </c>
      <c r="CA178" s="69">
        <v>15</v>
      </c>
      <c r="CB178" s="80">
        <v>0</v>
      </c>
      <c r="CC178" s="80">
        <v>100999</v>
      </c>
      <c r="CD178" s="69">
        <v>0</v>
      </c>
      <c r="CE178" s="69" t="s">
        <v>873</v>
      </c>
      <c r="CF178" s="69" t="s">
        <v>874</v>
      </c>
      <c r="CG178" s="69" t="s">
        <v>701</v>
      </c>
      <c r="CH178" s="69" t="s">
        <v>701</v>
      </c>
      <c r="CI178" s="69" t="s">
        <v>701</v>
      </c>
      <c r="CJ178" s="68" t="s">
        <v>701</v>
      </c>
      <c r="CK178" s="68">
        <v>45455</v>
      </c>
      <c r="CL178" s="185" t="s">
        <v>1001</v>
      </c>
      <c r="CM178" s="67" t="s">
        <v>1004</v>
      </c>
      <c r="CN178" s="67" t="s">
        <v>168</v>
      </c>
      <c r="CO178" s="68">
        <v>45345</v>
      </c>
      <c r="CP178" s="185" t="s">
        <v>1003</v>
      </c>
      <c r="CQ178" s="67" t="s">
        <v>1004</v>
      </c>
      <c r="CR178" s="67" t="s">
        <v>1050</v>
      </c>
      <c r="CS178" s="69">
        <v>2121963.38</v>
      </c>
      <c r="CT178" s="69"/>
      <c r="CU178" s="69"/>
      <c r="CV178" s="69">
        <v>0</v>
      </c>
      <c r="CW178" s="69">
        <v>26</v>
      </c>
      <c r="CX178" s="69">
        <v>0</v>
      </c>
      <c r="CY178" s="69">
        <v>0</v>
      </c>
      <c r="CZ178" s="69">
        <v>0</v>
      </c>
      <c r="DA178" s="69">
        <v>0</v>
      </c>
      <c r="DG178" t="str">
        <f t="shared" si="7"/>
        <v>CO</v>
      </c>
    </row>
    <row r="179" spans="1:111">
      <c r="A179" t="str">
        <f t="shared" si="6"/>
        <v>04CO</v>
      </c>
      <c r="B179" s="67" t="s">
        <v>3</v>
      </c>
      <c r="C179" s="67" t="s">
        <v>404</v>
      </c>
      <c r="D179" s="67" t="s">
        <v>405</v>
      </c>
      <c r="E179" s="68">
        <v>44678</v>
      </c>
      <c r="F179" s="185" t="s">
        <v>1001</v>
      </c>
      <c r="G179" s="67" t="s">
        <v>1010</v>
      </c>
      <c r="H179" s="69">
        <v>2</v>
      </c>
      <c r="I179" s="69">
        <v>3</v>
      </c>
      <c r="J179" s="69">
        <v>227</v>
      </c>
      <c r="K179" s="69">
        <v>321</v>
      </c>
      <c r="L179" s="69">
        <v>321</v>
      </c>
      <c r="M179" s="69">
        <v>0</v>
      </c>
      <c r="N179" s="69">
        <v>0</v>
      </c>
      <c r="O179" s="69">
        <v>0</v>
      </c>
      <c r="P179" s="69">
        <v>94</v>
      </c>
      <c r="Q179" s="80">
        <v>0</v>
      </c>
      <c r="R179" s="80">
        <v>4491996</v>
      </c>
      <c r="S179" s="80">
        <v>50000</v>
      </c>
      <c r="T179" s="80">
        <v>4441996</v>
      </c>
      <c r="U179" s="80">
        <v>4563991</v>
      </c>
      <c r="V179" s="80">
        <v>4393362</v>
      </c>
      <c r="W179" s="80">
        <v>0</v>
      </c>
      <c r="X179" s="80">
        <v>0</v>
      </c>
      <c r="Y179" s="80">
        <v>0</v>
      </c>
      <c r="Z179" s="80">
        <v>4393362</v>
      </c>
      <c r="AA179" s="80">
        <v>4376466</v>
      </c>
      <c r="AB179" s="80">
        <v>-6110</v>
      </c>
      <c r="AC179" s="69">
        <v>71995</v>
      </c>
      <c r="AD179" s="69">
        <v>57</v>
      </c>
      <c r="AE179" s="69">
        <v>0</v>
      </c>
      <c r="AF179" s="80">
        <v>0</v>
      </c>
      <c r="AG179" s="80">
        <v>0</v>
      </c>
      <c r="AH179" s="69">
        <v>0</v>
      </c>
      <c r="AI179" s="69">
        <v>0</v>
      </c>
      <c r="AJ179" s="80">
        <v>0</v>
      </c>
      <c r="AK179" s="80">
        <v>86648</v>
      </c>
      <c r="AL179" s="69">
        <v>0</v>
      </c>
      <c r="AM179" s="69">
        <v>0</v>
      </c>
      <c r="AN179" s="80">
        <v>0</v>
      </c>
      <c r="AO179" s="80">
        <v>0</v>
      </c>
      <c r="AP179" s="69">
        <v>0</v>
      </c>
      <c r="AQ179" s="69">
        <v>0</v>
      </c>
      <c r="AR179" s="80">
        <v>0</v>
      </c>
      <c r="AS179" s="80">
        <v>0</v>
      </c>
      <c r="AT179" s="69">
        <v>0</v>
      </c>
      <c r="AU179" s="69">
        <v>0</v>
      </c>
      <c r="AV179" s="80">
        <v>0</v>
      </c>
      <c r="AW179" s="80">
        <v>0</v>
      </c>
      <c r="AX179" s="69">
        <v>0</v>
      </c>
      <c r="AY179" s="69">
        <v>0</v>
      </c>
      <c r="AZ179" s="80">
        <v>0</v>
      </c>
      <c r="BA179" s="80">
        <v>-51997</v>
      </c>
      <c r="BB179" s="69">
        <v>0</v>
      </c>
      <c r="BC179" s="69">
        <v>0</v>
      </c>
      <c r="BD179" s="80">
        <v>0</v>
      </c>
      <c r="BE179" s="80">
        <v>5237</v>
      </c>
      <c r="BF179" s="69">
        <v>0</v>
      </c>
      <c r="BG179" s="69">
        <v>0</v>
      </c>
      <c r="BH179" s="80">
        <v>0</v>
      </c>
      <c r="BI179" s="80">
        <v>0</v>
      </c>
      <c r="BJ179" s="69">
        <v>0</v>
      </c>
      <c r="BK179" s="69">
        <v>0</v>
      </c>
      <c r="BL179" s="80">
        <v>0</v>
      </c>
      <c r="BM179" s="80">
        <v>10786</v>
      </c>
      <c r="BN179" s="69">
        <v>0</v>
      </c>
      <c r="BO179" s="69">
        <v>0</v>
      </c>
      <c r="BP179" s="80">
        <v>0</v>
      </c>
      <c r="BQ179" s="80">
        <v>33274</v>
      </c>
      <c r="BR179" s="69">
        <v>33274</v>
      </c>
      <c r="BS179" s="69">
        <v>0</v>
      </c>
      <c r="BT179" s="80">
        <v>0</v>
      </c>
      <c r="BU179" s="80">
        <v>0</v>
      </c>
      <c r="BV179" s="69">
        <v>0</v>
      </c>
      <c r="BW179" s="69">
        <v>11</v>
      </c>
      <c r="BX179" s="80">
        <v>0</v>
      </c>
      <c r="BY179" s="80">
        <v>0</v>
      </c>
      <c r="BZ179" s="69">
        <v>0</v>
      </c>
      <c r="CA179" s="69">
        <v>11</v>
      </c>
      <c r="CB179" s="80">
        <v>0</v>
      </c>
      <c r="CC179" s="80">
        <v>83947</v>
      </c>
      <c r="CD179" s="69">
        <v>33274</v>
      </c>
      <c r="CE179" s="69" t="s">
        <v>897</v>
      </c>
      <c r="CF179" s="69" t="s">
        <v>898</v>
      </c>
      <c r="CG179" s="69" t="s">
        <v>701</v>
      </c>
      <c r="CH179" s="69" t="s">
        <v>701</v>
      </c>
      <c r="CI179" s="69" t="s">
        <v>701</v>
      </c>
      <c r="CJ179" s="68" t="s">
        <v>701</v>
      </c>
      <c r="CK179" s="68">
        <v>45184</v>
      </c>
      <c r="CL179" s="185" t="s">
        <v>1005</v>
      </c>
      <c r="CM179" s="67" t="s">
        <v>1004</v>
      </c>
      <c r="CN179" s="67" t="s">
        <v>168</v>
      </c>
      <c r="CO179" s="68">
        <v>45091</v>
      </c>
      <c r="CP179" s="185" t="s">
        <v>1001</v>
      </c>
      <c r="CQ179" s="67" t="s">
        <v>1009</v>
      </c>
      <c r="CR179" s="67" t="s">
        <v>1051</v>
      </c>
      <c r="CS179" s="69">
        <v>4062646.65</v>
      </c>
      <c r="CT179" s="69"/>
      <c r="CU179" s="69"/>
      <c r="CV179" s="69">
        <v>0</v>
      </c>
      <c r="CW179" s="69">
        <v>26</v>
      </c>
      <c r="CX179" s="69">
        <v>0</v>
      </c>
      <c r="CY179" s="69">
        <v>0</v>
      </c>
      <c r="CZ179" s="69">
        <v>0</v>
      </c>
      <c r="DA179" s="69">
        <v>0</v>
      </c>
      <c r="DG179" t="str">
        <f t="shared" si="7"/>
        <v>CO</v>
      </c>
    </row>
    <row r="180" spans="1:111">
      <c r="A180" t="str">
        <f t="shared" si="6"/>
        <v>04CO</v>
      </c>
      <c r="B180" s="67" t="s">
        <v>3</v>
      </c>
      <c r="C180" s="67" t="s">
        <v>914</v>
      </c>
      <c r="D180" s="67" t="s">
        <v>1053</v>
      </c>
      <c r="E180" s="68">
        <v>44979</v>
      </c>
      <c r="F180" s="185" t="s">
        <v>1003</v>
      </c>
      <c r="G180" s="67" t="s">
        <v>1009</v>
      </c>
      <c r="H180" s="69">
        <v>1</v>
      </c>
      <c r="I180" s="69">
        <v>0</v>
      </c>
      <c r="J180" s="69">
        <v>126</v>
      </c>
      <c r="K180" s="69">
        <v>160</v>
      </c>
      <c r="L180" s="69">
        <v>142</v>
      </c>
      <c r="M180" s="69">
        <v>18</v>
      </c>
      <c r="N180" s="69">
        <v>0</v>
      </c>
      <c r="O180" s="69">
        <v>0</v>
      </c>
      <c r="P180" s="69">
        <v>34</v>
      </c>
      <c r="Q180" s="80">
        <v>0</v>
      </c>
      <c r="R180" s="80">
        <v>1125012</v>
      </c>
      <c r="S180" s="80">
        <v>41897</v>
      </c>
      <c r="T180" s="80">
        <v>1083114</v>
      </c>
      <c r="U180" s="80">
        <v>1125012</v>
      </c>
      <c r="V180" s="80">
        <v>994908</v>
      </c>
      <c r="W180" s="80">
        <v>0</v>
      </c>
      <c r="X180" s="80">
        <v>0</v>
      </c>
      <c r="Y180" s="80">
        <v>0</v>
      </c>
      <c r="Z180" s="80">
        <v>994908</v>
      </c>
      <c r="AA180" s="80">
        <v>994009</v>
      </c>
      <c r="AB180" s="80">
        <v>-899</v>
      </c>
      <c r="AC180" s="69">
        <v>0</v>
      </c>
      <c r="AD180" s="69">
        <v>11</v>
      </c>
      <c r="AE180" s="69">
        <v>0</v>
      </c>
      <c r="AF180" s="80">
        <v>0</v>
      </c>
      <c r="AG180" s="80">
        <v>0</v>
      </c>
      <c r="AH180" s="69">
        <v>0</v>
      </c>
      <c r="AI180" s="69">
        <v>0</v>
      </c>
      <c r="AJ180" s="80">
        <v>0</v>
      </c>
      <c r="AK180" s="80">
        <v>0</v>
      </c>
      <c r="AL180" s="69">
        <v>0</v>
      </c>
      <c r="AM180" s="69">
        <v>0</v>
      </c>
      <c r="AN180" s="80">
        <v>0</v>
      </c>
      <c r="AO180" s="80">
        <v>0</v>
      </c>
      <c r="AP180" s="69">
        <v>0</v>
      </c>
      <c r="AQ180" s="69">
        <v>0</v>
      </c>
      <c r="AR180" s="80">
        <v>0</v>
      </c>
      <c r="AS180" s="80">
        <v>0</v>
      </c>
      <c r="AT180" s="69">
        <v>0</v>
      </c>
      <c r="AU180" s="69">
        <v>0</v>
      </c>
      <c r="AV180" s="80">
        <v>0</v>
      </c>
      <c r="AW180" s="80">
        <v>0</v>
      </c>
      <c r="AX180" s="69">
        <v>0</v>
      </c>
      <c r="AY180" s="69">
        <v>0</v>
      </c>
      <c r="AZ180" s="80">
        <v>0</v>
      </c>
      <c r="BA180" s="80">
        <v>0</v>
      </c>
      <c r="BB180" s="69">
        <v>0</v>
      </c>
      <c r="BC180" s="69">
        <v>0</v>
      </c>
      <c r="BD180" s="80">
        <v>0</v>
      </c>
      <c r="BE180" s="80">
        <v>0</v>
      </c>
      <c r="BF180" s="69">
        <v>0</v>
      </c>
      <c r="BG180" s="69">
        <v>0</v>
      </c>
      <c r="BH180" s="80">
        <v>0</v>
      </c>
      <c r="BI180" s="80">
        <v>0</v>
      </c>
      <c r="BJ180" s="69">
        <v>0</v>
      </c>
      <c r="BK180" s="69">
        <v>0</v>
      </c>
      <c r="BL180" s="80">
        <v>0</v>
      </c>
      <c r="BM180" s="80">
        <v>0</v>
      </c>
      <c r="BN180" s="69">
        <v>0</v>
      </c>
      <c r="BO180" s="69">
        <v>0</v>
      </c>
      <c r="BP180" s="80">
        <v>0</v>
      </c>
      <c r="BQ180" s="80">
        <v>0</v>
      </c>
      <c r="BR180" s="69">
        <v>0</v>
      </c>
      <c r="BS180" s="69">
        <v>0</v>
      </c>
      <c r="BT180" s="80">
        <v>0</v>
      </c>
      <c r="BU180" s="80">
        <v>0</v>
      </c>
      <c r="BV180" s="69">
        <v>0</v>
      </c>
      <c r="BW180" s="69">
        <v>0</v>
      </c>
      <c r="BX180" s="80">
        <v>0</v>
      </c>
      <c r="BY180" s="80">
        <v>0</v>
      </c>
      <c r="BZ180" s="69">
        <v>0</v>
      </c>
      <c r="CA180" s="69">
        <v>0</v>
      </c>
      <c r="CB180" s="80">
        <v>0</v>
      </c>
      <c r="CC180" s="80">
        <v>0</v>
      </c>
      <c r="CD180" s="69">
        <v>0</v>
      </c>
      <c r="CE180" s="69" t="s">
        <v>895</v>
      </c>
      <c r="CF180" s="69" t="s">
        <v>896</v>
      </c>
      <c r="CG180" s="69" t="s">
        <v>701</v>
      </c>
      <c r="CH180" s="69" t="s">
        <v>701</v>
      </c>
      <c r="CI180" s="69" t="s">
        <v>701</v>
      </c>
      <c r="CJ180" s="68" t="s">
        <v>701</v>
      </c>
      <c r="CK180" s="68">
        <v>45380</v>
      </c>
      <c r="CL180" s="185" t="s">
        <v>1003</v>
      </c>
      <c r="CM180" s="67" t="s">
        <v>1004</v>
      </c>
      <c r="CN180" s="67" t="s">
        <v>168</v>
      </c>
      <c r="CO180" s="68">
        <v>45307</v>
      </c>
      <c r="CP180" s="185" t="s">
        <v>1003</v>
      </c>
      <c r="CQ180" s="67" t="s">
        <v>1004</v>
      </c>
      <c r="CR180" s="67" t="s">
        <v>1051</v>
      </c>
      <c r="CS180" s="69">
        <v>879841.48</v>
      </c>
      <c r="CT180" s="69"/>
      <c r="CU180" s="69"/>
      <c r="CV180" s="69">
        <v>0</v>
      </c>
      <c r="CW180" s="69">
        <v>23</v>
      </c>
      <c r="CX180" s="69">
        <v>0</v>
      </c>
      <c r="CY180" s="69">
        <v>0</v>
      </c>
      <c r="CZ180" s="69">
        <v>0</v>
      </c>
      <c r="DA180" s="69">
        <v>0</v>
      </c>
      <c r="DG180" t="str">
        <f t="shared" si="7"/>
        <v>CO</v>
      </c>
    </row>
    <row r="181" spans="1:111">
      <c r="A181" t="str">
        <f t="shared" si="6"/>
        <v>04CO</v>
      </c>
      <c r="B181" s="67" t="s">
        <v>3</v>
      </c>
      <c r="C181" s="67" t="s">
        <v>621</v>
      </c>
      <c r="D181" s="67" t="s">
        <v>622</v>
      </c>
      <c r="E181" s="68">
        <v>44902</v>
      </c>
      <c r="F181" s="185" t="s">
        <v>1007</v>
      </c>
      <c r="G181" s="67" t="s">
        <v>1009</v>
      </c>
      <c r="H181" s="69">
        <v>1</v>
      </c>
      <c r="I181" s="69">
        <v>0</v>
      </c>
      <c r="J181" s="69">
        <v>122</v>
      </c>
      <c r="K181" s="69">
        <v>127</v>
      </c>
      <c r="L181" s="69">
        <v>107</v>
      </c>
      <c r="M181" s="69">
        <v>20</v>
      </c>
      <c r="N181" s="69">
        <v>0</v>
      </c>
      <c r="O181" s="69">
        <v>0</v>
      </c>
      <c r="P181" s="69">
        <v>5</v>
      </c>
      <c r="Q181" s="80">
        <v>0</v>
      </c>
      <c r="R181" s="80">
        <v>1050673</v>
      </c>
      <c r="S181" s="80">
        <v>49045</v>
      </c>
      <c r="T181" s="80">
        <v>1001629</v>
      </c>
      <c r="U181" s="80">
        <v>1050673</v>
      </c>
      <c r="V181" s="80">
        <v>985015</v>
      </c>
      <c r="W181" s="80">
        <v>0</v>
      </c>
      <c r="X181" s="80">
        <v>0</v>
      </c>
      <c r="Y181" s="80">
        <v>0</v>
      </c>
      <c r="Z181" s="80">
        <v>985015</v>
      </c>
      <c r="AA181" s="80">
        <v>985015</v>
      </c>
      <c r="AB181" s="80">
        <v>0</v>
      </c>
      <c r="AC181" s="69">
        <v>0</v>
      </c>
      <c r="AD181" s="69">
        <v>1</v>
      </c>
      <c r="AE181" s="69">
        <v>0</v>
      </c>
      <c r="AF181" s="80">
        <v>0</v>
      </c>
      <c r="AG181" s="80">
        <v>0</v>
      </c>
      <c r="AH181" s="69">
        <v>0</v>
      </c>
      <c r="AI181" s="69">
        <v>0</v>
      </c>
      <c r="AJ181" s="80">
        <v>0</v>
      </c>
      <c r="AK181" s="80">
        <v>0</v>
      </c>
      <c r="AL181" s="69">
        <v>0</v>
      </c>
      <c r="AM181" s="69">
        <v>0</v>
      </c>
      <c r="AN181" s="80">
        <v>0</v>
      </c>
      <c r="AO181" s="80">
        <v>0</v>
      </c>
      <c r="AP181" s="69">
        <v>0</v>
      </c>
      <c r="AQ181" s="69">
        <v>0</v>
      </c>
      <c r="AR181" s="80">
        <v>0</v>
      </c>
      <c r="AS181" s="80">
        <v>0</v>
      </c>
      <c r="AT181" s="69">
        <v>0</v>
      </c>
      <c r="AU181" s="69">
        <v>0</v>
      </c>
      <c r="AV181" s="80">
        <v>0</v>
      </c>
      <c r="AW181" s="80">
        <v>0</v>
      </c>
      <c r="AX181" s="69">
        <v>0</v>
      </c>
      <c r="AY181" s="69">
        <v>0</v>
      </c>
      <c r="AZ181" s="80">
        <v>0</v>
      </c>
      <c r="BA181" s="80">
        <v>0</v>
      </c>
      <c r="BB181" s="69">
        <v>0</v>
      </c>
      <c r="BC181" s="69">
        <v>0</v>
      </c>
      <c r="BD181" s="80">
        <v>0</v>
      </c>
      <c r="BE181" s="80">
        <v>7920</v>
      </c>
      <c r="BF181" s="69">
        <v>0</v>
      </c>
      <c r="BG181" s="69">
        <v>0</v>
      </c>
      <c r="BH181" s="80">
        <v>0</v>
      </c>
      <c r="BI181" s="80">
        <v>0</v>
      </c>
      <c r="BJ181" s="69">
        <v>0</v>
      </c>
      <c r="BK181" s="69">
        <v>0</v>
      </c>
      <c r="BL181" s="80">
        <v>0</v>
      </c>
      <c r="BM181" s="80">
        <v>0</v>
      </c>
      <c r="BN181" s="69">
        <v>0</v>
      </c>
      <c r="BO181" s="69">
        <v>0</v>
      </c>
      <c r="BP181" s="80">
        <v>0</v>
      </c>
      <c r="BQ181" s="80">
        <v>0</v>
      </c>
      <c r="BR181" s="69">
        <v>0</v>
      </c>
      <c r="BS181" s="69">
        <v>0</v>
      </c>
      <c r="BT181" s="80">
        <v>0</v>
      </c>
      <c r="BU181" s="80">
        <v>0</v>
      </c>
      <c r="BV181" s="69">
        <v>0</v>
      </c>
      <c r="BW181" s="69">
        <v>0</v>
      </c>
      <c r="BX181" s="80">
        <v>0</v>
      </c>
      <c r="BY181" s="80">
        <v>0</v>
      </c>
      <c r="BZ181" s="69">
        <v>0</v>
      </c>
      <c r="CA181" s="69">
        <v>0</v>
      </c>
      <c r="CB181" s="80">
        <v>0</v>
      </c>
      <c r="CC181" s="80">
        <v>7920</v>
      </c>
      <c r="CD181" s="69">
        <v>0</v>
      </c>
      <c r="CE181" s="69" t="s">
        <v>757</v>
      </c>
      <c r="CF181" s="69" t="s">
        <v>758</v>
      </c>
      <c r="CG181" s="69" t="s">
        <v>701</v>
      </c>
      <c r="CH181" s="69" t="s">
        <v>701</v>
      </c>
      <c r="CI181" s="69" t="s">
        <v>701</v>
      </c>
      <c r="CJ181" s="68" t="s">
        <v>701</v>
      </c>
      <c r="CK181" s="68">
        <v>45266</v>
      </c>
      <c r="CL181" s="185" t="s">
        <v>1007</v>
      </c>
      <c r="CM181" s="67" t="s">
        <v>1004</v>
      </c>
      <c r="CN181" s="67" t="s">
        <v>168</v>
      </c>
      <c r="CO181" s="68">
        <v>45229</v>
      </c>
      <c r="CP181" s="185" t="s">
        <v>1007</v>
      </c>
      <c r="CQ181" s="67" t="s">
        <v>1004</v>
      </c>
      <c r="CR181" s="67" t="s">
        <v>1051</v>
      </c>
      <c r="CS181" s="69">
        <v>1029940.35</v>
      </c>
      <c r="CT181" s="69"/>
      <c r="CU181" s="69"/>
      <c r="CV181" s="69">
        <v>0</v>
      </c>
      <c r="CW181" s="69">
        <v>4</v>
      </c>
      <c r="CX181" s="69">
        <v>0</v>
      </c>
      <c r="CY181" s="69">
        <v>0</v>
      </c>
      <c r="CZ181" s="69">
        <v>0</v>
      </c>
      <c r="DA181" s="69">
        <v>0</v>
      </c>
      <c r="DG181" t="str">
        <f t="shared" si="7"/>
        <v>CO</v>
      </c>
    </row>
    <row r="182" spans="1:111">
      <c r="A182" t="str">
        <f t="shared" si="6"/>
        <v>04DO</v>
      </c>
      <c r="B182" s="67" t="s">
        <v>3</v>
      </c>
      <c r="C182" s="67" t="s">
        <v>356</v>
      </c>
      <c r="D182" s="67" t="s">
        <v>357</v>
      </c>
      <c r="E182" s="68">
        <v>43957</v>
      </c>
      <c r="F182" s="185" t="s">
        <v>1001</v>
      </c>
      <c r="G182" s="67" t="s">
        <v>1008</v>
      </c>
      <c r="H182" s="69">
        <v>6</v>
      </c>
      <c r="I182" s="69">
        <v>1</v>
      </c>
      <c r="J182" s="69">
        <v>730</v>
      </c>
      <c r="K182" s="69">
        <v>939</v>
      </c>
      <c r="L182" s="69">
        <v>934</v>
      </c>
      <c r="M182" s="69">
        <v>5</v>
      </c>
      <c r="N182" s="69">
        <v>0</v>
      </c>
      <c r="O182" s="69">
        <v>0</v>
      </c>
      <c r="P182" s="69">
        <v>209</v>
      </c>
      <c r="Q182" s="80">
        <v>0</v>
      </c>
      <c r="R182" s="80">
        <v>17557323</v>
      </c>
      <c r="S182" s="80">
        <v>125751</v>
      </c>
      <c r="T182" s="80">
        <v>17431572</v>
      </c>
      <c r="U182" s="80">
        <v>17588765</v>
      </c>
      <c r="V182" s="80">
        <v>16726429</v>
      </c>
      <c r="W182" s="80">
        <v>0</v>
      </c>
      <c r="X182" s="80">
        <v>0</v>
      </c>
      <c r="Y182" s="80">
        <v>0</v>
      </c>
      <c r="Z182" s="80">
        <v>16726429</v>
      </c>
      <c r="AA182" s="80">
        <v>16980455</v>
      </c>
      <c r="AB182" s="80">
        <v>254025</v>
      </c>
      <c r="AC182" s="69">
        <v>31442</v>
      </c>
      <c r="AD182" s="69">
        <v>144</v>
      </c>
      <c r="AE182" s="69">
        <v>0</v>
      </c>
      <c r="AF182" s="80">
        <v>0</v>
      </c>
      <c r="AG182" s="80">
        <v>0</v>
      </c>
      <c r="AH182" s="69">
        <v>0</v>
      </c>
      <c r="AI182" s="69">
        <v>0</v>
      </c>
      <c r="AJ182" s="80">
        <v>0</v>
      </c>
      <c r="AK182" s="80">
        <v>0</v>
      </c>
      <c r="AL182" s="69">
        <v>0</v>
      </c>
      <c r="AM182" s="69">
        <v>0</v>
      </c>
      <c r="AN182" s="80">
        <v>0</v>
      </c>
      <c r="AO182" s="80">
        <v>0</v>
      </c>
      <c r="AP182" s="69">
        <v>0</v>
      </c>
      <c r="AQ182" s="69">
        <v>0</v>
      </c>
      <c r="AR182" s="80">
        <v>0</v>
      </c>
      <c r="AS182" s="80">
        <v>0</v>
      </c>
      <c r="AT182" s="69">
        <v>0</v>
      </c>
      <c r="AU182" s="69">
        <v>0</v>
      </c>
      <c r="AV182" s="80">
        <v>0</v>
      </c>
      <c r="AW182" s="80">
        <v>0</v>
      </c>
      <c r="AX182" s="69">
        <v>0</v>
      </c>
      <c r="AY182" s="69">
        <v>0</v>
      </c>
      <c r="AZ182" s="80">
        <v>0</v>
      </c>
      <c r="BA182" s="80">
        <v>31442</v>
      </c>
      <c r="BB182" s="69">
        <v>0</v>
      </c>
      <c r="BC182" s="69">
        <v>0</v>
      </c>
      <c r="BD182" s="80">
        <v>0</v>
      </c>
      <c r="BE182" s="80">
        <v>6300</v>
      </c>
      <c r="BF182" s="69">
        <v>0</v>
      </c>
      <c r="BG182" s="69">
        <v>0</v>
      </c>
      <c r="BH182" s="80">
        <v>0</v>
      </c>
      <c r="BI182" s="80">
        <v>0</v>
      </c>
      <c r="BJ182" s="69">
        <v>0</v>
      </c>
      <c r="BK182" s="69">
        <v>0</v>
      </c>
      <c r="BL182" s="80">
        <v>0</v>
      </c>
      <c r="BM182" s="80">
        <v>0</v>
      </c>
      <c r="BN182" s="69">
        <v>0</v>
      </c>
      <c r="BO182" s="69">
        <v>0</v>
      </c>
      <c r="BP182" s="80">
        <v>0</v>
      </c>
      <c r="BQ182" s="80">
        <v>0</v>
      </c>
      <c r="BR182" s="69">
        <v>0</v>
      </c>
      <c r="BS182" s="69">
        <v>0</v>
      </c>
      <c r="BT182" s="80">
        <v>0</v>
      </c>
      <c r="BU182" s="80">
        <v>0</v>
      </c>
      <c r="BV182" s="69">
        <v>0</v>
      </c>
      <c r="BW182" s="69">
        <v>0</v>
      </c>
      <c r="BX182" s="80">
        <v>0</v>
      </c>
      <c r="BY182" s="80">
        <v>0</v>
      </c>
      <c r="BZ182" s="69">
        <v>0</v>
      </c>
      <c r="CA182" s="69">
        <v>0</v>
      </c>
      <c r="CB182" s="80">
        <v>0</v>
      </c>
      <c r="CC182" s="80">
        <v>37742</v>
      </c>
      <c r="CD182" s="69">
        <v>0</v>
      </c>
      <c r="CE182" s="69" t="s">
        <v>873</v>
      </c>
      <c r="CF182" s="69" t="s">
        <v>874</v>
      </c>
      <c r="CG182" s="69" t="s">
        <v>701</v>
      </c>
      <c r="CH182" s="69" t="s">
        <v>701</v>
      </c>
      <c r="CI182" s="69" t="s">
        <v>701</v>
      </c>
      <c r="CJ182" s="68" t="s">
        <v>701</v>
      </c>
      <c r="CK182" s="68">
        <v>45113</v>
      </c>
      <c r="CL182" s="185" t="s">
        <v>1005</v>
      </c>
      <c r="CM182" s="67" t="s">
        <v>1004</v>
      </c>
      <c r="CN182" s="67" t="s">
        <v>168</v>
      </c>
      <c r="CO182" s="68">
        <v>44959</v>
      </c>
      <c r="CP182" s="185" t="s">
        <v>1003</v>
      </c>
      <c r="CQ182" s="67" t="s">
        <v>1009</v>
      </c>
      <c r="CR182" s="67" t="s">
        <v>1050</v>
      </c>
      <c r="CS182" s="69">
        <v>12972092.800000001</v>
      </c>
      <c r="CT182" s="69"/>
      <c r="CU182" s="69"/>
      <c r="CV182" s="69">
        <v>0</v>
      </c>
      <c r="CW182" s="69">
        <v>65</v>
      </c>
      <c r="CX182" s="69">
        <v>0</v>
      </c>
      <c r="CY182" s="69">
        <v>0</v>
      </c>
      <c r="CZ182" s="69">
        <v>0</v>
      </c>
      <c r="DA182" s="69">
        <v>0</v>
      </c>
      <c r="DG182" t="str">
        <f t="shared" si="7"/>
        <v>DO</v>
      </c>
    </row>
    <row r="183" spans="1:111">
      <c r="A183" t="str">
        <f t="shared" si="6"/>
        <v>04DO</v>
      </c>
      <c r="B183" s="67" t="s">
        <v>3</v>
      </c>
      <c r="C183" s="67" t="s">
        <v>358</v>
      </c>
      <c r="D183" s="67" t="s">
        <v>359</v>
      </c>
      <c r="E183" s="68">
        <v>44323</v>
      </c>
      <c r="F183" s="185" t="s">
        <v>1001</v>
      </c>
      <c r="G183" s="67" t="s">
        <v>1002</v>
      </c>
      <c r="H183" s="69">
        <v>1</v>
      </c>
      <c r="I183" s="69">
        <v>8</v>
      </c>
      <c r="J183" s="69">
        <v>228</v>
      </c>
      <c r="K183" s="69">
        <v>525</v>
      </c>
      <c r="L183" s="69">
        <v>518</v>
      </c>
      <c r="M183" s="69">
        <v>7</v>
      </c>
      <c r="N183" s="69">
        <v>0</v>
      </c>
      <c r="O183" s="69">
        <v>0</v>
      </c>
      <c r="P183" s="69">
        <v>188</v>
      </c>
      <c r="Q183" s="80">
        <v>109</v>
      </c>
      <c r="R183" s="80">
        <v>12200214</v>
      </c>
      <c r="S183" s="80">
        <v>101674</v>
      </c>
      <c r="T183" s="80">
        <v>12098540</v>
      </c>
      <c r="U183" s="80">
        <v>13805766</v>
      </c>
      <c r="V183" s="80">
        <v>14066534</v>
      </c>
      <c r="W183" s="80">
        <v>0</v>
      </c>
      <c r="X183" s="80">
        <v>0</v>
      </c>
      <c r="Y183" s="80">
        <v>0</v>
      </c>
      <c r="Z183" s="80">
        <v>14066534</v>
      </c>
      <c r="AA183" s="80">
        <v>14068003</v>
      </c>
      <c r="AB183" s="80">
        <v>140138</v>
      </c>
      <c r="AC183" s="69">
        <v>1605552</v>
      </c>
      <c r="AD183" s="69">
        <v>165</v>
      </c>
      <c r="AE183" s="69">
        <v>0</v>
      </c>
      <c r="AF183" s="80">
        <v>0</v>
      </c>
      <c r="AG183" s="80">
        <v>0</v>
      </c>
      <c r="AH183" s="69">
        <v>0</v>
      </c>
      <c r="AI183" s="69">
        <v>0</v>
      </c>
      <c r="AJ183" s="80">
        <v>0</v>
      </c>
      <c r="AK183" s="80">
        <v>1129185</v>
      </c>
      <c r="AL183" s="69">
        <v>0</v>
      </c>
      <c r="AM183" s="69">
        <v>0</v>
      </c>
      <c r="AN183" s="80">
        <v>0</v>
      </c>
      <c r="AO183" s="80">
        <v>0</v>
      </c>
      <c r="AP183" s="69">
        <v>0</v>
      </c>
      <c r="AQ183" s="69">
        <v>0</v>
      </c>
      <c r="AR183" s="80">
        <v>0</v>
      </c>
      <c r="AS183" s="80">
        <v>0</v>
      </c>
      <c r="AT183" s="69">
        <v>0</v>
      </c>
      <c r="AU183" s="69">
        <v>0</v>
      </c>
      <c r="AV183" s="80">
        <v>0</v>
      </c>
      <c r="AW183" s="80">
        <v>0</v>
      </c>
      <c r="AX183" s="69">
        <v>0</v>
      </c>
      <c r="AY183" s="69">
        <v>0</v>
      </c>
      <c r="AZ183" s="80">
        <v>109</v>
      </c>
      <c r="BA183" s="80">
        <v>448054</v>
      </c>
      <c r="BB183" s="69">
        <v>0</v>
      </c>
      <c r="BC183" s="69">
        <v>0</v>
      </c>
      <c r="BD183" s="80">
        <v>0</v>
      </c>
      <c r="BE183" s="80">
        <v>23731</v>
      </c>
      <c r="BF183" s="69">
        <v>0</v>
      </c>
      <c r="BG183" s="69">
        <v>0</v>
      </c>
      <c r="BH183" s="80">
        <v>0</v>
      </c>
      <c r="BI183" s="80">
        <v>0</v>
      </c>
      <c r="BJ183" s="69">
        <v>0</v>
      </c>
      <c r="BK183" s="69">
        <v>30</v>
      </c>
      <c r="BL183" s="80">
        <v>0</v>
      </c>
      <c r="BM183" s="80">
        <v>0</v>
      </c>
      <c r="BN183" s="69">
        <v>0</v>
      </c>
      <c r="BO183" s="69">
        <v>0</v>
      </c>
      <c r="BP183" s="80">
        <v>0</v>
      </c>
      <c r="BQ183" s="80">
        <v>0</v>
      </c>
      <c r="BR183" s="69">
        <v>0</v>
      </c>
      <c r="BS183" s="69">
        <v>0</v>
      </c>
      <c r="BT183" s="80">
        <v>0</v>
      </c>
      <c r="BU183" s="80">
        <v>0</v>
      </c>
      <c r="BV183" s="69">
        <v>0</v>
      </c>
      <c r="BW183" s="69">
        <v>0</v>
      </c>
      <c r="BX183" s="80">
        <v>0</v>
      </c>
      <c r="BY183" s="80">
        <v>0</v>
      </c>
      <c r="BZ183" s="69">
        <v>0</v>
      </c>
      <c r="CA183" s="69">
        <v>30</v>
      </c>
      <c r="CB183" s="80">
        <v>109</v>
      </c>
      <c r="CC183" s="80">
        <v>1600970</v>
      </c>
      <c r="CD183" s="69">
        <v>0</v>
      </c>
      <c r="CE183" s="69" t="s">
        <v>875</v>
      </c>
      <c r="CF183" s="69" t="s">
        <v>876</v>
      </c>
      <c r="CG183" s="69" t="s">
        <v>701</v>
      </c>
      <c r="CH183" s="69" t="s">
        <v>701</v>
      </c>
      <c r="CI183" s="69" t="s">
        <v>701</v>
      </c>
      <c r="CJ183" s="68" t="s">
        <v>701</v>
      </c>
      <c r="CK183" s="68">
        <v>45195</v>
      </c>
      <c r="CL183" s="185" t="s">
        <v>1005</v>
      </c>
      <c r="CM183" s="67" t="s">
        <v>1004</v>
      </c>
      <c r="CN183" s="67" t="s">
        <v>168</v>
      </c>
      <c r="CO183" s="68">
        <v>45100</v>
      </c>
      <c r="CP183" s="185" t="s">
        <v>1001</v>
      </c>
      <c r="CQ183" s="67" t="s">
        <v>1009</v>
      </c>
      <c r="CR183" s="67" t="s">
        <v>1050</v>
      </c>
      <c r="CS183" s="69">
        <v>10374505.800000001</v>
      </c>
      <c r="CT183" s="69" t="s">
        <v>810</v>
      </c>
      <c r="CU183" s="69" t="s">
        <v>811</v>
      </c>
      <c r="CV183" s="69">
        <v>0</v>
      </c>
      <c r="CW183" s="69">
        <v>23</v>
      </c>
      <c r="CX183" s="69">
        <v>0</v>
      </c>
      <c r="CY183" s="69">
        <v>0</v>
      </c>
      <c r="CZ183" s="69">
        <v>0</v>
      </c>
      <c r="DA183" s="69">
        <v>0</v>
      </c>
      <c r="DG183" t="str">
        <f t="shared" si="7"/>
        <v>DO</v>
      </c>
    </row>
    <row r="184" spans="1:111">
      <c r="A184" t="str">
        <f t="shared" si="6"/>
        <v>04DO</v>
      </c>
      <c r="B184" s="67" t="s">
        <v>3</v>
      </c>
      <c r="C184" s="67" t="s">
        <v>877</v>
      </c>
      <c r="D184" s="67" t="s">
        <v>1054</v>
      </c>
      <c r="E184" s="68">
        <v>44568</v>
      </c>
      <c r="F184" s="185" t="s">
        <v>1003</v>
      </c>
      <c r="G184" s="67" t="s">
        <v>1010</v>
      </c>
      <c r="H184" s="69">
        <v>1</v>
      </c>
      <c r="I184" s="69">
        <v>0</v>
      </c>
      <c r="J184" s="69">
        <v>307</v>
      </c>
      <c r="K184" s="69">
        <v>326</v>
      </c>
      <c r="L184" s="69">
        <v>171</v>
      </c>
      <c r="M184" s="69">
        <v>155</v>
      </c>
      <c r="N184" s="69">
        <v>0</v>
      </c>
      <c r="O184" s="69">
        <v>0</v>
      </c>
      <c r="P184" s="69">
        <v>19</v>
      </c>
      <c r="Q184" s="80">
        <v>0</v>
      </c>
      <c r="R184" s="80">
        <v>2335539</v>
      </c>
      <c r="S184" s="80">
        <v>50000</v>
      </c>
      <c r="T184" s="80">
        <v>2285539</v>
      </c>
      <c r="U184" s="80">
        <v>2335539</v>
      </c>
      <c r="V184" s="80">
        <v>2159702</v>
      </c>
      <c r="W184" s="80">
        <v>0</v>
      </c>
      <c r="X184" s="80">
        <v>0</v>
      </c>
      <c r="Y184" s="80">
        <v>0</v>
      </c>
      <c r="Z184" s="80">
        <v>2159702</v>
      </c>
      <c r="AA184" s="80">
        <v>2159702</v>
      </c>
      <c r="AB184" s="80">
        <v>0</v>
      </c>
      <c r="AC184" s="69">
        <v>0</v>
      </c>
      <c r="AD184" s="69">
        <v>11</v>
      </c>
      <c r="AE184" s="69">
        <v>0</v>
      </c>
      <c r="AF184" s="80">
        <v>0</v>
      </c>
      <c r="AG184" s="80">
        <v>0</v>
      </c>
      <c r="AH184" s="69">
        <v>0</v>
      </c>
      <c r="AI184" s="69">
        <v>0</v>
      </c>
      <c r="AJ184" s="80">
        <v>0</v>
      </c>
      <c r="AK184" s="80">
        <v>0</v>
      </c>
      <c r="AL184" s="69">
        <v>0</v>
      </c>
      <c r="AM184" s="69">
        <v>0</v>
      </c>
      <c r="AN184" s="80">
        <v>0</v>
      </c>
      <c r="AO184" s="80">
        <v>0</v>
      </c>
      <c r="AP184" s="69">
        <v>0</v>
      </c>
      <c r="AQ184" s="69">
        <v>0</v>
      </c>
      <c r="AR184" s="80">
        <v>0</v>
      </c>
      <c r="AS184" s="80">
        <v>0</v>
      </c>
      <c r="AT184" s="69">
        <v>0</v>
      </c>
      <c r="AU184" s="69">
        <v>0</v>
      </c>
      <c r="AV184" s="80">
        <v>0</v>
      </c>
      <c r="AW184" s="80">
        <v>0</v>
      </c>
      <c r="AX184" s="69">
        <v>0</v>
      </c>
      <c r="AY184" s="69">
        <v>0</v>
      </c>
      <c r="AZ184" s="80">
        <v>0</v>
      </c>
      <c r="BA184" s="80">
        <v>0</v>
      </c>
      <c r="BB184" s="69">
        <v>0</v>
      </c>
      <c r="BC184" s="69">
        <v>0</v>
      </c>
      <c r="BD184" s="80">
        <v>0</v>
      </c>
      <c r="BE184" s="80">
        <v>0</v>
      </c>
      <c r="BF184" s="69">
        <v>0</v>
      </c>
      <c r="BG184" s="69">
        <v>0</v>
      </c>
      <c r="BH184" s="80">
        <v>0</v>
      </c>
      <c r="BI184" s="80">
        <v>0</v>
      </c>
      <c r="BJ184" s="69">
        <v>0</v>
      </c>
      <c r="BK184" s="69">
        <v>0</v>
      </c>
      <c r="BL184" s="80">
        <v>0</v>
      </c>
      <c r="BM184" s="80">
        <v>0</v>
      </c>
      <c r="BN184" s="69">
        <v>0</v>
      </c>
      <c r="BO184" s="69">
        <v>0</v>
      </c>
      <c r="BP184" s="80">
        <v>0</v>
      </c>
      <c r="BQ184" s="80">
        <v>0</v>
      </c>
      <c r="BR184" s="69">
        <v>0</v>
      </c>
      <c r="BS184" s="69">
        <v>0</v>
      </c>
      <c r="BT184" s="80">
        <v>0</v>
      </c>
      <c r="BU184" s="80">
        <v>0</v>
      </c>
      <c r="BV184" s="69">
        <v>0</v>
      </c>
      <c r="BW184" s="69">
        <v>0</v>
      </c>
      <c r="BX184" s="80">
        <v>0</v>
      </c>
      <c r="BY184" s="80">
        <v>0</v>
      </c>
      <c r="BZ184" s="69">
        <v>0</v>
      </c>
      <c r="CA184" s="69">
        <v>0</v>
      </c>
      <c r="CB184" s="80">
        <v>0</v>
      </c>
      <c r="CC184" s="80">
        <v>0</v>
      </c>
      <c r="CD184" s="69">
        <v>0</v>
      </c>
      <c r="CE184" s="69" t="s">
        <v>878</v>
      </c>
      <c r="CF184" s="69" t="s">
        <v>879</v>
      </c>
      <c r="CG184" s="69" t="s">
        <v>701</v>
      </c>
      <c r="CH184" s="69" t="s">
        <v>701</v>
      </c>
      <c r="CI184" s="69" t="s">
        <v>701</v>
      </c>
      <c r="CJ184" s="68" t="s">
        <v>701</v>
      </c>
      <c r="CK184" s="68">
        <v>45250</v>
      </c>
      <c r="CL184" s="185" t="s">
        <v>1007</v>
      </c>
      <c r="CM184" s="67" t="s">
        <v>1004</v>
      </c>
      <c r="CN184" s="67" t="s">
        <v>168</v>
      </c>
      <c r="CO184" s="68">
        <v>45224</v>
      </c>
      <c r="CP184" s="185" t="s">
        <v>1007</v>
      </c>
      <c r="CQ184" s="67" t="s">
        <v>1004</v>
      </c>
      <c r="CR184" s="67" t="s">
        <v>1051</v>
      </c>
      <c r="CS184" s="69">
        <v>4011283.36</v>
      </c>
      <c r="CT184" s="69" t="s">
        <v>870</v>
      </c>
      <c r="CU184" s="69" t="s">
        <v>871</v>
      </c>
      <c r="CV184" s="69">
        <v>0</v>
      </c>
      <c r="CW184" s="69">
        <v>8</v>
      </c>
      <c r="CX184" s="69">
        <v>0</v>
      </c>
      <c r="CY184" s="69">
        <v>0</v>
      </c>
      <c r="CZ184" s="69">
        <v>0</v>
      </c>
      <c r="DA184" s="69">
        <v>0</v>
      </c>
      <c r="DG184" t="str">
        <f t="shared" si="7"/>
        <v>DO</v>
      </c>
    </row>
    <row r="185" spans="1:111">
      <c r="A185" t="str">
        <f t="shared" si="6"/>
        <v>04DO</v>
      </c>
      <c r="B185" s="67" t="s">
        <v>3</v>
      </c>
      <c r="C185" s="67" t="s">
        <v>613</v>
      </c>
      <c r="D185" s="67" t="s">
        <v>614</v>
      </c>
      <c r="E185" s="68">
        <v>44596</v>
      </c>
      <c r="F185" s="185" t="s">
        <v>1003</v>
      </c>
      <c r="G185" s="67" t="s">
        <v>1010</v>
      </c>
      <c r="H185" s="69">
        <v>1</v>
      </c>
      <c r="I185" s="69">
        <v>0</v>
      </c>
      <c r="J185" s="69">
        <v>210</v>
      </c>
      <c r="K185" s="69">
        <v>248</v>
      </c>
      <c r="L185" s="69">
        <v>246</v>
      </c>
      <c r="M185" s="69">
        <v>2</v>
      </c>
      <c r="N185" s="69">
        <v>0</v>
      </c>
      <c r="O185" s="69">
        <v>0</v>
      </c>
      <c r="P185" s="69">
        <v>38</v>
      </c>
      <c r="Q185" s="80">
        <v>0</v>
      </c>
      <c r="R185" s="80">
        <v>2500423</v>
      </c>
      <c r="S185" s="80">
        <v>50000</v>
      </c>
      <c r="T185" s="80">
        <v>2450423</v>
      </c>
      <c r="U185" s="80">
        <v>2500423</v>
      </c>
      <c r="V185" s="80">
        <v>2294866</v>
      </c>
      <c r="W185" s="80">
        <v>0</v>
      </c>
      <c r="X185" s="80">
        <v>0</v>
      </c>
      <c r="Y185" s="80">
        <v>0</v>
      </c>
      <c r="Z185" s="80">
        <v>2294866</v>
      </c>
      <c r="AA185" s="80">
        <v>2323183</v>
      </c>
      <c r="AB185" s="80">
        <v>28317</v>
      </c>
      <c r="AC185" s="69">
        <v>0</v>
      </c>
      <c r="AD185" s="69">
        <v>24</v>
      </c>
      <c r="AE185" s="69">
        <v>0</v>
      </c>
      <c r="AF185" s="80">
        <v>0</v>
      </c>
      <c r="AG185" s="80">
        <v>0</v>
      </c>
      <c r="AH185" s="69">
        <v>0</v>
      </c>
      <c r="AI185" s="69">
        <v>0</v>
      </c>
      <c r="AJ185" s="80">
        <v>0</v>
      </c>
      <c r="AK185" s="80">
        <v>5415</v>
      </c>
      <c r="AL185" s="69">
        <v>0</v>
      </c>
      <c r="AM185" s="69">
        <v>0</v>
      </c>
      <c r="AN185" s="80">
        <v>0</v>
      </c>
      <c r="AO185" s="80">
        <v>0</v>
      </c>
      <c r="AP185" s="69">
        <v>0</v>
      </c>
      <c r="AQ185" s="69">
        <v>0</v>
      </c>
      <c r="AR185" s="80">
        <v>0</v>
      </c>
      <c r="AS185" s="80">
        <v>0</v>
      </c>
      <c r="AT185" s="69">
        <v>0</v>
      </c>
      <c r="AU185" s="69">
        <v>0</v>
      </c>
      <c r="AV185" s="80">
        <v>0</v>
      </c>
      <c r="AW185" s="80">
        <v>0</v>
      </c>
      <c r="AX185" s="69">
        <v>0</v>
      </c>
      <c r="AY185" s="69">
        <v>0</v>
      </c>
      <c r="AZ185" s="80">
        <v>0</v>
      </c>
      <c r="BA185" s="80">
        <v>0</v>
      </c>
      <c r="BB185" s="69">
        <v>0</v>
      </c>
      <c r="BC185" s="69">
        <v>0</v>
      </c>
      <c r="BD185" s="80">
        <v>0</v>
      </c>
      <c r="BE185" s="80">
        <v>0</v>
      </c>
      <c r="BF185" s="69">
        <v>0</v>
      </c>
      <c r="BG185" s="69">
        <v>0</v>
      </c>
      <c r="BH185" s="80">
        <v>0</v>
      </c>
      <c r="BI185" s="80">
        <v>0</v>
      </c>
      <c r="BJ185" s="69">
        <v>0</v>
      </c>
      <c r="BK185" s="69">
        <v>0</v>
      </c>
      <c r="BL185" s="80">
        <v>0</v>
      </c>
      <c r="BM185" s="80">
        <v>0</v>
      </c>
      <c r="BN185" s="69">
        <v>0</v>
      </c>
      <c r="BO185" s="69">
        <v>0</v>
      </c>
      <c r="BP185" s="80">
        <v>0</v>
      </c>
      <c r="BQ185" s="80">
        <v>0</v>
      </c>
      <c r="BR185" s="69">
        <v>0</v>
      </c>
      <c r="BS185" s="69">
        <v>0</v>
      </c>
      <c r="BT185" s="80">
        <v>0</v>
      </c>
      <c r="BU185" s="80">
        <v>0</v>
      </c>
      <c r="BV185" s="69">
        <v>0</v>
      </c>
      <c r="BW185" s="69">
        <v>0</v>
      </c>
      <c r="BX185" s="80">
        <v>0</v>
      </c>
      <c r="BY185" s="80">
        <v>0</v>
      </c>
      <c r="BZ185" s="69">
        <v>0</v>
      </c>
      <c r="CA185" s="69">
        <v>0</v>
      </c>
      <c r="CB185" s="80">
        <v>0</v>
      </c>
      <c r="CC185" s="80">
        <v>5415</v>
      </c>
      <c r="CD185" s="69">
        <v>0</v>
      </c>
      <c r="CE185" s="69" t="s">
        <v>880</v>
      </c>
      <c r="CF185" s="69" t="s">
        <v>881</v>
      </c>
      <c r="CG185" s="69" t="s">
        <v>701</v>
      </c>
      <c r="CH185" s="69" t="s">
        <v>701</v>
      </c>
      <c r="CI185" s="69" t="s">
        <v>701</v>
      </c>
      <c r="CJ185" s="68" t="s">
        <v>701</v>
      </c>
      <c r="CK185" s="68">
        <v>45411</v>
      </c>
      <c r="CL185" s="185" t="s">
        <v>1001</v>
      </c>
      <c r="CM185" s="67" t="s">
        <v>1004</v>
      </c>
      <c r="CN185" s="67" t="s">
        <v>168</v>
      </c>
      <c r="CO185" s="68">
        <v>45278</v>
      </c>
      <c r="CP185" s="185" t="s">
        <v>1007</v>
      </c>
      <c r="CQ185" s="67" t="s">
        <v>1004</v>
      </c>
      <c r="CR185" s="67" t="s">
        <v>1055</v>
      </c>
      <c r="CS185" s="69">
        <v>2332741.9</v>
      </c>
      <c r="CT185" s="69"/>
      <c r="CU185" s="69"/>
      <c r="CV185" s="69">
        <v>0</v>
      </c>
      <c r="CW185" s="69">
        <v>14</v>
      </c>
      <c r="CX185" s="69">
        <v>0</v>
      </c>
      <c r="CY185" s="69">
        <v>0</v>
      </c>
      <c r="CZ185" s="69">
        <v>0</v>
      </c>
      <c r="DA185" s="69">
        <v>0</v>
      </c>
      <c r="DG185" t="str">
        <f t="shared" si="7"/>
        <v>DO</v>
      </c>
    </row>
    <row r="186" spans="1:111">
      <c r="A186" t="str">
        <f t="shared" si="6"/>
        <v>04DO</v>
      </c>
      <c r="B186" s="67" t="s">
        <v>3</v>
      </c>
      <c r="C186" s="67" t="s">
        <v>360</v>
      </c>
      <c r="D186" s="67" t="s">
        <v>361</v>
      </c>
      <c r="E186" s="68">
        <v>44533</v>
      </c>
      <c r="F186" s="185" t="s">
        <v>1007</v>
      </c>
      <c r="G186" s="67" t="s">
        <v>1010</v>
      </c>
      <c r="H186" s="69">
        <v>2</v>
      </c>
      <c r="I186" s="69">
        <v>1</v>
      </c>
      <c r="J186" s="69">
        <v>229</v>
      </c>
      <c r="K186" s="69">
        <v>349</v>
      </c>
      <c r="L186" s="69">
        <v>343</v>
      </c>
      <c r="M186" s="69">
        <v>6</v>
      </c>
      <c r="N186" s="69">
        <v>0</v>
      </c>
      <c r="O186" s="69">
        <v>0</v>
      </c>
      <c r="P186" s="69">
        <v>120</v>
      </c>
      <c r="Q186" s="80">
        <v>0</v>
      </c>
      <c r="R186" s="80">
        <v>1821552</v>
      </c>
      <c r="S186" s="80">
        <v>50000</v>
      </c>
      <c r="T186" s="80">
        <v>1771552</v>
      </c>
      <c r="U186" s="80">
        <v>1857400</v>
      </c>
      <c r="V186" s="80">
        <v>1793427</v>
      </c>
      <c r="W186" s="80">
        <v>0</v>
      </c>
      <c r="X186" s="80">
        <v>0</v>
      </c>
      <c r="Y186" s="80">
        <v>0</v>
      </c>
      <c r="Z186" s="80">
        <v>1793427</v>
      </c>
      <c r="AA186" s="80">
        <v>1797474</v>
      </c>
      <c r="AB186" s="80">
        <v>4047</v>
      </c>
      <c r="AC186" s="69">
        <v>35848</v>
      </c>
      <c r="AD186" s="69">
        <v>62</v>
      </c>
      <c r="AE186" s="69">
        <v>0</v>
      </c>
      <c r="AF186" s="80">
        <v>0</v>
      </c>
      <c r="AG186" s="80">
        <v>35848</v>
      </c>
      <c r="AH186" s="69">
        <v>3011</v>
      </c>
      <c r="AI186" s="69">
        <v>19</v>
      </c>
      <c r="AJ186" s="80">
        <v>0</v>
      </c>
      <c r="AK186" s="80">
        <v>38415</v>
      </c>
      <c r="AL186" s="69">
        <v>0</v>
      </c>
      <c r="AM186" s="69">
        <v>0</v>
      </c>
      <c r="AN186" s="80">
        <v>0</v>
      </c>
      <c r="AO186" s="80">
        <v>0</v>
      </c>
      <c r="AP186" s="69">
        <v>0</v>
      </c>
      <c r="AQ186" s="69">
        <v>0</v>
      </c>
      <c r="AR186" s="80">
        <v>0</v>
      </c>
      <c r="AS186" s="80">
        <v>0</v>
      </c>
      <c r="AT186" s="69">
        <v>0</v>
      </c>
      <c r="AU186" s="69">
        <v>0</v>
      </c>
      <c r="AV186" s="80">
        <v>0</v>
      </c>
      <c r="AW186" s="80">
        <v>0</v>
      </c>
      <c r="AX186" s="69">
        <v>0</v>
      </c>
      <c r="AY186" s="69">
        <v>0</v>
      </c>
      <c r="AZ186" s="80">
        <v>0</v>
      </c>
      <c r="BA186" s="80">
        <v>0</v>
      </c>
      <c r="BB186" s="69">
        <v>0</v>
      </c>
      <c r="BC186" s="69">
        <v>0</v>
      </c>
      <c r="BD186" s="80">
        <v>0</v>
      </c>
      <c r="BE186" s="80">
        <v>0</v>
      </c>
      <c r="BF186" s="69">
        <v>0</v>
      </c>
      <c r="BG186" s="69">
        <v>0</v>
      </c>
      <c r="BH186" s="80">
        <v>0</v>
      </c>
      <c r="BI186" s="80">
        <v>0</v>
      </c>
      <c r="BJ186" s="69">
        <v>0</v>
      </c>
      <c r="BK186" s="69">
        <v>0</v>
      </c>
      <c r="BL186" s="80">
        <v>0</v>
      </c>
      <c r="BM186" s="80">
        <v>0</v>
      </c>
      <c r="BN186" s="69">
        <v>0</v>
      </c>
      <c r="BO186" s="69">
        <v>0</v>
      </c>
      <c r="BP186" s="80">
        <v>0</v>
      </c>
      <c r="BQ186" s="80">
        <v>0</v>
      </c>
      <c r="BR186" s="69">
        <v>0</v>
      </c>
      <c r="BS186" s="69">
        <v>0</v>
      </c>
      <c r="BT186" s="80">
        <v>0</v>
      </c>
      <c r="BU186" s="80">
        <v>0</v>
      </c>
      <c r="BV186" s="69">
        <v>0</v>
      </c>
      <c r="BW186" s="69">
        <v>0</v>
      </c>
      <c r="BX186" s="80">
        <v>0</v>
      </c>
      <c r="BY186" s="80">
        <v>0</v>
      </c>
      <c r="BZ186" s="69">
        <v>0</v>
      </c>
      <c r="CA186" s="69">
        <v>19</v>
      </c>
      <c r="CB186" s="80">
        <v>0</v>
      </c>
      <c r="CC186" s="80">
        <v>74263</v>
      </c>
      <c r="CD186" s="69">
        <v>3011</v>
      </c>
      <c r="CE186" s="69" t="s">
        <v>873</v>
      </c>
      <c r="CF186" s="69" t="s">
        <v>874</v>
      </c>
      <c r="CG186" s="69" t="s">
        <v>701</v>
      </c>
      <c r="CH186" s="69" t="s">
        <v>701</v>
      </c>
      <c r="CI186" s="69" t="s">
        <v>701</v>
      </c>
      <c r="CJ186" s="68" t="s">
        <v>701</v>
      </c>
      <c r="CK186" s="68">
        <v>45316</v>
      </c>
      <c r="CL186" s="185" t="s">
        <v>1003</v>
      </c>
      <c r="CM186" s="67" t="s">
        <v>1004</v>
      </c>
      <c r="CN186" s="67" t="s">
        <v>168</v>
      </c>
      <c r="CO186" s="68">
        <v>45138</v>
      </c>
      <c r="CP186" s="185" t="s">
        <v>1005</v>
      </c>
      <c r="CQ186" s="67" t="s">
        <v>1004</v>
      </c>
      <c r="CR186" s="67" t="s">
        <v>1050</v>
      </c>
      <c r="CS186" s="69">
        <v>1667424.49</v>
      </c>
      <c r="CT186" s="69"/>
      <c r="CU186" s="69"/>
      <c r="CV186" s="69">
        <v>0</v>
      </c>
      <c r="CW186" s="69">
        <v>39</v>
      </c>
      <c r="CX186" s="69">
        <v>0</v>
      </c>
      <c r="CY186" s="69">
        <v>0</v>
      </c>
      <c r="CZ186" s="69">
        <v>0</v>
      </c>
      <c r="DA186" s="69">
        <v>0</v>
      </c>
      <c r="DG186" t="str">
        <f t="shared" si="7"/>
        <v>DO</v>
      </c>
    </row>
    <row r="187" spans="1:111">
      <c r="A187" t="str">
        <f t="shared" si="6"/>
        <v>04DO</v>
      </c>
      <c r="B187" s="67" t="s">
        <v>3</v>
      </c>
      <c r="C187" s="67" t="s">
        <v>362</v>
      </c>
      <c r="D187" s="67" t="s">
        <v>363</v>
      </c>
      <c r="E187" s="68">
        <v>44687</v>
      </c>
      <c r="F187" s="185" t="s">
        <v>1001</v>
      </c>
      <c r="G187" s="67" t="s">
        <v>1010</v>
      </c>
      <c r="H187" s="69">
        <v>1</v>
      </c>
      <c r="I187" s="69">
        <v>1</v>
      </c>
      <c r="J187" s="69">
        <v>127</v>
      </c>
      <c r="K187" s="69">
        <v>224</v>
      </c>
      <c r="L187" s="69">
        <v>221</v>
      </c>
      <c r="M187" s="69">
        <v>3</v>
      </c>
      <c r="N187" s="69">
        <v>0</v>
      </c>
      <c r="O187" s="69">
        <v>0</v>
      </c>
      <c r="P187" s="69">
        <v>97</v>
      </c>
      <c r="Q187" s="80">
        <v>0</v>
      </c>
      <c r="R187" s="80">
        <v>895596</v>
      </c>
      <c r="S187" s="80">
        <v>50000</v>
      </c>
      <c r="T187" s="80">
        <v>845596</v>
      </c>
      <c r="U187" s="80">
        <v>965406</v>
      </c>
      <c r="V187" s="80">
        <v>917671</v>
      </c>
      <c r="W187" s="80">
        <v>0</v>
      </c>
      <c r="X187" s="80">
        <v>0</v>
      </c>
      <c r="Y187" s="80">
        <v>0</v>
      </c>
      <c r="Z187" s="80">
        <v>917671</v>
      </c>
      <c r="AA187" s="80">
        <v>917671</v>
      </c>
      <c r="AB187" s="80">
        <v>0</v>
      </c>
      <c r="AC187" s="69">
        <v>69810</v>
      </c>
      <c r="AD187" s="69">
        <v>62</v>
      </c>
      <c r="AE187" s="69">
        <v>0</v>
      </c>
      <c r="AF187" s="80">
        <v>0</v>
      </c>
      <c r="AG187" s="80">
        <v>69810</v>
      </c>
      <c r="AH187" s="69">
        <v>0</v>
      </c>
      <c r="AI187" s="69">
        <v>20</v>
      </c>
      <c r="AJ187" s="80">
        <v>0</v>
      </c>
      <c r="AK187" s="80">
        <v>0</v>
      </c>
      <c r="AL187" s="69">
        <v>0</v>
      </c>
      <c r="AM187" s="69">
        <v>0</v>
      </c>
      <c r="AN187" s="80">
        <v>0</v>
      </c>
      <c r="AO187" s="80">
        <v>0</v>
      </c>
      <c r="AP187" s="69">
        <v>0</v>
      </c>
      <c r="AQ187" s="69">
        <v>0</v>
      </c>
      <c r="AR187" s="80">
        <v>0</v>
      </c>
      <c r="AS187" s="80">
        <v>0</v>
      </c>
      <c r="AT187" s="69">
        <v>0</v>
      </c>
      <c r="AU187" s="69">
        <v>0</v>
      </c>
      <c r="AV187" s="80">
        <v>0</v>
      </c>
      <c r="AW187" s="80">
        <v>0</v>
      </c>
      <c r="AX187" s="69">
        <v>0</v>
      </c>
      <c r="AY187" s="69">
        <v>0</v>
      </c>
      <c r="AZ187" s="80">
        <v>0</v>
      </c>
      <c r="BA187" s="80">
        <v>0</v>
      </c>
      <c r="BB187" s="69">
        <v>0</v>
      </c>
      <c r="BC187" s="69">
        <v>0</v>
      </c>
      <c r="BD187" s="80">
        <v>0</v>
      </c>
      <c r="BE187" s="80">
        <v>0</v>
      </c>
      <c r="BF187" s="69">
        <v>0</v>
      </c>
      <c r="BG187" s="69">
        <v>0</v>
      </c>
      <c r="BH187" s="80">
        <v>0</v>
      </c>
      <c r="BI187" s="80">
        <v>0</v>
      </c>
      <c r="BJ187" s="69">
        <v>0</v>
      </c>
      <c r="BK187" s="69">
        <v>0</v>
      </c>
      <c r="BL187" s="80">
        <v>0</v>
      </c>
      <c r="BM187" s="80">
        <v>0</v>
      </c>
      <c r="BN187" s="69">
        <v>0</v>
      </c>
      <c r="BO187" s="69">
        <v>0</v>
      </c>
      <c r="BP187" s="80">
        <v>0</v>
      </c>
      <c r="BQ187" s="80">
        <v>0</v>
      </c>
      <c r="BR187" s="69">
        <v>0</v>
      </c>
      <c r="BS187" s="69">
        <v>0</v>
      </c>
      <c r="BT187" s="80">
        <v>0</v>
      </c>
      <c r="BU187" s="80">
        <v>0</v>
      </c>
      <c r="BV187" s="69">
        <v>0</v>
      </c>
      <c r="BW187" s="69">
        <v>0</v>
      </c>
      <c r="BX187" s="80">
        <v>0</v>
      </c>
      <c r="BY187" s="80">
        <v>0</v>
      </c>
      <c r="BZ187" s="69">
        <v>0</v>
      </c>
      <c r="CA187" s="69">
        <v>20</v>
      </c>
      <c r="CB187" s="80">
        <v>0</v>
      </c>
      <c r="CC187" s="80">
        <v>69810</v>
      </c>
      <c r="CD187" s="69">
        <v>0</v>
      </c>
      <c r="CE187" s="69" t="s">
        <v>882</v>
      </c>
      <c r="CF187" s="69" t="s">
        <v>883</v>
      </c>
      <c r="CG187" s="69" t="s">
        <v>701</v>
      </c>
      <c r="CH187" s="69" t="s">
        <v>701</v>
      </c>
      <c r="CI187" s="69" t="s">
        <v>701</v>
      </c>
      <c r="CJ187" s="68" t="s">
        <v>701</v>
      </c>
      <c r="CK187" s="68">
        <v>45245</v>
      </c>
      <c r="CL187" s="185" t="s">
        <v>1007</v>
      </c>
      <c r="CM187" s="67" t="s">
        <v>1004</v>
      </c>
      <c r="CN187" s="67" t="s">
        <v>168</v>
      </c>
      <c r="CO187" s="68">
        <v>45122</v>
      </c>
      <c r="CP187" s="185" t="s">
        <v>1005</v>
      </c>
      <c r="CQ187" s="67" t="s">
        <v>1004</v>
      </c>
      <c r="CR187" s="67" t="s">
        <v>1050</v>
      </c>
      <c r="CS187" s="69">
        <v>1122910.5</v>
      </c>
      <c r="CT187" s="69"/>
      <c r="CU187" s="69"/>
      <c r="CV187" s="69">
        <v>0</v>
      </c>
      <c r="CW187" s="69">
        <v>15</v>
      </c>
      <c r="CX187" s="69">
        <v>0</v>
      </c>
      <c r="CY187" s="69">
        <v>0</v>
      </c>
      <c r="CZ187" s="69">
        <v>0</v>
      </c>
      <c r="DA187" s="69">
        <v>0</v>
      </c>
      <c r="DG187" t="str">
        <f t="shared" si="7"/>
        <v>DO</v>
      </c>
    </row>
    <row r="188" spans="1:111">
      <c r="A188" t="str">
        <f t="shared" si="6"/>
        <v>04DO</v>
      </c>
      <c r="B188" s="67" t="s">
        <v>3</v>
      </c>
      <c r="C188" s="67" t="s">
        <v>364</v>
      </c>
      <c r="D188" s="67" t="s">
        <v>365</v>
      </c>
      <c r="E188" s="68">
        <v>44624</v>
      </c>
      <c r="F188" s="185" t="s">
        <v>1003</v>
      </c>
      <c r="G188" s="67" t="s">
        <v>1010</v>
      </c>
      <c r="H188" s="69">
        <v>3</v>
      </c>
      <c r="I188" s="69">
        <v>5</v>
      </c>
      <c r="J188" s="69">
        <v>398</v>
      </c>
      <c r="K188" s="69">
        <v>525</v>
      </c>
      <c r="L188" s="69">
        <v>522</v>
      </c>
      <c r="M188" s="69">
        <v>3</v>
      </c>
      <c r="N188" s="69">
        <v>0</v>
      </c>
      <c r="O188" s="69">
        <v>0</v>
      </c>
      <c r="P188" s="69">
        <v>165</v>
      </c>
      <c r="Q188" s="80">
        <v>-38</v>
      </c>
      <c r="R188" s="80">
        <v>6377644</v>
      </c>
      <c r="S188" s="80">
        <v>54489</v>
      </c>
      <c r="T188" s="80">
        <v>6323155</v>
      </c>
      <c r="U188" s="80">
        <v>6402875</v>
      </c>
      <c r="V188" s="80">
        <v>6172746</v>
      </c>
      <c r="W188" s="80">
        <v>0</v>
      </c>
      <c r="X188" s="80">
        <v>0</v>
      </c>
      <c r="Y188" s="80">
        <v>0</v>
      </c>
      <c r="Z188" s="80">
        <v>6172746</v>
      </c>
      <c r="AA188" s="80">
        <v>6337235</v>
      </c>
      <c r="AB188" s="80">
        <v>164489</v>
      </c>
      <c r="AC188" s="69">
        <v>25231</v>
      </c>
      <c r="AD188" s="69">
        <v>134</v>
      </c>
      <c r="AE188" s="69">
        <v>0</v>
      </c>
      <c r="AF188" s="80">
        <v>0</v>
      </c>
      <c r="AG188" s="80">
        <v>0</v>
      </c>
      <c r="AH188" s="69">
        <v>0</v>
      </c>
      <c r="AI188" s="69">
        <v>0</v>
      </c>
      <c r="AJ188" s="80">
        <v>0</v>
      </c>
      <c r="AK188" s="80">
        <v>218069</v>
      </c>
      <c r="AL188" s="69">
        <v>0</v>
      </c>
      <c r="AM188" s="69">
        <v>0</v>
      </c>
      <c r="AN188" s="80">
        <v>0</v>
      </c>
      <c r="AO188" s="80">
        <v>0</v>
      </c>
      <c r="AP188" s="69">
        <v>0</v>
      </c>
      <c r="AQ188" s="69">
        <v>0</v>
      </c>
      <c r="AR188" s="80">
        <v>0</v>
      </c>
      <c r="AS188" s="80">
        <v>0</v>
      </c>
      <c r="AT188" s="69">
        <v>0</v>
      </c>
      <c r="AU188" s="69">
        <v>0</v>
      </c>
      <c r="AV188" s="80">
        <v>0</v>
      </c>
      <c r="AW188" s="80">
        <v>0</v>
      </c>
      <c r="AX188" s="69">
        <v>0</v>
      </c>
      <c r="AY188" s="69">
        <v>0</v>
      </c>
      <c r="AZ188" s="80">
        <v>0</v>
      </c>
      <c r="BA188" s="80">
        <v>0</v>
      </c>
      <c r="BB188" s="69">
        <v>0</v>
      </c>
      <c r="BC188" s="69">
        <v>0</v>
      </c>
      <c r="BD188" s="80">
        <v>0</v>
      </c>
      <c r="BE188" s="80">
        <v>0</v>
      </c>
      <c r="BF188" s="69">
        <v>0</v>
      </c>
      <c r="BG188" s="69">
        <v>0</v>
      </c>
      <c r="BH188" s="80">
        <v>0</v>
      </c>
      <c r="BI188" s="80">
        <v>0</v>
      </c>
      <c r="BJ188" s="69">
        <v>0</v>
      </c>
      <c r="BK188" s="69">
        <v>0</v>
      </c>
      <c r="BL188" s="80">
        <v>0</v>
      </c>
      <c r="BM188" s="80">
        <v>0</v>
      </c>
      <c r="BN188" s="69">
        <v>0</v>
      </c>
      <c r="BO188" s="69">
        <v>0</v>
      </c>
      <c r="BP188" s="80">
        <v>0</v>
      </c>
      <c r="BQ188" s="80">
        <v>0</v>
      </c>
      <c r="BR188" s="69">
        <v>0</v>
      </c>
      <c r="BS188" s="69">
        <v>0</v>
      </c>
      <c r="BT188" s="80">
        <v>0</v>
      </c>
      <c r="BU188" s="80">
        <v>0</v>
      </c>
      <c r="BV188" s="69">
        <v>0</v>
      </c>
      <c r="BW188" s="69">
        <v>0</v>
      </c>
      <c r="BX188" s="80">
        <v>0</v>
      </c>
      <c r="BY188" s="80">
        <v>0</v>
      </c>
      <c r="BZ188" s="69">
        <v>0</v>
      </c>
      <c r="CA188" s="69">
        <v>0</v>
      </c>
      <c r="CB188" s="80">
        <v>-38</v>
      </c>
      <c r="CC188" s="80">
        <v>79377</v>
      </c>
      <c r="CD188" s="69">
        <v>0</v>
      </c>
      <c r="CE188" s="69" t="s">
        <v>873</v>
      </c>
      <c r="CF188" s="69" t="s">
        <v>874</v>
      </c>
      <c r="CG188" s="69" t="s">
        <v>701</v>
      </c>
      <c r="CH188" s="69" t="s">
        <v>701</v>
      </c>
      <c r="CI188" s="69" t="s">
        <v>701</v>
      </c>
      <c r="CJ188" s="68" t="s">
        <v>701</v>
      </c>
      <c r="CK188" s="68">
        <v>45418</v>
      </c>
      <c r="CL188" s="185" t="s">
        <v>1001</v>
      </c>
      <c r="CM188" s="67" t="s">
        <v>1004</v>
      </c>
      <c r="CN188" s="67" t="s">
        <v>168</v>
      </c>
      <c r="CO188" s="68">
        <v>45250</v>
      </c>
      <c r="CP188" s="185" t="s">
        <v>1007</v>
      </c>
      <c r="CQ188" s="67" t="s">
        <v>1004</v>
      </c>
      <c r="CR188" s="67" t="s">
        <v>1050</v>
      </c>
      <c r="CS188" s="69">
        <v>5443223.4699999997</v>
      </c>
      <c r="CT188" s="69"/>
      <c r="CU188" s="69"/>
      <c r="CV188" s="69">
        <v>0</v>
      </c>
      <c r="CW188" s="69">
        <v>31</v>
      </c>
      <c r="CX188" s="69">
        <v>0</v>
      </c>
      <c r="CY188" s="69">
        <v>-38</v>
      </c>
      <c r="CZ188" s="69">
        <v>-138692</v>
      </c>
      <c r="DA188" s="69">
        <v>0</v>
      </c>
      <c r="DG188" t="str">
        <f t="shared" si="7"/>
        <v>DO</v>
      </c>
    </row>
    <row r="189" spans="1:111">
      <c r="A189" t="str">
        <f t="shared" si="6"/>
        <v>04DO</v>
      </c>
      <c r="B189" s="67" t="s">
        <v>3</v>
      </c>
      <c r="C189" s="67" t="s">
        <v>366</v>
      </c>
      <c r="D189" s="67" t="s">
        <v>367</v>
      </c>
      <c r="E189" s="68">
        <v>44596</v>
      </c>
      <c r="F189" s="185" t="s">
        <v>1003</v>
      </c>
      <c r="G189" s="67" t="s">
        <v>1010</v>
      </c>
      <c r="H189" s="69">
        <v>2</v>
      </c>
      <c r="I189" s="69">
        <v>4</v>
      </c>
      <c r="J189" s="69">
        <v>156</v>
      </c>
      <c r="K189" s="69">
        <v>248</v>
      </c>
      <c r="L189" s="69">
        <v>248</v>
      </c>
      <c r="M189" s="69">
        <v>0</v>
      </c>
      <c r="N189" s="69">
        <v>0</v>
      </c>
      <c r="O189" s="69">
        <v>0</v>
      </c>
      <c r="P189" s="69">
        <v>92</v>
      </c>
      <c r="Q189" s="80">
        <v>0</v>
      </c>
      <c r="R189" s="80">
        <v>1455255</v>
      </c>
      <c r="S189" s="80">
        <v>50000</v>
      </c>
      <c r="T189" s="80">
        <v>1405255</v>
      </c>
      <c r="U189" s="80">
        <v>1515282</v>
      </c>
      <c r="V189" s="80">
        <v>1451281</v>
      </c>
      <c r="W189" s="80">
        <v>0</v>
      </c>
      <c r="X189" s="80">
        <v>0</v>
      </c>
      <c r="Y189" s="80">
        <v>0</v>
      </c>
      <c r="Z189" s="80">
        <v>1451281</v>
      </c>
      <c r="AA189" s="80">
        <v>1452112</v>
      </c>
      <c r="AB189" s="80">
        <v>7917</v>
      </c>
      <c r="AC189" s="69">
        <v>60027</v>
      </c>
      <c r="AD189" s="69">
        <v>72</v>
      </c>
      <c r="AE189" s="69">
        <v>0</v>
      </c>
      <c r="AF189" s="80">
        <v>0</v>
      </c>
      <c r="AG189" s="80">
        <v>0</v>
      </c>
      <c r="AH189" s="69">
        <v>0</v>
      </c>
      <c r="AI189" s="69">
        <v>0</v>
      </c>
      <c r="AJ189" s="80">
        <v>0</v>
      </c>
      <c r="AK189" s="80">
        <v>2066</v>
      </c>
      <c r="AL189" s="69">
        <v>0</v>
      </c>
      <c r="AM189" s="69">
        <v>0</v>
      </c>
      <c r="AN189" s="80">
        <v>0</v>
      </c>
      <c r="AO189" s="80">
        <v>0</v>
      </c>
      <c r="AP189" s="69">
        <v>0</v>
      </c>
      <c r="AQ189" s="69">
        <v>0</v>
      </c>
      <c r="AR189" s="80">
        <v>0</v>
      </c>
      <c r="AS189" s="80">
        <v>0</v>
      </c>
      <c r="AT189" s="69">
        <v>0</v>
      </c>
      <c r="AU189" s="69">
        <v>0</v>
      </c>
      <c r="AV189" s="80">
        <v>0</v>
      </c>
      <c r="AW189" s="80">
        <v>0</v>
      </c>
      <c r="AX189" s="69">
        <v>0</v>
      </c>
      <c r="AY189" s="69">
        <v>0</v>
      </c>
      <c r="AZ189" s="80">
        <v>0</v>
      </c>
      <c r="BA189" s="80">
        <v>0</v>
      </c>
      <c r="BB189" s="69">
        <v>0</v>
      </c>
      <c r="BC189" s="69">
        <v>7</v>
      </c>
      <c r="BD189" s="80">
        <v>0</v>
      </c>
      <c r="BE189" s="80">
        <v>76040</v>
      </c>
      <c r="BF189" s="69">
        <v>0</v>
      </c>
      <c r="BG189" s="69">
        <v>0</v>
      </c>
      <c r="BH189" s="80">
        <v>0</v>
      </c>
      <c r="BI189" s="80">
        <v>0</v>
      </c>
      <c r="BJ189" s="69">
        <v>0</v>
      </c>
      <c r="BK189" s="69">
        <v>28</v>
      </c>
      <c r="BL189" s="80">
        <v>0</v>
      </c>
      <c r="BM189" s="80">
        <v>7087</v>
      </c>
      <c r="BN189" s="69">
        <v>0</v>
      </c>
      <c r="BO189" s="69">
        <v>0</v>
      </c>
      <c r="BP189" s="80">
        <v>0</v>
      </c>
      <c r="BQ189" s="80">
        <v>0</v>
      </c>
      <c r="BR189" s="69">
        <v>0</v>
      </c>
      <c r="BS189" s="69">
        <v>0</v>
      </c>
      <c r="BT189" s="80">
        <v>0</v>
      </c>
      <c r="BU189" s="80">
        <v>0</v>
      </c>
      <c r="BV189" s="69">
        <v>0</v>
      </c>
      <c r="BW189" s="69">
        <v>0</v>
      </c>
      <c r="BX189" s="80">
        <v>0</v>
      </c>
      <c r="BY189" s="80">
        <v>0</v>
      </c>
      <c r="BZ189" s="69">
        <v>0</v>
      </c>
      <c r="CA189" s="69">
        <v>35</v>
      </c>
      <c r="CB189" s="80">
        <v>0</v>
      </c>
      <c r="CC189" s="80">
        <v>85192</v>
      </c>
      <c r="CD189" s="69">
        <v>0</v>
      </c>
      <c r="CE189" s="69" t="s">
        <v>880</v>
      </c>
      <c r="CF189" s="69" t="s">
        <v>881</v>
      </c>
      <c r="CG189" s="69" t="s">
        <v>701</v>
      </c>
      <c r="CH189" s="69" t="s">
        <v>701</v>
      </c>
      <c r="CI189" s="69" t="s">
        <v>701</v>
      </c>
      <c r="CJ189" s="68" t="s">
        <v>701</v>
      </c>
      <c r="CK189" s="68">
        <v>45170</v>
      </c>
      <c r="CL189" s="185" t="s">
        <v>1005</v>
      </c>
      <c r="CM189" s="67" t="s">
        <v>1004</v>
      </c>
      <c r="CN189" s="67" t="s">
        <v>168</v>
      </c>
      <c r="CO189" s="68">
        <v>45013</v>
      </c>
      <c r="CP189" s="185" t="s">
        <v>1003</v>
      </c>
      <c r="CQ189" s="67" t="s">
        <v>1009</v>
      </c>
      <c r="CR189" s="67" t="s">
        <v>1051</v>
      </c>
      <c r="CS189" s="69">
        <v>1403378.89</v>
      </c>
      <c r="CT189" s="69"/>
      <c r="CU189" s="69"/>
      <c r="CV189" s="69">
        <v>0</v>
      </c>
      <c r="CW189" s="69">
        <v>13</v>
      </c>
      <c r="CX189" s="69">
        <v>0</v>
      </c>
      <c r="CY189" s="69">
        <v>0</v>
      </c>
      <c r="CZ189" s="69">
        <v>0</v>
      </c>
      <c r="DA189" s="69">
        <v>0</v>
      </c>
      <c r="DG189" t="str">
        <f t="shared" si="7"/>
        <v>DO</v>
      </c>
    </row>
    <row r="190" spans="1:111">
      <c r="A190" t="str">
        <f t="shared" si="6"/>
        <v>04DO</v>
      </c>
      <c r="B190" s="67" t="s">
        <v>3</v>
      </c>
      <c r="C190" s="67" t="s">
        <v>368</v>
      </c>
      <c r="D190" s="67" t="s">
        <v>369</v>
      </c>
      <c r="E190" s="68">
        <v>44841</v>
      </c>
      <c r="F190" s="185" t="s">
        <v>1007</v>
      </c>
      <c r="G190" s="67" t="s">
        <v>1009</v>
      </c>
      <c r="H190" s="69">
        <v>4</v>
      </c>
      <c r="I190" s="69">
        <v>3</v>
      </c>
      <c r="J190" s="69">
        <v>148</v>
      </c>
      <c r="K190" s="69">
        <v>247</v>
      </c>
      <c r="L190" s="69">
        <v>247</v>
      </c>
      <c r="M190" s="69">
        <v>0</v>
      </c>
      <c r="N190" s="69">
        <v>0</v>
      </c>
      <c r="O190" s="69">
        <v>0</v>
      </c>
      <c r="P190" s="69">
        <v>99</v>
      </c>
      <c r="Q190" s="80">
        <v>0</v>
      </c>
      <c r="R190" s="80">
        <v>3843000</v>
      </c>
      <c r="S190" s="80">
        <v>50000</v>
      </c>
      <c r="T190" s="80">
        <v>3793000</v>
      </c>
      <c r="U190" s="80">
        <v>3930369</v>
      </c>
      <c r="V190" s="80">
        <v>3945848</v>
      </c>
      <c r="W190" s="80">
        <v>0</v>
      </c>
      <c r="X190" s="80">
        <v>0</v>
      </c>
      <c r="Y190" s="80">
        <v>0</v>
      </c>
      <c r="Z190" s="80">
        <v>3945848</v>
      </c>
      <c r="AA190" s="80">
        <v>3942412</v>
      </c>
      <c r="AB190" s="80">
        <v>-3437</v>
      </c>
      <c r="AC190" s="69">
        <v>87369</v>
      </c>
      <c r="AD190" s="69">
        <v>57</v>
      </c>
      <c r="AE190" s="69">
        <v>0</v>
      </c>
      <c r="AF190" s="80">
        <v>0</v>
      </c>
      <c r="AG190" s="80">
        <v>0</v>
      </c>
      <c r="AH190" s="69">
        <v>0</v>
      </c>
      <c r="AI190" s="69">
        <v>26</v>
      </c>
      <c r="AJ190" s="80">
        <v>0</v>
      </c>
      <c r="AK190" s="80">
        <v>87369</v>
      </c>
      <c r="AL190" s="69">
        <v>77301</v>
      </c>
      <c r="AM190" s="69">
        <v>0</v>
      </c>
      <c r="AN190" s="80">
        <v>0</v>
      </c>
      <c r="AO190" s="80">
        <v>0</v>
      </c>
      <c r="AP190" s="69">
        <v>0</v>
      </c>
      <c r="AQ190" s="69">
        <v>0</v>
      </c>
      <c r="AR190" s="80">
        <v>0</v>
      </c>
      <c r="AS190" s="80">
        <v>0</v>
      </c>
      <c r="AT190" s="69">
        <v>0</v>
      </c>
      <c r="AU190" s="69">
        <v>0</v>
      </c>
      <c r="AV190" s="80">
        <v>0</v>
      </c>
      <c r="AW190" s="80">
        <v>0</v>
      </c>
      <c r="AX190" s="69">
        <v>0</v>
      </c>
      <c r="AY190" s="69">
        <v>0</v>
      </c>
      <c r="AZ190" s="80">
        <v>0</v>
      </c>
      <c r="BA190" s="80">
        <v>6749</v>
      </c>
      <c r="BB190" s="69">
        <v>0</v>
      </c>
      <c r="BC190" s="69">
        <v>0</v>
      </c>
      <c r="BD190" s="80">
        <v>0</v>
      </c>
      <c r="BE190" s="80">
        <v>4512</v>
      </c>
      <c r="BF190" s="69">
        <v>0</v>
      </c>
      <c r="BG190" s="69">
        <v>0</v>
      </c>
      <c r="BH190" s="80">
        <v>0</v>
      </c>
      <c r="BI190" s="80">
        <v>0</v>
      </c>
      <c r="BJ190" s="69">
        <v>0</v>
      </c>
      <c r="BK190" s="69">
        <v>0</v>
      </c>
      <c r="BL190" s="80">
        <v>0</v>
      </c>
      <c r="BM190" s="80">
        <v>0</v>
      </c>
      <c r="BN190" s="69">
        <v>0</v>
      </c>
      <c r="BO190" s="69">
        <v>0</v>
      </c>
      <c r="BP190" s="80">
        <v>0</v>
      </c>
      <c r="BQ190" s="80">
        <v>0</v>
      </c>
      <c r="BR190" s="69">
        <v>0</v>
      </c>
      <c r="BS190" s="69">
        <v>0</v>
      </c>
      <c r="BT190" s="80">
        <v>0</v>
      </c>
      <c r="BU190" s="80">
        <v>0</v>
      </c>
      <c r="BV190" s="69">
        <v>0</v>
      </c>
      <c r="BW190" s="69">
        <v>0</v>
      </c>
      <c r="BX190" s="80">
        <v>0</v>
      </c>
      <c r="BY190" s="80">
        <v>0</v>
      </c>
      <c r="BZ190" s="69">
        <v>0</v>
      </c>
      <c r="CA190" s="69">
        <v>26</v>
      </c>
      <c r="CB190" s="80">
        <v>0</v>
      </c>
      <c r="CC190" s="80">
        <v>98630</v>
      </c>
      <c r="CD190" s="69">
        <v>77301</v>
      </c>
      <c r="CE190" s="69" t="s">
        <v>880</v>
      </c>
      <c r="CF190" s="69" t="s">
        <v>881</v>
      </c>
      <c r="CG190" s="69" t="s">
        <v>701</v>
      </c>
      <c r="CH190" s="69" t="s">
        <v>701</v>
      </c>
      <c r="CI190" s="69" t="s">
        <v>701</v>
      </c>
      <c r="CJ190" s="68" t="s">
        <v>701</v>
      </c>
      <c r="CK190" s="68">
        <v>45453</v>
      </c>
      <c r="CL190" s="185" t="s">
        <v>1001</v>
      </c>
      <c r="CM190" s="67" t="s">
        <v>1004</v>
      </c>
      <c r="CN190" s="67" t="s">
        <v>168</v>
      </c>
      <c r="CO190" s="68">
        <v>45327</v>
      </c>
      <c r="CP190" s="185" t="s">
        <v>1003</v>
      </c>
      <c r="CQ190" s="67" t="s">
        <v>1004</v>
      </c>
      <c r="CR190" s="67" t="s">
        <v>1051</v>
      </c>
      <c r="CS190" s="69">
        <v>3910539.99</v>
      </c>
      <c r="CT190" s="69"/>
      <c r="CU190" s="69"/>
      <c r="CV190" s="69">
        <v>0</v>
      </c>
      <c r="CW190" s="69">
        <v>16</v>
      </c>
      <c r="CX190" s="69">
        <v>0</v>
      </c>
      <c r="CY190" s="69">
        <v>0</v>
      </c>
      <c r="CZ190" s="69">
        <v>0</v>
      </c>
      <c r="DA190" s="69">
        <v>0</v>
      </c>
      <c r="DG190" t="str">
        <f t="shared" si="7"/>
        <v>DO</v>
      </c>
    </row>
    <row r="191" spans="1:111">
      <c r="A191" t="str">
        <f t="shared" si="6"/>
        <v>04DO</v>
      </c>
      <c r="B191" s="67" t="s">
        <v>3</v>
      </c>
      <c r="C191" s="67" t="s">
        <v>370</v>
      </c>
      <c r="D191" s="67" t="s">
        <v>371</v>
      </c>
      <c r="E191" s="68">
        <v>44806</v>
      </c>
      <c r="F191" s="185" t="s">
        <v>1005</v>
      </c>
      <c r="G191" s="67" t="s">
        <v>1009</v>
      </c>
      <c r="H191" s="69">
        <v>1</v>
      </c>
      <c r="I191" s="69">
        <v>1</v>
      </c>
      <c r="J191" s="69">
        <v>133</v>
      </c>
      <c r="K191" s="69">
        <v>180</v>
      </c>
      <c r="L191" s="69">
        <v>179</v>
      </c>
      <c r="M191" s="69">
        <v>1</v>
      </c>
      <c r="N191" s="69">
        <v>0</v>
      </c>
      <c r="O191" s="69">
        <v>0</v>
      </c>
      <c r="P191" s="69">
        <v>47</v>
      </c>
      <c r="Q191" s="80">
        <v>0</v>
      </c>
      <c r="R191" s="80">
        <v>3147147</v>
      </c>
      <c r="S191" s="80">
        <v>50000</v>
      </c>
      <c r="T191" s="80">
        <v>3097147</v>
      </c>
      <c r="U191" s="80">
        <v>3153188</v>
      </c>
      <c r="V191" s="80">
        <v>2965886</v>
      </c>
      <c r="W191" s="80">
        <v>0</v>
      </c>
      <c r="X191" s="80">
        <v>0</v>
      </c>
      <c r="Y191" s="80">
        <v>0</v>
      </c>
      <c r="Z191" s="80">
        <v>2965886</v>
      </c>
      <c r="AA191" s="80">
        <v>2896248</v>
      </c>
      <c r="AB191" s="80">
        <v>-69638</v>
      </c>
      <c r="AC191" s="69">
        <v>6041</v>
      </c>
      <c r="AD191" s="69">
        <v>43</v>
      </c>
      <c r="AE191" s="69">
        <v>0</v>
      </c>
      <c r="AF191" s="80">
        <v>0</v>
      </c>
      <c r="AG191" s="80">
        <v>0</v>
      </c>
      <c r="AH191" s="69">
        <v>0</v>
      </c>
      <c r="AI191" s="69">
        <v>0</v>
      </c>
      <c r="AJ191" s="80">
        <v>0</v>
      </c>
      <c r="AK191" s="80">
        <v>6041</v>
      </c>
      <c r="AL191" s="69">
        <v>0</v>
      </c>
      <c r="AM191" s="69">
        <v>0</v>
      </c>
      <c r="AN191" s="80">
        <v>0</v>
      </c>
      <c r="AO191" s="80">
        <v>0</v>
      </c>
      <c r="AP191" s="69">
        <v>0</v>
      </c>
      <c r="AQ191" s="69">
        <v>0</v>
      </c>
      <c r="AR191" s="80">
        <v>0</v>
      </c>
      <c r="AS191" s="80">
        <v>0</v>
      </c>
      <c r="AT191" s="69">
        <v>0</v>
      </c>
      <c r="AU191" s="69">
        <v>0</v>
      </c>
      <c r="AV191" s="80">
        <v>0</v>
      </c>
      <c r="AW191" s="80">
        <v>0</v>
      </c>
      <c r="AX191" s="69">
        <v>0</v>
      </c>
      <c r="AY191" s="69">
        <v>0</v>
      </c>
      <c r="AZ191" s="80">
        <v>0</v>
      </c>
      <c r="BA191" s="80">
        <v>0</v>
      </c>
      <c r="BB191" s="69">
        <v>0</v>
      </c>
      <c r="BC191" s="69">
        <v>0</v>
      </c>
      <c r="BD191" s="80">
        <v>0</v>
      </c>
      <c r="BE191" s="80">
        <v>0</v>
      </c>
      <c r="BF191" s="69">
        <v>0</v>
      </c>
      <c r="BG191" s="69">
        <v>0</v>
      </c>
      <c r="BH191" s="80">
        <v>0</v>
      </c>
      <c r="BI191" s="80">
        <v>0</v>
      </c>
      <c r="BJ191" s="69">
        <v>0</v>
      </c>
      <c r="BK191" s="69">
        <v>0</v>
      </c>
      <c r="BL191" s="80">
        <v>0</v>
      </c>
      <c r="BM191" s="80">
        <v>0</v>
      </c>
      <c r="BN191" s="69">
        <v>0</v>
      </c>
      <c r="BO191" s="69">
        <v>0</v>
      </c>
      <c r="BP191" s="80">
        <v>0</v>
      </c>
      <c r="BQ191" s="80">
        <v>0</v>
      </c>
      <c r="BR191" s="69">
        <v>0</v>
      </c>
      <c r="BS191" s="69">
        <v>0</v>
      </c>
      <c r="BT191" s="80">
        <v>0</v>
      </c>
      <c r="BU191" s="80">
        <v>0</v>
      </c>
      <c r="BV191" s="69">
        <v>0</v>
      </c>
      <c r="BW191" s="69">
        <v>0</v>
      </c>
      <c r="BX191" s="80">
        <v>0</v>
      </c>
      <c r="BY191" s="80">
        <v>0</v>
      </c>
      <c r="BZ191" s="69">
        <v>0</v>
      </c>
      <c r="CA191" s="69">
        <v>0</v>
      </c>
      <c r="CB191" s="80">
        <v>0</v>
      </c>
      <c r="CC191" s="80">
        <v>6041</v>
      </c>
      <c r="CD191" s="69">
        <v>0</v>
      </c>
      <c r="CE191" s="69" t="s">
        <v>884</v>
      </c>
      <c r="CF191" s="69" t="s">
        <v>885</v>
      </c>
      <c r="CG191" s="69" t="s">
        <v>701</v>
      </c>
      <c r="CH191" s="69" t="s">
        <v>701</v>
      </c>
      <c r="CI191" s="69" t="s">
        <v>701</v>
      </c>
      <c r="CJ191" s="68" t="s">
        <v>701</v>
      </c>
      <c r="CK191" s="68">
        <v>45184</v>
      </c>
      <c r="CL191" s="185" t="s">
        <v>1005</v>
      </c>
      <c r="CM191" s="67" t="s">
        <v>1004</v>
      </c>
      <c r="CN191" s="67" t="s">
        <v>168</v>
      </c>
      <c r="CO191" s="68">
        <v>45141</v>
      </c>
      <c r="CP191" s="185" t="s">
        <v>1005</v>
      </c>
      <c r="CQ191" s="67" t="s">
        <v>1004</v>
      </c>
      <c r="CR191" s="67" t="s">
        <v>1051</v>
      </c>
      <c r="CS191" s="69">
        <v>3652108.96</v>
      </c>
      <c r="CT191" s="69" t="s">
        <v>717</v>
      </c>
      <c r="CU191" s="69" t="s">
        <v>718</v>
      </c>
      <c r="CV191" s="69">
        <v>0</v>
      </c>
      <c r="CW191" s="69">
        <v>4</v>
      </c>
      <c r="CX191" s="69">
        <v>0</v>
      </c>
      <c r="CY191" s="69">
        <v>0</v>
      </c>
      <c r="CZ191" s="69">
        <v>0</v>
      </c>
      <c r="DA191" s="69">
        <v>0</v>
      </c>
      <c r="DG191" t="str">
        <f t="shared" si="7"/>
        <v>DO</v>
      </c>
    </row>
    <row r="192" spans="1:111">
      <c r="A192" t="str">
        <f t="shared" si="6"/>
        <v>04DO</v>
      </c>
      <c r="B192" s="67" t="s">
        <v>3</v>
      </c>
      <c r="C192" s="67" t="s">
        <v>886</v>
      </c>
      <c r="D192" s="67" t="s">
        <v>1056</v>
      </c>
      <c r="E192" s="68">
        <v>44726</v>
      </c>
      <c r="F192" s="185" t="s">
        <v>1001</v>
      </c>
      <c r="G192" s="67" t="s">
        <v>1010</v>
      </c>
      <c r="H192" s="69">
        <v>1</v>
      </c>
      <c r="I192" s="69">
        <v>0</v>
      </c>
      <c r="J192" s="69">
        <v>182</v>
      </c>
      <c r="K192" s="69">
        <v>209</v>
      </c>
      <c r="L192" s="69">
        <v>209</v>
      </c>
      <c r="M192" s="69">
        <v>0</v>
      </c>
      <c r="N192" s="69">
        <v>0</v>
      </c>
      <c r="O192" s="69">
        <v>0</v>
      </c>
      <c r="P192" s="69">
        <v>27</v>
      </c>
      <c r="Q192" s="80">
        <v>0</v>
      </c>
      <c r="R192" s="80">
        <v>1468626</v>
      </c>
      <c r="S192" s="80">
        <v>50000</v>
      </c>
      <c r="T192" s="80">
        <v>1418626</v>
      </c>
      <c r="U192" s="80">
        <v>1468626</v>
      </c>
      <c r="V192" s="80">
        <v>1421948</v>
      </c>
      <c r="W192" s="80">
        <v>0</v>
      </c>
      <c r="X192" s="80">
        <v>0</v>
      </c>
      <c r="Y192" s="80">
        <v>0</v>
      </c>
      <c r="Z192" s="80">
        <v>1421948</v>
      </c>
      <c r="AA192" s="80">
        <v>1421948</v>
      </c>
      <c r="AB192" s="80">
        <v>0</v>
      </c>
      <c r="AC192" s="69">
        <v>0</v>
      </c>
      <c r="AD192" s="69">
        <v>18</v>
      </c>
      <c r="AE192" s="69">
        <v>0</v>
      </c>
      <c r="AF192" s="80">
        <v>0</v>
      </c>
      <c r="AG192" s="80">
        <v>0</v>
      </c>
      <c r="AH192" s="69">
        <v>0</v>
      </c>
      <c r="AI192" s="69">
        <v>0</v>
      </c>
      <c r="AJ192" s="80">
        <v>0</v>
      </c>
      <c r="AK192" s="80">
        <v>0</v>
      </c>
      <c r="AL192" s="69">
        <v>0</v>
      </c>
      <c r="AM192" s="69">
        <v>0</v>
      </c>
      <c r="AN192" s="80">
        <v>0</v>
      </c>
      <c r="AO192" s="80">
        <v>0</v>
      </c>
      <c r="AP192" s="69">
        <v>0</v>
      </c>
      <c r="AQ192" s="69">
        <v>0</v>
      </c>
      <c r="AR192" s="80">
        <v>0</v>
      </c>
      <c r="AS192" s="80">
        <v>0</v>
      </c>
      <c r="AT192" s="69">
        <v>0</v>
      </c>
      <c r="AU192" s="69">
        <v>0</v>
      </c>
      <c r="AV192" s="80">
        <v>0</v>
      </c>
      <c r="AW192" s="80">
        <v>0</v>
      </c>
      <c r="AX192" s="69">
        <v>0</v>
      </c>
      <c r="AY192" s="69">
        <v>0</v>
      </c>
      <c r="AZ192" s="80">
        <v>0</v>
      </c>
      <c r="BA192" s="80">
        <v>0</v>
      </c>
      <c r="BB192" s="69">
        <v>0</v>
      </c>
      <c r="BC192" s="69">
        <v>0</v>
      </c>
      <c r="BD192" s="80">
        <v>0</v>
      </c>
      <c r="BE192" s="80">
        <v>0</v>
      </c>
      <c r="BF192" s="69">
        <v>0</v>
      </c>
      <c r="BG192" s="69">
        <v>0</v>
      </c>
      <c r="BH192" s="80">
        <v>0</v>
      </c>
      <c r="BI192" s="80">
        <v>0</v>
      </c>
      <c r="BJ192" s="69">
        <v>0</v>
      </c>
      <c r="BK192" s="69">
        <v>0</v>
      </c>
      <c r="BL192" s="80">
        <v>0</v>
      </c>
      <c r="BM192" s="80">
        <v>0</v>
      </c>
      <c r="BN192" s="69">
        <v>0</v>
      </c>
      <c r="BO192" s="69">
        <v>0</v>
      </c>
      <c r="BP192" s="80">
        <v>0</v>
      </c>
      <c r="BQ192" s="80">
        <v>0</v>
      </c>
      <c r="BR192" s="69">
        <v>0</v>
      </c>
      <c r="BS192" s="69">
        <v>0</v>
      </c>
      <c r="BT192" s="80">
        <v>0</v>
      </c>
      <c r="BU192" s="80">
        <v>0</v>
      </c>
      <c r="BV192" s="69">
        <v>0</v>
      </c>
      <c r="BW192" s="69">
        <v>0</v>
      </c>
      <c r="BX192" s="80">
        <v>0</v>
      </c>
      <c r="BY192" s="80">
        <v>0</v>
      </c>
      <c r="BZ192" s="69">
        <v>0</v>
      </c>
      <c r="CA192" s="69">
        <v>0</v>
      </c>
      <c r="CB192" s="80">
        <v>0</v>
      </c>
      <c r="CC192" s="80">
        <v>0</v>
      </c>
      <c r="CD192" s="69">
        <v>0</v>
      </c>
      <c r="CE192" s="69" t="s">
        <v>887</v>
      </c>
      <c r="CF192" s="69" t="s">
        <v>888</v>
      </c>
      <c r="CG192" s="69" t="s">
        <v>701</v>
      </c>
      <c r="CH192" s="69" t="s">
        <v>701</v>
      </c>
      <c r="CI192" s="69" t="s">
        <v>701</v>
      </c>
      <c r="CJ192" s="68" t="s">
        <v>701</v>
      </c>
      <c r="CK192" s="68">
        <v>45250</v>
      </c>
      <c r="CL192" s="185" t="s">
        <v>1007</v>
      </c>
      <c r="CM192" s="67" t="s">
        <v>1004</v>
      </c>
      <c r="CN192" s="67" t="s">
        <v>168</v>
      </c>
      <c r="CO192" s="68">
        <v>45224</v>
      </c>
      <c r="CP192" s="185" t="s">
        <v>1007</v>
      </c>
      <c r="CQ192" s="67" t="s">
        <v>1004</v>
      </c>
      <c r="CR192" s="67" t="s">
        <v>1055</v>
      </c>
      <c r="CS192" s="69">
        <v>2551166.7999999998</v>
      </c>
      <c r="CT192" s="69"/>
      <c r="CU192" s="69"/>
      <c r="CV192" s="69">
        <v>0</v>
      </c>
      <c r="CW192" s="69">
        <v>9</v>
      </c>
      <c r="CX192" s="69">
        <v>0</v>
      </c>
      <c r="CY192" s="69">
        <v>0</v>
      </c>
      <c r="CZ192" s="69">
        <v>0</v>
      </c>
      <c r="DA192" s="69">
        <v>0</v>
      </c>
      <c r="DG192" t="str">
        <f t="shared" si="7"/>
        <v>DO</v>
      </c>
    </row>
    <row r="193" spans="1:111">
      <c r="A193" t="str">
        <f t="shared" ref="A193:A256" si="8">CONCATENATE(B193,DG193)</f>
        <v>04DO</v>
      </c>
      <c r="B193" s="67" t="s">
        <v>3</v>
      </c>
      <c r="C193" s="67" t="s">
        <v>615</v>
      </c>
      <c r="D193" s="67" t="s">
        <v>616</v>
      </c>
      <c r="E193" s="68">
        <v>44932</v>
      </c>
      <c r="F193" s="185" t="s">
        <v>1003</v>
      </c>
      <c r="G193" s="67" t="s">
        <v>1009</v>
      </c>
      <c r="H193" s="69">
        <v>1</v>
      </c>
      <c r="I193" s="69">
        <v>0</v>
      </c>
      <c r="J193" s="69">
        <v>227</v>
      </c>
      <c r="K193" s="69">
        <v>332</v>
      </c>
      <c r="L193" s="69">
        <v>330</v>
      </c>
      <c r="M193" s="69">
        <v>2</v>
      </c>
      <c r="N193" s="69">
        <v>0</v>
      </c>
      <c r="O193" s="69">
        <v>0</v>
      </c>
      <c r="P193" s="69">
        <v>105</v>
      </c>
      <c r="Q193" s="80">
        <v>0</v>
      </c>
      <c r="R193" s="80">
        <v>4294622</v>
      </c>
      <c r="S193" s="80">
        <v>50000</v>
      </c>
      <c r="T193" s="80">
        <v>4244622</v>
      </c>
      <c r="U193" s="80">
        <v>4294622</v>
      </c>
      <c r="V193" s="80">
        <v>4411466</v>
      </c>
      <c r="W193" s="80">
        <v>0</v>
      </c>
      <c r="X193" s="80">
        <v>0</v>
      </c>
      <c r="Y193" s="80">
        <v>0</v>
      </c>
      <c r="Z193" s="80">
        <v>4411466</v>
      </c>
      <c r="AA193" s="80">
        <v>4411466</v>
      </c>
      <c r="AB193" s="80">
        <v>0</v>
      </c>
      <c r="AC193" s="69">
        <v>0</v>
      </c>
      <c r="AD193" s="69">
        <v>72</v>
      </c>
      <c r="AE193" s="69">
        <v>0</v>
      </c>
      <c r="AF193" s="80">
        <v>0</v>
      </c>
      <c r="AG193" s="80">
        <v>0</v>
      </c>
      <c r="AH193" s="69">
        <v>0</v>
      </c>
      <c r="AI193" s="69">
        <v>0</v>
      </c>
      <c r="AJ193" s="80">
        <v>0</v>
      </c>
      <c r="AK193" s="80">
        <v>47374</v>
      </c>
      <c r="AL193" s="69">
        <v>0</v>
      </c>
      <c r="AM193" s="69">
        <v>0</v>
      </c>
      <c r="AN193" s="80">
        <v>0</v>
      </c>
      <c r="AO193" s="80">
        <v>0</v>
      </c>
      <c r="AP193" s="69">
        <v>0</v>
      </c>
      <c r="AQ193" s="69">
        <v>0</v>
      </c>
      <c r="AR193" s="80">
        <v>0</v>
      </c>
      <c r="AS193" s="80">
        <v>0</v>
      </c>
      <c r="AT193" s="69">
        <v>0</v>
      </c>
      <c r="AU193" s="69">
        <v>0</v>
      </c>
      <c r="AV193" s="80">
        <v>0</v>
      </c>
      <c r="AW193" s="80">
        <v>0</v>
      </c>
      <c r="AX193" s="69">
        <v>0</v>
      </c>
      <c r="AY193" s="69">
        <v>0</v>
      </c>
      <c r="AZ193" s="80">
        <v>0</v>
      </c>
      <c r="BA193" s="80">
        <v>0</v>
      </c>
      <c r="BB193" s="69">
        <v>0</v>
      </c>
      <c r="BC193" s="69">
        <v>0</v>
      </c>
      <c r="BD193" s="80">
        <v>0</v>
      </c>
      <c r="BE193" s="80">
        <v>0</v>
      </c>
      <c r="BF193" s="69">
        <v>0</v>
      </c>
      <c r="BG193" s="69">
        <v>0</v>
      </c>
      <c r="BH193" s="80">
        <v>0</v>
      </c>
      <c r="BI193" s="80">
        <v>0</v>
      </c>
      <c r="BJ193" s="69">
        <v>0</v>
      </c>
      <c r="BK193" s="69">
        <v>0</v>
      </c>
      <c r="BL193" s="80">
        <v>0</v>
      </c>
      <c r="BM193" s="80">
        <v>0</v>
      </c>
      <c r="BN193" s="69">
        <v>0</v>
      </c>
      <c r="BO193" s="69">
        <v>0</v>
      </c>
      <c r="BP193" s="80">
        <v>0</v>
      </c>
      <c r="BQ193" s="80">
        <v>0</v>
      </c>
      <c r="BR193" s="69">
        <v>0</v>
      </c>
      <c r="BS193" s="69">
        <v>0</v>
      </c>
      <c r="BT193" s="80">
        <v>0</v>
      </c>
      <c r="BU193" s="80">
        <v>0</v>
      </c>
      <c r="BV193" s="69">
        <v>0</v>
      </c>
      <c r="BW193" s="69">
        <v>0</v>
      </c>
      <c r="BX193" s="80">
        <v>0</v>
      </c>
      <c r="BY193" s="80">
        <v>0</v>
      </c>
      <c r="BZ193" s="69">
        <v>0</v>
      </c>
      <c r="CA193" s="69">
        <v>0</v>
      </c>
      <c r="CB193" s="80">
        <v>0</v>
      </c>
      <c r="CC193" s="80">
        <v>47374</v>
      </c>
      <c r="CD193" s="69">
        <v>0</v>
      </c>
      <c r="CE193" s="69" t="s">
        <v>816</v>
      </c>
      <c r="CF193" s="69" t="s">
        <v>817</v>
      </c>
      <c r="CG193" s="69" t="s">
        <v>701</v>
      </c>
      <c r="CH193" s="69" t="s">
        <v>701</v>
      </c>
      <c r="CI193" s="69" t="s">
        <v>701</v>
      </c>
      <c r="CJ193" s="68" t="s">
        <v>701</v>
      </c>
      <c r="CK193" s="68">
        <v>45432</v>
      </c>
      <c r="CL193" s="185" t="s">
        <v>1001</v>
      </c>
      <c r="CM193" s="67" t="s">
        <v>1004</v>
      </c>
      <c r="CN193" s="67" t="s">
        <v>168</v>
      </c>
      <c r="CO193" s="68">
        <v>45398</v>
      </c>
      <c r="CP193" s="185" t="s">
        <v>1001</v>
      </c>
      <c r="CQ193" s="67" t="s">
        <v>1004</v>
      </c>
      <c r="CR193" s="67" t="s">
        <v>1050</v>
      </c>
      <c r="CS193" s="69">
        <v>4978122.09</v>
      </c>
      <c r="CT193" s="69"/>
      <c r="CU193" s="69"/>
      <c r="CV193" s="69">
        <v>0</v>
      </c>
      <c r="CW193" s="69">
        <v>33</v>
      </c>
      <c r="CX193" s="69">
        <v>0</v>
      </c>
      <c r="CY193" s="69">
        <v>0</v>
      </c>
      <c r="CZ193" s="69">
        <v>0</v>
      </c>
      <c r="DA193" s="69">
        <v>0</v>
      </c>
      <c r="DG193" t="str">
        <f t="shared" ref="DG193:DG256" si="9">IF(LEFT(C193,1)="E","DO","CO")</f>
        <v>DO</v>
      </c>
    </row>
    <row r="194" spans="1:111">
      <c r="A194" t="str">
        <f t="shared" si="8"/>
        <v>04DO</v>
      </c>
      <c r="B194" s="67" t="s">
        <v>3</v>
      </c>
      <c r="C194" s="67" t="s">
        <v>372</v>
      </c>
      <c r="D194" s="67" t="s">
        <v>373</v>
      </c>
      <c r="E194" s="68">
        <v>44932</v>
      </c>
      <c r="F194" s="185" t="s">
        <v>1003</v>
      </c>
      <c r="G194" s="67" t="s">
        <v>1009</v>
      </c>
      <c r="H194" s="69">
        <v>1</v>
      </c>
      <c r="I194" s="69">
        <v>2</v>
      </c>
      <c r="J194" s="69">
        <v>196</v>
      </c>
      <c r="K194" s="69">
        <v>235</v>
      </c>
      <c r="L194" s="69">
        <v>235</v>
      </c>
      <c r="M194" s="69">
        <v>0</v>
      </c>
      <c r="N194" s="69">
        <v>0</v>
      </c>
      <c r="O194" s="69">
        <v>0</v>
      </c>
      <c r="P194" s="69">
        <v>39</v>
      </c>
      <c r="Q194" s="80">
        <v>0</v>
      </c>
      <c r="R194" s="80">
        <v>4444623</v>
      </c>
      <c r="S194" s="80">
        <v>50000</v>
      </c>
      <c r="T194" s="80">
        <v>4394623</v>
      </c>
      <c r="U194" s="80">
        <v>4539611</v>
      </c>
      <c r="V194" s="80">
        <v>4542613</v>
      </c>
      <c r="W194" s="80">
        <v>0</v>
      </c>
      <c r="X194" s="80">
        <v>225000</v>
      </c>
      <c r="Y194" s="80">
        <v>225000</v>
      </c>
      <c r="Z194" s="80">
        <v>4767613</v>
      </c>
      <c r="AA194" s="80">
        <v>4542438</v>
      </c>
      <c r="AB194" s="80">
        <v>-225175</v>
      </c>
      <c r="AC194" s="69">
        <v>94987</v>
      </c>
      <c r="AD194" s="69">
        <v>33</v>
      </c>
      <c r="AE194" s="69">
        <v>0</v>
      </c>
      <c r="AF194" s="80">
        <v>0</v>
      </c>
      <c r="AG194" s="80">
        <v>20337</v>
      </c>
      <c r="AH194" s="69">
        <v>0</v>
      </c>
      <c r="AI194" s="69">
        <v>0</v>
      </c>
      <c r="AJ194" s="80">
        <v>0</v>
      </c>
      <c r="AK194" s="80">
        <v>10823</v>
      </c>
      <c r="AL194" s="69">
        <v>0</v>
      </c>
      <c r="AM194" s="69">
        <v>0</v>
      </c>
      <c r="AN194" s="80">
        <v>0</v>
      </c>
      <c r="AO194" s="80">
        <v>0</v>
      </c>
      <c r="AP194" s="69">
        <v>0</v>
      </c>
      <c r="AQ194" s="69">
        <v>0</v>
      </c>
      <c r="AR194" s="80">
        <v>0</v>
      </c>
      <c r="AS194" s="80">
        <v>0</v>
      </c>
      <c r="AT194" s="69">
        <v>0</v>
      </c>
      <c r="AU194" s="69">
        <v>0</v>
      </c>
      <c r="AV194" s="80">
        <v>0</v>
      </c>
      <c r="AW194" s="80">
        <v>0</v>
      </c>
      <c r="AX194" s="69">
        <v>0</v>
      </c>
      <c r="AY194" s="69">
        <v>0</v>
      </c>
      <c r="AZ194" s="80">
        <v>0</v>
      </c>
      <c r="BA194" s="80">
        <v>0</v>
      </c>
      <c r="BB194" s="69">
        <v>0</v>
      </c>
      <c r="BC194" s="69">
        <v>0</v>
      </c>
      <c r="BD194" s="80">
        <v>0</v>
      </c>
      <c r="BE194" s="80">
        <v>0</v>
      </c>
      <c r="BF194" s="69">
        <v>0</v>
      </c>
      <c r="BG194" s="69">
        <v>0</v>
      </c>
      <c r="BH194" s="80">
        <v>0</v>
      </c>
      <c r="BI194" s="80">
        <v>0</v>
      </c>
      <c r="BJ194" s="69">
        <v>0</v>
      </c>
      <c r="BK194" s="69">
        <v>0</v>
      </c>
      <c r="BL194" s="80">
        <v>0</v>
      </c>
      <c r="BM194" s="80">
        <v>0</v>
      </c>
      <c r="BN194" s="69">
        <v>0</v>
      </c>
      <c r="BO194" s="69">
        <v>0</v>
      </c>
      <c r="BP194" s="80">
        <v>0</v>
      </c>
      <c r="BQ194" s="80">
        <v>94987</v>
      </c>
      <c r="BR194" s="69">
        <v>0</v>
      </c>
      <c r="BS194" s="69">
        <v>0</v>
      </c>
      <c r="BT194" s="80">
        <v>0</v>
      </c>
      <c r="BU194" s="80">
        <v>0</v>
      </c>
      <c r="BV194" s="69">
        <v>0</v>
      </c>
      <c r="BW194" s="69">
        <v>0</v>
      </c>
      <c r="BX194" s="80">
        <v>0</v>
      </c>
      <c r="BY194" s="80">
        <v>0</v>
      </c>
      <c r="BZ194" s="69">
        <v>0</v>
      </c>
      <c r="CA194" s="69">
        <v>0</v>
      </c>
      <c r="CB194" s="80">
        <v>0</v>
      </c>
      <c r="CC194" s="80">
        <v>126147</v>
      </c>
      <c r="CD194" s="69">
        <v>0</v>
      </c>
      <c r="CE194" s="69" t="s">
        <v>889</v>
      </c>
      <c r="CF194" s="69" t="s">
        <v>890</v>
      </c>
      <c r="CG194" s="69" t="s">
        <v>701</v>
      </c>
      <c r="CH194" s="69" t="s">
        <v>701</v>
      </c>
      <c r="CI194" s="69" t="s">
        <v>701</v>
      </c>
      <c r="CJ194" s="68" t="s">
        <v>701</v>
      </c>
      <c r="CK194" s="68">
        <v>45344</v>
      </c>
      <c r="CL194" s="185" t="s">
        <v>1003</v>
      </c>
      <c r="CM194" s="67" t="s">
        <v>1004</v>
      </c>
      <c r="CN194" s="67" t="s">
        <v>168</v>
      </c>
      <c r="CO194" s="68">
        <v>45239</v>
      </c>
      <c r="CP194" s="185" t="s">
        <v>1007</v>
      </c>
      <c r="CQ194" s="67" t="s">
        <v>1004</v>
      </c>
      <c r="CR194" s="67" t="s">
        <v>1051</v>
      </c>
      <c r="CS194" s="69">
        <v>4468546.9800000004</v>
      </c>
      <c r="CT194" s="69" t="s">
        <v>870</v>
      </c>
      <c r="CU194" s="69" t="s">
        <v>871</v>
      </c>
      <c r="CV194" s="69">
        <v>0</v>
      </c>
      <c r="CW194" s="69">
        <v>6</v>
      </c>
      <c r="CX194" s="69">
        <v>0</v>
      </c>
      <c r="CY194" s="69">
        <v>0</v>
      </c>
      <c r="CZ194" s="69">
        <v>0</v>
      </c>
      <c r="DA194" s="69">
        <v>0</v>
      </c>
      <c r="DG194" t="str">
        <f t="shared" si="9"/>
        <v>DO</v>
      </c>
    </row>
    <row r="195" spans="1:111">
      <c r="A195" t="str">
        <f t="shared" si="8"/>
        <v>05CO</v>
      </c>
      <c r="B195" s="67" t="s">
        <v>4</v>
      </c>
      <c r="C195" s="67" t="s">
        <v>422</v>
      </c>
      <c r="D195" s="67" t="s">
        <v>423</v>
      </c>
      <c r="E195" s="68">
        <v>42529</v>
      </c>
      <c r="F195" s="185" t="s">
        <v>1001</v>
      </c>
      <c r="G195" s="67" t="s">
        <v>1057</v>
      </c>
      <c r="H195" s="69">
        <v>21</v>
      </c>
      <c r="I195" s="69">
        <v>32</v>
      </c>
      <c r="J195" s="69">
        <v>1050</v>
      </c>
      <c r="K195" s="69">
        <v>1826</v>
      </c>
      <c r="L195" s="69">
        <v>1829</v>
      </c>
      <c r="M195" s="69">
        <v>-3</v>
      </c>
      <c r="N195" s="69">
        <v>3</v>
      </c>
      <c r="O195" s="69">
        <v>0</v>
      </c>
      <c r="P195" s="69">
        <v>359</v>
      </c>
      <c r="Q195" s="80">
        <v>417</v>
      </c>
      <c r="R195" s="80">
        <v>75824482</v>
      </c>
      <c r="S195" s="80">
        <v>160000</v>
      </c>
      <c r="T195" s="80">
        <v>75664482</v>
      </c>
      <c r="U195" s="80">
        <v>86884143</v>
      </c>
      <c r="V195" s="80">
        <v>89837352</v>
      </c>
      <c r="W195" s="80">
        <v>0</v>
      </c>
      <c r="X195" s="80">
        <v>0</v>
      </c>
      <c r="Y195" s="80">
        <v>0</v>
      </c>
      <c r="Z195" s="80">
        <v>89837352</v>
      </c>
      <c r="AA195" s="80">
        <v>90458012</v>
      </c>
      <c r="AB195" s="80">
        <v>815723</v>
      </c>
      <c r="AC195" s="69">
        <v>10910761</v>
      </c>
      <c r="AD195" s="69">
        <v>209</v>
      </c>
      <c r="AE195" s="69">
        <v>0</v>
      </c>
      <c r="AF195" s="80">
        <v>13</v>
      </c>
      <c r="AG195" s="80">
        <v>563442</v>
      </c>
      <c r="AH195" s="69">
        <v>81716</v>
      </c>
      <c r="AI195" s="69">
        <v>0</v>
      </c>
      <c r="AJ195" s="80">
        <v>113</v>
      </c>
      <c r="AK195" s="80">
        <v>3719605</v>
      </c>
      <c r="AL195" s="69">
        <v>1534190</v>
      </c>
      <c r="AM195" s="69">
        <v>0</v>
      </c>
      <c r="AN195" s="80">
        <v>0</v>
      </c>
      <c r="AO195" s="80">
        <v>0</v>
      </c>
      <c r="AP195" s="69">
        <v>0</v>
      </c>
      <c r="AQ195" s="69">
        <v>0</v>
      </c>
      <c r="AR195" s="80">
        <v>0</v>
      </c>
      <c r="AS195" s="80">
        <v>0</v>
      </c>
      <c r="AT195" s="69">
        <v>0</v>
      </c>
      <c r="AU195" s="69">
        <v>0</v>
      </c>
      <c r="AV195" s="80">
        <v>0</v>
      </c>
      <c r="AW195" s="80">
        <v>0</v>
      </c>
      <c r="AX195" s="69">
        <v>0</v>
      </c>
      <c r="AY195" s="69">
        <v>0</v>
      </c>
      <c r="AZ195" s="80">
        <v>255</v>
      </c>
      <c r="BA195" s="80">
        <v>-46035</v>
      </c>
      <c r="BB195" s="69">
        <v>0</v>
      </c>
      <c r="BC195" s="69">
        <v>0</v>
      </c>
      <c r="BD195" s="80">
        <v>0</v>
      </c>
      <c r="BE195" s="80">
        <v>107943</v>
      </c>
      <c r="BF195" s="69">
        <v>0</v>
      </c>
      <c r="BG195" s="69">
        <v>0</v>
      </c>
      <c r="BH195" s="80">
        <v>0</v>
      </c>
      <c r="BI195" s="80">
        <v>0</v>
      </c>
      <c r="BJ195" s="69">
        <v>0</v>
      </c>
      <c r="BK195" s="69">
        <v>0</v>
      </c>
      <c r="BL195" s="80">
        <v>0</v>
      </c>
      <c r="BM195" s="80">
        <v>189623</v>
      </c>
      <c r="BN195" s="69">
        <v>0</v>
      </c>
      <c r="BO195" s="69">
        <v>0</v>
      </c>
      <c r="BP195" s="80">
        <v>0</v>
      </c>
      <c r="BQ195" s="80">
        <v>6200000</v>
      </c>
      <c r="BR195" s="69">
        <v>0</v>
      </c>
      <c r="BS195" s="69">
        <v>0</v>
      </c>
      <c r="BT195" s="80">
        <v>36</v>
      </c>
      <c r="BU195" s="80">
        <v>207976</v>
      </c>
      <c r="BV195" s="69">
        <v>207976</v>
      </c>
      <c r="BW195" s="69">
        <v>0</v>
      </c>
      <c r="BX195" s="80">
        <v>0</v>
      </c>
      <c r="BY195" s="80">
        <v>0</v>
      </c>
      <c r="BZ195" s="69">
        <v>0</v>
      </c>
      <c r="CA195" s="69">
        <v>0</v>
      </c>
      <c r="CB195" s="80">
        <v>417</v>
      </c>
      <c r="CC195" s="80">
        <v>10835624</v>
      </c>
      <c r="CD195" s="69">
        <v>1823881</v>
      </c>
      <c r="CE195" s="69" t="s">
        <v>764</v>
      </c>
      <c r="CF195" s="69" t="s">
        <v>765</v>
      </c>
      <c r="CG195" s="69" t="s">
        <v>701</v>
      </c>
      <c r="CH195" s="69" t="s">
        <v>701</v>
      </c>
      <c r="CI195" s="69" t="s">
        <v>701</v>
      </c>
      <c r="CJ195" s="68" t="s">
        <v>701</v>
      </c>
      <c r="CK195" s="68">
        <v>45156</v>
      </c>
      <c r="CL195" s="185" t="s">
        <v>1005</v>
      </c>
      <c r="CM195" s="67" t="s">
        <v>1004</v>
      </c>
      <c r="CN195" s="67" t="s">
        <v>168</v>
      </c>
      <c r="CO195" s="68">
        <v>44482</v>
      </c>
      <c r="CP195" s="185" t="s">
        <v>1007</v>
      </c>
      <c r="CQ195" s="67" t="s">
        <v>1010</v>
      </c>
      <c r="CR195" s="67" t="s">
        <v>1058</v>
      </c>
      <c r="CS195" s="69">
        <v>88197361.709999993</v>
      </c>
      <c r="CT195" s="69" t="s">
        <v>932</v>
      </c>
      <c r="CU195" s="69" t="s">
        <v>933</v>
      </c>
      <c r="CV195" s="69">
        <v>0</v>
      </c>
      <c r="CW195" s="69">
        <v>150</v>
      </c>
      <c r="CX195" s="69">
        <v>0</v>
      </c>
      <c r="CY195" s="69">
        <v>0</v>
      </c>
      <c r="CZ195" s="69">
        <v>-106929</v>
      </c>
      <c r="DA195" s="69">
        <v>0</v>
      </c>
      <c r="DG195" t="str">
        <f t="shared" si="9"/>
        <v>CO</v>
      </c>
    </row>
    <row r="196" spans="1:111">
      <c r="A196" t="str">
        <f t="shared" si="8"/>
        <v>05CO</v>
      </c>
      <c r="B196" s="67" t="s">
        <v>4</v>
      </c>
      <c r="C196" s="67" t="s">
        <v>424</v>
      </c>
      <c r="D196" s="67" t="s">
        <v>425</v>
      </c>
      <c r="E196" s="68">
        <v>43075</v>
      </c>
      <c r="F196" s="185" t="s">
        <v>1007</v>
      </c>
      <c r="G196" s="67" t="s">
        <v>1006</v>
      </c>
      <c r="H196" s="69">
        <v>8</v>
      </c>
      <c r="I196" s="69">
        <v>23</v>
      </c>
      <c r="J196" s="69">
        <v>1454</v>
      </c>
      <c r="K196" s="69">
        <v>2090</v>
      </c>
      <c r="L196" s="69">
        <v>2089</v>
      </c>
      <c r="M196" s="69">
        <v>1</v>
      </c>
      <c r="N196" s="69">
        <v>0</v>
      </c>
      <c r="O196" s="69">
        <v>0</v>
      </c>
      <c r="P196" s="69">
        <v>376</v>
      </c>
      <c r="Q196" s="80">
        <v>260</v>
      </c>
      <c r="R196" s="80">
        <v>108299973</v>
      </c>
      <c r="S196" s="80">
        <v>155000</v>
      </c>
      <c r="T196" s="80">
        <v>108144973</v>
      </c>
      <c r="U196" s="80">
        <v>115225015</v>
      </c>
      <c r="V196" s="80">
        <v>116585814</v>
      </c>
      <c r="W196" s="80">
        <v>0</v>
      </c>
      <c r="X196" s="80">
        <v>0</v>
      </c>
      <c r="Y196" s="80">
        <v>0</v>
      </c>
      <c r="Z196" s="80">
        <v>116585814</v>
      </c>
      <c r="AA196" s="80">
        <v>117462578</v>
      </c>
      <c r="AB196" s="80">
        <v>1572381</v>
      </c>
      <c r="AC196" s="69">
        <v>6683848</v>
      </c>
      <c r="AD196" s="69">
        <v>186</v>
      </c>
      <c r="AE196" s="69">
        <v>0</v>
      </c>
      <c r="AF196" s="80">
        <v>260</v>
      </c>
      <c r="AG196" s="80">
        <v>4333446</v>
      </c>
      <c r="AH196" s="69">
        <v>8284</v>
      </c>
      <c r="AI196" s="69">
        <v>0</v>
      </c>
      <c r="AJ196" s="80">
        <v>0</v>
      </c>
      <c r="AK196" s="80">
        <v>1863531</v>
      </c>
      <c r="AL196" s="69">
        <v>48189</v>
      </c>
      <c r="AM196" s="69">
        <v>0</v>
      </c>
      <c r="AN196" s="80">
        <v>0</v>
      </c>
      <c r="AO196" s="80">
        <v>0</v>
      </c>
      <c r="AP196" s="69">
        <v>0</v>
      </c>
      <c r="AQ196" s="69">
        <v>0</v>
      </c>
      <c r="AR196" s="80">
        <v>0</v>
      </c>
      <c r="AS196" s="80">
        <v>0</v>
      </c>
      <c r="AT196" s="69">
        <v>0</v>
      </c>
      <c r="AU196" s="69">
        <v>0</v>
      </c>
      <c r="AV196" s="80">
        <v>0</v>
      </c>
      <c r="AW196" s="80">
        <v>0</v>
      </c>
      <c r="AX196" s="69">
        <v>0</v>
      </c>
      <c r="AY196" s="69">
        <v>0</v>
      </c>
      <c r="AZ196" s="80">
        <v>0</v>
      </c>
      <c r="BA196" s="80">
        <v>0</v>
      </c>
      <c r="BB196" s="69">
        <v>0</v>
      </c>
      <c r="BC196" s="69">
        <v>0</v>
      </c>
      <c r="BD196" s="80">
        <v>0</v>
      </c>
      <c r="BE196" s="80">
        <v>6268</v>
      </c>
      <c r="BF196" s="69">
        <v>0</v>
      </c>
      <c r="BG196" s="69">
        <v>0</v>
      </c>
      <c r="BH196" s="80">
        <v>0</v>
      </c>
      <c r="BI196" s="80">
        <v>0</v>
      </c>
      <c r="BJ196" s="69">
        <v>0</v>
      </c>
      <c r="BK196" s="69">
        <v>0</v>
      </c>
      <c r="BL196" s="80">
        <v>0</v>
      </c>
      <c r="BM196" s="80">
        <v>91511</v>
      </c>
      <c r="BN196" s="69">
        <v>0</v>
      </c>
      <c r="BO196" s="69">
        <v>0</v>
      </c>
      <c r="BP196" s="80">
        <v>0</v>
      </c>
      <c r="BQ196" s="80">
        <v>0</v>
      </c>
      <c r="BR196" s="69">
        <v>0</v>
      </c>
      <c r="BS196" s="69">
        <v>0</v>
      </c>
      <c r="BT196" s="80">
        <v>0</v>
      </c>
      <c r="BU196" s="80">
        <v>0</v>
      </c>
      <c r="BV196" s="69">
        <v>0</v>
      </c>
      <c r="BW196" s="69">
        <v>0</v>
      </c>
      <c r="BX196" s="80">
        <v>0</v>
      </c>
      <c r="BY196" s="80">
        <v>0</v>
      </c>
      <c r="BZ196" s="69">
        <v>0</v>
      </c>
      <c r="CA196" s="69">
        <v>0</v>
      </c>
      <c r="CB196" s="80">
        <v>260</v>
      </c>
      <c r="CC196" s="80">
        <v>6294756</v>
      </c>
      <c r="CD196" s="69">
        <v>56473</v>
      </c>
      <c r="CE196" s="69" t="s">
        <v>934</v>
      </c>
      <c r="CF196" s="69" t="s">
        <v>935</v>
      </c>
      <c r="CG196" s="69" t="s">
        <v>701</v>
      </c>
      <c r="CH196" s="69" t="s">
        <v>701</v>
      </c>
      <c r="CI196" s="69" t="s">
        <v>701</v>
      </c>
      <c r="CJ196" s="68" t="s">
        <v>701</v>
      </c>
      <c r="CK196" s="68">
        <v>45432</v>
      </c>
      <c r="CL196" s="185" t="s">
        <v>1001</v>
      </c>
      <c r="CM196" s="67" t="s">
        <v>1004</v>
      </c>
      <c r="CN196" s="67" t="s">
        <v>168</v>
      </c>
      <c r="CO196" s="68">
        <v>45279</v>
      </c>
      <c r="CP196" s="185" t="s">
        <v>1007</v>
      </c>
      <c r="CQ196" s="67" t="s">
        <v>1004</v>
      </c>
      <c r="CR196" s="67" t="s">
        <v>1059</v>
      </c>
      <c r="CS196" s="69">
        <v>150691414.84999999</v>
      </c>
      <c r="CT196" s="69"/>
      <c r="CU196" s="69"/>
      <c r="CV196" s="69">
        <v>0</v>
      </c>
      <c r="CW196" s="69">
        <v>190</v>
      </c>
      <c r="CX196" s="69">
        <v>0</v>
      </c>
      <c r="CY196" s="69">
        <v>0</v>
      </c>
      <c r="CZ196" s="69">
        <v>0</v>
      </c>
      <c r="DA196" s="69">
        <v>0</v>
      </c>
      <c r="DG196" t="str">
        <f t="shared" si="9"/>
        <v>CO</v>
      </c>
    </row>
    <row r="197" spans="1:111">
      <c r="A197" t="str">
        <f t="shared" si="8"/>
        <v>05CO</v>
      </c>
      <c r="B197" s="67" t="s">
        <v>4</v>
      </c>
      <c r="C197" s="67" t="s">
        <v>426</v>
      </c>
      <c r="D197" s="67" t="s">
        <v>427</v>
      </c>
      <c r="E197" s="68">
        <v>44342</v>
      </c>
      <c r="F197" s="185" t="s">
        <v>1001</v>
      </c>
      <c r="G197" s="67" t="s">
        <v>1002</v>
      </c>
      <c r="H197" s="69">
        <v>3</v>
      </c>
      <c r="I197" s="69">
        <v>10</v>
      </c>
      <c r="J197" s="69">
        <v>310</v>
      </c>
      <c r="K197" s="69">
        <v>653</v>
      </c>
      <c r="L197" s="69">
        <v>651</v>
      </c>
      <c r="M197" s="69">
        <v>2</v>
      </c>
      <c r="N197" s="69">
        <v>0</v>
      </c>
      <c r="O197" s="69">
        <v>0</v>
      </c>
      <c r="P197" s="69">
        <v>281</v>
      </c>
      <c r="Q197" s="80">
        <v>62</v>
      </c>
      <c r="R197" s="80">
        <v>15404884</v>
      </c>
      <c r="S197" s="80">
        <v>150000</v>
      </c>
      <c r="T197" s="80">
        <v>15254884</v>
      </c>
      <c r="U197" s="80">
        <v>16605228</v>
      </c>
      <c r="V197" s="80">
        <v>17046359</v>
      </c>
      <c r="W197" s="80">
        <v>0</v>
      </c>
      <c r="X197" s="80">
        <v>0</v>
      </c>
      <c r="Y197" s="80">
        <v>0</v>
      </c>
      <c r="Z197" s="80">
        <v>17046359</v>
      </c>
      <c r="AA197" s="80">
        <v>17998317</v>
      </c>
      <c r="AB197" s="80">
        <v>1051871</v>
      </c>
      <c r="AC197" s="69">
        <v>1200344</v>
      </c>
      <c r="AD197" s="69">
        <v>221</v>
      </c>
      <c r="AE197" s="69">
        <v>0</v>
      </c>
      <c r="AF197" s="80">
        <v>0</v>
      </c>
      <c r="AG197" s="80">
        <v>619876</v>
      </c>
      <c r="AH197" s="69">
        <v>0</v>
      </c>
      <c r="AI197" s="69">
        <v>0</v>
      </c>
      <c r="AJ197" s="80">
        <v>0</v>
      </c>
      <c r="AK197" s="80">
        <v>257299</v>
      </c>
      <c r="AL197" s="69">
        <v>0</v>
      </c>
      <c r="AM197" s="69">
        <v>0</v>
      </c>
      <c r="AN197" s="80">
        <v>0</v>
      </c>
      <c r="AO197" s="80">
        <v>0</v>
      </c>
      <c r="AP197" s="69">
        <v>0</v>
      </c>
      <c r="AQ197" s="69">
        <v>0</v>
      </c>
      <c r="AR197" s="80">
        <v>0</v>
      </c>
      <c r="AS197" s="80">
        <v>0</v>
      </c>
      <c r="AT197" s="69">
        <v>0</v>
      </c>
      <c r="AU197" s="69">
        <v>0</v>
      </c>
      <c r="AV197" s="80">
        <v>0</v>
      </c>
      <c r="AW197" s="80">
        <v>0</v>
      </c>
      <c r="AX197" s="69">
        <v>0</v>
      </c>
      <c r="AY197" s="69">
        <v>0</v>
      </c>
      <c r="AZ197" s="80">
        <v>41</v>
      </c>
      <c r="BA197" s="80">
        <v>420621</v>
      </c>
      <c r="BB197" s="69">
        <v>0</v>
      </c>
      <c r="BC197" s="69">
        <v>0</v>
      </c>
      <c r="BD197" s="80">
        <v>42</v>
      </c>
      <c r="BE197" s="80">
        <v>13057</v>
      </c>
      <c r="BF197" s="69">
        <v>0</v>
      </c>
      <c r="BG197" s="69">
        <v>0</v>
      </c>
      <c r="BH197" s="80">
        <v>0</v>
      </c>
      <c r="BI197" s="80">
        <v>0</v>
      </c>
      <c r="BJ197" s="69">
        <v>0</v>
      </c>
      <c r="BK197" s="69">
        <v>0</v>
      </c>
      <c r="BL197" s="80">
        <v>0</v>
      </c>
      <c r="BM197" s="80">
        <v>10327</v>
      </c>
      <c r="BN197" s="69">
        <v>0</v>
      </c>
      <c r="BO197" s="69">
        <v>0</v>
      </c>
      <c r="BP197" s="80">
        <v>0</v>
      </c>
      <c r="BQ197" s="80">
        <v>0</v>
      </c>
      <c r="BR197" s="69">
        <v>0</v>
      </c>
      <c r="BS197" s="69">
        <v>0</v>
      </c>
      <c r="BT197" s="80">
        <v>0</v>
      </c>
      <c r="BU197" s="80">
        <v>0</v>
      </c>
      <c r="BV197" s="69">
        <v>0</v>
      </c>
      <c r="BW197" s="69">
        <v>0</v>
      </c>
      <c r="BX197" s="80">
        <v>0</v>
      </c>
      <c r="BY197" s="80">
        <v>0</v>
      </c>
      <c r="BZ197" s="69">
        <v>0</v>
      </c>
      <c r="CA197" s="69">
        <v>0</v>
      </c>
      <c r="CB197" s="80">
        <v>83</v>
      </c>
      <c r="CC197" s="80">
        <v>1321179</v>
      </c>
      <c r="CD197" s="69">
        <v>0</v>
      </c>
      <c r="CE197" s="69" t="s">
        <v>768</v>
      </c>
      <c r="CF197" s="69" t="s">
        <v>769</v>
      </c>
      <c r="CG197" s="69" t="s">
        <v>701</v>
      </c>
      <c r="CH197" s="69" t="s">
        <v>701</v>
      </c>
      <c r="CI197" s="69" t="s">
        <v>701</v>
      </c>
      <c r="CJ197" s="68" t="s">
        <v>701</v>
      </c>
      <c r="CK197" s="68">
        <v>45365</v>
      </c>
      <c r="CL197" s="185" t="s">
        <v>1003</v>
      </c>
      <c r="CM197" s="67" t="s">
        <v>1004</v>
      </c>
      <c r="CN197" s="67" t="s">
        <v>168</v>
      </c>
      <c r="CO197" s="68">
        <v>45145</v>
      </c>
      <c r="CP197" s="185" t="s">
        <v>1005</v>
      </c>
      <c r="CQ197" s="67" t="s">
        <v>1004</v>
      </c>
      <c r="CR197" s="67" t="s">
        <v>1060</v>
      </c>
      <c r="CS197" s="69">
        <v>17500000.260000002</v>
      </c>
      <c r="CT197" s="69"/>
      <c r="CU197" s="69"/>
      <c r="CV197" s="69">
        <v>21</v>
      </c>
      <c r="CW197" s="69">
        <v>60</v>
      </c>
      <c r="CX197" s="69">
        <v>0</v>
      </c>
      <c r="CY197" s="69">
        <v>0</v>
      </c>
      <c r="CZ197" s="69">
        <v>0</v>
      </c>
      <c r="DA197" s="69">
        <v>0</v>
      </c>
      <c r="DG197" t="str">
        <f t="shared" si="9"/>
        <v>CO</v>
      </c>
    </row>
    <row r="198" spans="1:111">
      <c r="A198" t="str">
        <f t="shared" si="8"/>
        <v>05CO</v>
      </c>
      <c r="B198" s="67" t="s">
        <v>4</v>
      </c>
      <c r="C198" s="67" t="s">
        <v>637</v>
      </c>
      <c r="D198" s="67" t="s">
        <v>638</v>
      </c>
      <c r="E198" s="68">
        <v>44650</v>
      </c>
      <c r="F198" s="185" t="s">
        <v>1003</v>
      </c>
      <c r="G198" s="67" t="s">
        <v>1010</v>
      </c>
      <c r="H198" s="69">
        <v>2</v>
      </c>
      <c r="I198" s="69">
        <v>0</v>
      </c>
      <c r="J198" s="69">
        <v>120</v>
      </c>
      <c r="K198" s="69">
        <v>347</v>
      </c>
      <c r="L198" s="69">
        <v>347</v>
      </c>
      <c r="M198" s="69">
        <v>0</v>
      </c>
      <c r="N198" s="69">
        <v>0</v>
      </c>
      <c r="O198" s="69">
        <v>0</v>
      </c>
      <c r="P198" s="69">
        <v>227</v>
      </c>
      <c r="Q198" s="80">
        <v>0</v>
      </c>
      <c r="R198" s="80">
        <v>1057650</v>
      </c>
      <c r="S198" s="80">
        <v>26700</v>
      </c>
      <c r="T198" s="80">
        <v>1030950</v>
      </c>
      <c r="U198" s="80">
        <v>1057650</v>
      </c>
      <c r="V198" s="80">
        <v>1051826</v>
      </c>
      <c r="W198" s="80">
        <v>0</v>
      </c>
      <c r="X198" s="80">
        <v>0</v>
      </c>
      <c r="Y198" s="80">
        <v>0</v>
      </c>
      <c r="Z198" s="80">
        <v>1051826</v>
      </c>
      <c r="AA198" s="80">
        <v>1051826</v>
      </c>
      <c r="AB198" s="80">
        <v>0</v>
      </c>
      <c r="AC198" s="69">
        <v>0</v>
      </c>
      <c r="AD198" s="69">
        <v>157</v>
      </c>
      <c r="AE198" s="69">
        <v>0</v>
      </c>
      <c r="AF198" s="80">
        <v>0</v>
      </c>
      <c r="AG198" s="80">
        <v>0</v>
      </c>
      <c r="AH198" s="69">
        <v>0</v>
      </c>
      <c r="AI198" s="69">
        <v>0</v>
      </c>
      <c r="AJ198" s="80">
        <v>0</v>
      </c>
      <c r="AK198" s="80">
        <v>6240</v>
      </c>
      <c r="AL198" s="69">
        <v>0</v>
      </c>
      <c r="AM198" s="69">
        <v>0</v>
      </c>
      <c r="AN198" s="80">
        <v>0</v>
      </c>
      <c r="AO198" s="80">
        <v>0</v>
      </c>
      <c r="AP198" s="69">
        <v>0</v>
      </c>
      <c r="AQ198" s="69">
        <v>0</v>
      </c>
      <c r="AR198" s="80">
        <v>0</v>
      </c>
      <c r="AS198" s="80">
        <v>0</v>
      </c>
      <c r="AT198" s="69">
        <v>0</v>
      </c>
      <c r="AU198" s="69">
        <v>0</v>
      </c>
      <c r="AV198" s="80">
        <v>0</v>
      </c>
      <c r="AW198" s="80">
        <v>0</v>
      </c>
      <c r="AX198" s="69">
        <v>0</v>
      </c>
      <c r="AY198" s="69">
        <v>0</v>
      </c>
      <c r="AZ198" s="80">
        <v>0</v>
      </c>
      <c r="BA198" s="80">
        <v>0</v>
      </c>
      <c r="BB198" s="69">
        <v>0</v>
      </c>
      <c r="BC198" s="69">
        <v>0</v>
      </c>
      <c r="BD198" s="80">
        <v>0</v>
      </c>
      <c r="BE198" s="80">
        <v>18800</v>
      </c>
      <c r="BF198" s="69">
        <v>0</v>
      </c>
      <c r="BG198" s="69">
        <v>0</v>
      </c>
      <c r="BH198" s="80">
        <v>0</v>
      </c>
      <c r="BI198" s="80">
        <v>0</v>
      </c>
      <c r="BJ198" s="69">
        <v>0</v>
      </c>
      <c r="BK198" s="69">
        <v>0</v>
      </c>
      <c r="BL198" s="80">
        <v>0</v>
      </c>
      <c r="BM198" s="80">
        <v>0</v>
      </c>
      <c r="BN198" s="69">
        <v>0</v>
      </c>
      <c r="BO198" s="69">
        <v>0</v>
      </c>
      <c r="BP198" s="80">
        <v>0</v>
      </c>
      <c r="BQ198" s="80">
        <v>0</v>
      </c>
      <c r="BR198" s="69">
        <v>0</v>
      </c>
      <c r="BS198" s="69">
        <v>0</v>
      </c>
      <c r="BT198" s="80">
        <v>0</v>
      </c>
      <c r="BU198" s="80">
        <v>0</v>
      </c>
      <c r="BV198" s="69">
        <v>0</v>
      </c>
      <c r="BW198" s="69">
        <v>0</v>
      </c>
      <c r="BX198" s="80">
        <v>0</v>
      </c>
      <c r="BY198" s="80">
        <v>0</v>
      </c>
      <c r="BZ198" s="69">
        <v>0</v>
      </c>
      <c r="CA198" s="69">
        <v>0</v>
      </c>
      <c r="CB198" s="80">
        <v>0</v>
      </c>
      <c r="CC198" s="80">
        <v>25040</v>
      </c>
      <c r="CD198" s="69">
        <v>0</v>
      </c>
      <c r="CE198" s="69" t="s">
        <v>757</v>
      </c>
      <c r="CF198" s="69" t="s">
        <v>758</v>
      </c>
      <c r="CG198" s="69" t="s">
        <v>701</v>
      </c>
      <c r="CH198" s="69" t="s">
        <v>701</v>
      </c>
      <c r="CI198" s="69" t="s">
        <v>701</v>
      </c>
      <c r="CJ198" s="68" t="s">
        <v>701</v>
      </c>
      <c r="CK198" s="68">
        <v>45336</v>
      </c>
      <c r="CL198" s="185" t="s">
        <v>1003</v>
      </c>
      <c r="CM198" s="67" t="s">
        <v>1004</v>
      </c>
      <c r="CN198" s="67" t="s">
        <v>168</v>
      </c>
      <c r="CO198" s="68">
        <v>45295</v>
      </c>
      <c r="CP198" s="185" t="s">
        <v>1003</v>
      </c>
      <c r="CQ198" s="67" t="s">
        <v>1004</v>
      </c>
      <c r="CR198" s="67" t="s">
        <v>1061</v>
      </c>
      <c r="CS198" s="69">
        <v>838159.94</v>
      </c>
      <c r="CT198" s="69"/>
      <c r="CU198" s="69"/>
      <c r="CV198" s="69">
        <v>0</v>
      </c>
      <c r="CW198" s="69">
        <v>70</v>
      </c>
      <c r="CX198" s="69">
        <v>0</v>
      </c>
      <c r="CY198" s="69">
        <v>0</v>
      </c>
      <c r="CZ198" s="69">
        <v>0</v>
      </c>
      <c r="DA198" s="69">
        <v>0</v>
      </c>
      <c r="DG198" t="str">
        <f t="shared" si="9"/>
        <v>CO</v>
      </c>
    </row>
    <row r="199" spans="1:111">
      <c r="A199" t="str">
        <f t="shared" si="8"/>
        <v>05CO</v>
      </c>
      <c r="B199" s="67" t="s">
        <v>4</v>
      </c>
      <c r="C199" s="67" t="s">
        <v>428</v>
      </c>
      <c r="D199" s="67" t="s">
        <v>429</v>
      </c>
      <c r="E199" s="68">
        <v>44496</v>
      </c>
      <c r="F199" s="185" t="s">
        <v>1007</v>
      </c>
      <c r="G199" s="67" t="s">
        <v>1010</v>
      </c>
      <c r="H199" s="69">
        <v>3</v>
      </c>
      <c r="I199" s="69">
        <v>3</v>
      </c>
      <c r="J199" s="69">
        <v>290</v>
      </c>
      <c r="K199" s="69">
        <v>440</v>
      </c>
      <c r="L199" s="69">
        <v>439</v>
      </c>
      <c r="M199" s="69">
        <v>1</v>
      </c>
      <c r="N199" s="69">
        <v>0</v>
      </c>
      <c r="O199" s="69">
        <v>0</v>
      </c>
      <c r="P199" s="69">
        <v>130</v>
      </c>
      <c r="Q199" s="80">
        <v>20</v>
      </c>
      <c r="R199" s="80">
        <v>7387943</v>
      </c>
      <c r="S199" s="80">
        <v>81000</v>
      </c>
      <c r="T199" s="80">
        <v>7306943</v>
      </c>
      <c r="U199" s="80">
        <v>7578305</v>
      </c>
      <c r="V199" s="80">
        <v>6929112</v>
      </c>
      <c r="W199" s="80">
        <v>0</v>
      </c>
      <c r="X199" s="80">
        <v>0</v>
      </c>
      <c r="Y199" s="80">
        <v>0</v>
      </c>
      <c r="Z199" s="80">
        <v>6929112</v>
      </c>
      <c r="AA199" s="80">
        <v>7638830</v>
      </c>
      <c r="AB199" s="80">
        <v>716998</v>
      </c>
      <c r="AC199" s="69">
        <v>190361</v>
      </c>
      <c r="AD199" s="69">
        <v>50</v>
      </c>
      <c r="AE199" s="69">
        <v>0</v>
      </c>
      <c r="AF199" s="80">
        <v>20</v>
      </c>
      <c r="AG199" s="80">
        <v>183081</v>
      </c>
      <c r="AH199" s="69">
        <v>436</v>
      </c>
      <c r="AI199" s="69">
        <v>0</v>
      </c>
      <c r="AJ199" s="80">
        <v>0</v>
      </c>
      <c r="AK199" s="80">
        <v>0</v>
      </c>
      <c r="AL199" s="69">
        <v>0</v>
      </c>
      <c r="AM199" s="69">
        <v>0</v>
      </c>
      <c r="AN199" s="80">
        <v>0</v>
      </c>
      <c r="AO199" s="80">
        <v>0</v>
      </c>
      <c r="AP199" s="69">
        <v>0</v>
      </c>
      <c r="AQ199" s="69">
        <v>0</v>
      </c>
      <c r="AR199" s="80">
        <v>0</v>
      </c>
      <c r="AS199" s="80">
        <v>0</v>
      </c>
      <c r="AT199" s="69">
        <v>0</v>
      </c>
      <c r="AU199" s="69">
        <v>0</v>
      </c>
      <c r="AV199" s="80">
        <v>0</v>
      </c>
      <c r="AW199" s="80">
        <v>0</v>
      </c>
      <c r="AX199" s="69">
        <v>0</v>
      </c>
      <c r="AY199" s="69">
        <v>0</v>
      </c>
      <c r="AZ199" s="80">
        <v>0</v>
      </c>
      <c r="BA199" s="80">
        <v>0</v>
      </c>
      <c r="BB199" s="69">
        <v>0</v>
      </c>
      <c r="BC199" s="69">
        <v>0</v>
      </c>
      <c r="BD199" s="80">
        <v>0</v>
      </c>
      <c r="BE199" s="80">
        <v>0</v>
      </c>
      <c r="BF199" s="69">
        <v>0</v>
      </c>
      <c r="BG199" s="69">
        <v>0</v>
      </c>
      <c r="BH199" s="80">
        <v>0</v>
      </c>
      <c r="BI199" s="80">
        <v>0</v>
      </c>
      <c r="BJ199" s="69">
        <v>0</v>
      </c>
      <c r="BK199" s="69">
        <v>0</v>
      </c>
      <c r="BL199" s="80">
        <v>0</v>
      </c>
      <c r="BM199" s="80">
        <v>7280</v>
      </c>
      <c r="BN199" s="69">
        <v>0</v>
      </c>
      <c r="BO199" s="69">
        <v>0</v>
      </c>
      <c r="BP199" s="80">
        <v>0</v>
      </c>
      <c r="BQ199" s="80">
        <v>0</v>
      </c>
      <c r="BR199" s="69">
        <v>0</v>
      </c>
      <c r="BS199" s="69">
        <v>0</v>
      </c>
      <c r="BT199" s="80">
        <v>0</v>
      </c>
      <c r="BU199" s="80">
        <v>0</v>
      </c>
      <c r="BV199" s="69">
        <v>0</v>
      </c>
      <c r="BW199" s="69">
        <v>0</v>
      </c>
      <c r="BX199" s="80">
        <v>0</v>
      </c>
      <c r="BY199" s="80">
        <v>0</v>
      </c>
      <c r="BZ199" s="69">
        <v>0</v>
      </c>
      <c r="CA199" s="69">
        <v>0</v>
      </c>
      <c r="CB199" s="80">
        <v>20</v>
      </c>
      <c r="CC199" s="80">
        <v>190361</v>
      </c>
      <c r="CD199" s="69">
        <v>436</v>
      </c>
      <c r="CE199" s="69" t="s">
        <v>791</v>
      </c>
      <c r="CF199" s="69" t="s">
        <v>792</v>
      </c>
      <c r="CG199" s="69" t="s">
        <v>701</v>
      </c>
      <c r="CH199" s="69" t="s">
        <v>701</v>
      </c>
      <c r="CI199" s="69" t="s">
        <v>701</v>
      </c>
      <c r="CJ199" s="68" t="s">
        <v>701</v>
      </c>
      <c r="CK199" s="68">
        <v>45121</v>
      </c>
      <c r="CL199" s="185" t="s">
        <v>1005</v>
      </c>
      <c r="CM199" s="67" t="s">
        <v>1004</v>
      </c>
      <c r="CN199" s="67" t="s">
        <v>168</v>
      </c>
      <c r="CO199" s="68">
        <v>45033</v>
      </c>
      <c r="CP199" s="185" t="s">
        <v>1001</v>
      </c>
      <c r="CQ199" s="67" t="s">
        <v>1009</v>
      </c>
      <c r="CR199" s="67" t="s">
        <v>1062</v>
      </c>
      <c r="CS199" s="69">
        <v>8754090.2799999993</v>
      </c>
      <c r="CT199" s="69"/>
      <c r="CU199" s="69"/>
      <c r="CV199" s="69">
        <v>0</v>
      </c>
      <c r="CW199" s="69">
        <v>80</v>
      </c>
      <c r="CX199" s="69">
        <v>0</v>
      </c>
      <c r="CY199" s="69">
        <v>0</v>
      </c>
      <c r="CZ199" s="69">
        <v>0</v>
      </c>
      <c r="DA199" s="69">
        <v>0</v>
      </c>
      <c r="DG199" t="str">
        <f t="shared" si="9"/>
        <v>CO</v>
      </c>
    </row>
    <row r="200" spans="1:111">
      <c r="A200" t="str">
        <f t="shared" si="8"/>
        <v>05CO</v>
      </c>
      <c r="B200" s="67" t="s">
        <v>4</v>
      </c>
      <c r="C200" s="67" t="s">
        <v>430</v>
      </c>
      <c r="D200" s="67" t="s">
        <v>431</v>
      </c>
      <c r="E200" s="68">
        <v>44538</v>
      </c>
      <c r="F200" s="185" t="s">
        <v>1007</v>
      </c>
      <c r="G200" s="67" t="s">
        <v>1010</v>
      </c>
      <c r="H200" s="69">
        <v>1</v>
      </c>
      <c r="I200" s="69">
        <v>1</v>
      </c>
      <c r="J200" s="69">
        <v>140</v>
      </c>
      <c r="K200" s="69">
        <v>343</v>
      </c>
      <c r="L200" s="69">
        <v>342</v>
      </c>
      <c r="M200" s="69">
        <v>1</v>
      </c>
      <c r="N200" s="69">
        <v>0</v>
      </c>
      <c r="O200" s="69">
        <v>0</v>
      </c>
      <c r="P200" s="69">
        <v>203</v>
      </c>
      <c r="Q200" s="80">
        <v>0</v>
      </c>
      <c r="R200" s="80">
        <v>1605048</v>
      </c>
      <c r="S200" s="80">
        <v>49058</v>
      </c>
      <c r="T200" s="80">
        <v>1555990</v>
      </c>
      <c r="U200" s="80">
        <v>1606653</v>
      </c>
      <c r="V200" s="80">
        <v>1573163</v>
      </c>
      <c r="W200" s="80">
        <v>0</v>
      </c>
      <c r="X200" s="80">
        <v>0</v>
      </c>
      <c r="Y200" s="80">
        <v>0</v>
      </c>
      <c r="Z200" s="80">
        <v>1573163</v>
      </c>
      <c r="AA200" s="80">
        <v>1576898</v>
      </c>
      <c r="AB200" s="80">
        <v>3735</v>
      </c>
      <c r="AC200" s="69">
        <v>1605</v>
      </c>
      <c r="AD200" s="69">
        <v>66</v>
      </c>
      <c r="AE200" s="69">
        <v>0</v>
      </c>
      <c r="AF200" s="80">
        <v>0</v>
      </c>
      <c r="AG200" s="80">
        <v>0</v>
      </c>
      <c r="AH200" s="69">
        <v>0</v>
      </c>
      <c r="AI200" s="69">
        <v>0</v>
      </c>
      <c r="AJ200" s="80">
        <v>0</v>
      </c>
      <c r="AK200" s="80">
        <v>1605</v>
      </c>
      <c r="AL200" s="69">
        <v>0</v>
      </c>
      <c r="AM200" s="69">
        <v>0</v>
      </c>
      <c r="AN200" s="80">
        <v>0</v>
      </c>
      <c r="AO200" s="80">
        <v>0</v>
      </c>
      <c r="AP200" s="69">
        <v>0</v>
      </c>
      <c r="AQ200" s="69">
        <v>0</v>
      </c>
      <c r="AR200" s="80">
        <v>0</v>
      </c>
      <c r="AS200" s="80">
        <v>0</v>
      </c>
      <c r="AT200" s="69">
        <v>0</v>
      </c>
      <c r="AU200" s="69">
        <v>0</v>
      </c>
      <c r="AV200" s="80">
        <v>0</v>
      </c>
      <c r="AW200" s="80">
        <v>0</v>
      </c>
      <c r="AX200" s="69">
        <v>0</v>
      </c>
      <c r="AY200" s="69">
        <v>0</v>
      </c>
      <c r="AZ200" s="80">
        <v>0</v>
      </c>
      <c r="BA200" s="80">
        <v>0</v>
      </c>
      <c r="BB200" s="69">
        <v>0</v>
      </c>
      <c r="BC200" s="69">
        <v>0</v>
      </c>
      <c r="BD200" s="80">
        <v>0</v>
      </c>
      <c r="BE200" s="80">
        <v>0</v>
      </c>
      <c r="BF200" s="69">
        <v>0</v>
      </c>
      <c r="BG200" s="69">
        <v>0</v>
      </c>
      <c r="BH200" s="80">
        <v>0</v>
      </c>
      <c r="BI200" s="80">
        <v>0</v>
      </c>
      <c r="BJ200" s="69">
        <v>0</v>
      </c>
      <c r="BK200" s="69">
        <v>0</v>
      </c>
      <c r="BL200" s="80">
        <v>0</v>
      </c>
      <c r="BM200" s="80">
        <v>0</v>
      </c>
      <c r="BN200" s="69">
        <v>0</v>
      </c>
      <c r="BO200" s="69">
        <v>0</v>
      </c>
      <c r="BP200" s="80">
        <v>0</v>
      </c>
      <c r="BQ200" s="80">
        <v>0</v>
      </c>
      <c r="BR200" s="69">
        <v>0</v>
      </c>
      <c r="BS200" s="69">
        <v>0</v>
      </c>
      <c r="BT200" s="80">
        <v>0</v>
      </c>
      <c r="BU200" s="80">
        <v>0</v>
      </c>
      <c r="BV200" s="69">
        <v>0</v>
      </c>
      <c r="BW200" s="69">
        <v>0</v>
      </c>
      <c r="BX200" s="80">
        <v>0</v>
      </c>
      <c r="BY200" s="80">
        <v>0</v>
      </c>
      <c r="BZ200" s="69">
        <v>0</v>
      </c>
      <c r="CA200" s="69">
        <v>0</v>
      </c>
      <c r="CB200" s="80">
        <v>0</v>
      </c>
      <c r="CC200" s="80">
        <v>1605</v>
      </c>
      <c r="CD200" s="69">
        <v>0</v>
      </c>
      <c r="CE200" s="69" t="s">
        <v>880</v>
      </c>
      <c r="CF200" s="69" t="s">
        <v>881</v>
      </c>
      <c r="CG200" s="69" t="s">
        <v>701</v>
      </c>
      <c r="CH200" s="69" t="s">
        <v>701</v>
      </c>
      <c r="CI200" s="69" t="s">
        <v>701</v>
      </c>
      <c r="CJ200" s="68" t="s">
        <v>701</v>
      </c>
      <c r="CK200" s="68">
        <v>45260</v>
      </c>
      <c r="CL200" s="185" t="s">
        <v>1007</v>
      </c>
      <c r="CM200" s="67" t="s">
        <v>1004</v>
      </c>
      <c r="CN200" s="67" t="s">
        <v>168</v>
      </c>
      <c r="CO200" s="68">
        <v>45128</v>
      </c>
      <c r="CP200" s="185" t="s">
        <v>1005</v>
      </c>
      <c r="CQ200" s="67" t="s">
        <v>1004</v>
      </c>
      <c r="CR200" s="67" t="s">
        <v>1061</v>
      </c>
      <c r="CS200" s="69">
        <v>1288583.8500000001</v>
      </c>
      <c r="CT200" s="69"/>
      <c r="CU200" s="69"/>
      <c r="CV200" s="69">
        <v>0</v>
      </c>
      <c r="CW200" s="69">
        <v>137</v>
      </c>
      <c r="CX200" s="69">
        <v>0</v>
      </c>
      <c r="CY200" s="69">
        <v>0</v>
      </c>
      <c r="CZ200" s="69">
        <v>0</v>
      </c>
      <c r="DA200" s="69">
        <v>0</v>
      </c>
      <c r="DG200" t="str">
        <f t="shared" si="9"/>
        <v>CO</v>
      </c>
    </row>
    <row r="201" spans="1:111">
      <c r="A201" t="str">
        <f t="shared" si="8"/>
        <v>05CO</v>
      </c>
      <c r="B201" s="67" t="s">
        <v>4</v>
      </c>
      <c r="C201" s="67" t="s">
        <v>432</v>
      </c>
      <c r="D201" s="67" t="s">
        <v>433</v>
      </c>
      <c r="E201" s="68">
        <v>44538</v>
      </c>
      <c r="F201" s="185" t="s">
        <v>1007</v>
      </c>
      <c r="G201" s="67" t="s">
        <v>1010</v>
      </c>
      <c r="H201" s="69">
        <v>1</v>
      </c>
      <c r="I201" s="69">
        <v>1</v>
      </c>
      <c r="J201" s="69">
        <v>270</v>
      </c>
      <c r="K201" s="69">
        <v>349</v>
      </c>
      <c r="L201" s="69">
        <v>349</v>
      </c>
      <c r="M201" s="69">
        <v>0</v>
      </c>
      <c r="N201" s="69">
        <v>0</v>
      </c>
      <c r="O201" s="69">
        <v>0</v>
      </c>
      <c r="P201" s="69">
        <v>79</v>
      </c>
      <c r="Q201" s="80">
        <v>0</v>
      </c>
      <c r="R201" s="80">
        <v>9861239</v>
      </c>
      <c r="S201" s="80">
        <v>100000</v>
      </c>
      <c r="T201" s="80">
        <v>9761239</v>
      </c>
      <c r="U201" s="80">
        <v>9880239</v>
      </c>
      <c r="V201" s="80">
        <v>9803603</v>
      </c>
      <c r="W201" s="80">
        <v>0</v>
      </c>
      <c r="X201" s="80">
        <v>0</v>
      </c>
      <c r="Y201" s="80">
        <v>0</v>
      </c>
      <c r="Z201" s="80">
        <v>9803603</v>
      </c>
      <c r="AA201" s="80">
        <v>10869062</v>
      </c>
      <c r="AB201" s="80">
        <v>1065459</v>
      </c>
      <c r="AC201" s="69">
        <v>19000</v>
      </c>
      <c r="AD201" s="69">
        <v>40</v>
      </c>
      <c r="AE201" s="69">
        <v>0</v>
      </c>
      <c r="AF201" s="80">
        <v>0</v>
      </c>
      <c r="AG201" s="80">
        <v>5350</v>
      </c>
      <c r="AH201" s="69">
        <v>0</v>
      </c>
      <c r="AI201" s="69">
        <v>0</v>
      </c>
      <c r="AJ201" s="80">
        <v>0</v>
      </c>
      <c r="AK201" s="80">
        <v>0</v>
      </c>
      <c r="AL201" s="69">
        <v>0</v>
      </c>
      <c r="AM201" s="69">
        <v>0</v>
      </c>
      <c r="AN201" s="80">
        <v>0</v>
      </c>
      <c r="AO201" s="80">
        <v>0</v>
      </c>
      <c r="AP201" s="69">
        <v>0</v>
      </c>
      <c r="AQ201" s="69">
        <v>0</v>
      </c>
      <c r="AR201" s="80">
        <v>0</v>
      </c>
      <c r="AS201" s="80">
        <v>0</v>
      </c>
      <c r="AT201" s="69">
        <v>0</v>
      </c>
      <c r="AU201" s="69">
        <v>0</v>
      </c>
      <c r="AV201" s="80">
        <v>0</v>
      </c>
      <c r="AW201" s="80">
        <v>0</v>
      </c>
      <c r="AX201" s="69">
        <v>0</v>
      </c>
      <c r="AY201" s="69">
        <v>0</v>
      </c>
      <c r="AZ201" s="80">
        <v>0</v>
      </c>
      <c r="BA201" s="80">
        <v>0</v>
      </c>
      <c r="BB201" s="69">
        <v>0</v>
      </c>
      <c r="BC201" s="69">
        <v>0</v>
      </c>
      <c r="BD201" s="80">
        <v>0</v>
      </c>
      <c r="BE201" s="80">
        <v>19000</v>
      </c>
      <c r="BF201" s="69">
        <v>0</v>
      </c>
      <c r="BG201" s="69">
        <v>0</v>
      </c>
      <c r="BH201" s="80">
        <v>0</v>
      </c>
      <c r="BI201" s="80">
        <v>0</v>
      </c>
      <c r="BJ201" s="69">
        <v>0</v>
      </c>
      <c r="BK201" s="69">
        <v>0</v>
      </c>
      <c r="BL201" s="80">
        <v>0</v>
      </c>
      <c r="BM201" s="80">
        <v>0</v>
      </c>
      <c r="BN201" s="69">
        <v>0</v>
      </c>
      <c r="BO201" s="69">
        <v>0</v>
      </c>
      <c r="BP201" s="80">
        <v>0</v>
      </c>
      <c r="BQ201" s="80">
        <v>0</v>
      </c>
      <c r="BR201" s="69">
        <v>0</v>
      </c>
      <c r="BS201" s="69">
        <v>0</v>
      </c>
      <c r="BT201" s="80">
        <v>0</v>
      </c>
      <c r="BU201" s="80">
        <v>0</v>
      </c>
      <c r="BV201" s="69">
        <v>0</v>
      </c>
      <c r="BW201" s="69">
        <v>0</v>
      </c>
      <c r="BX201" s="80">
        <v>0</v>
      </c>
      <c r="BY201" s="80">
        <v>0</v>
      </c>
      <c r="BZ201" s="69">
        <v>0</v>
      </c>
      <c r="CA201" s="69">
        <v>0</v>
      </c>
      <c r="CB201" s="80">
        <v>0</v>
      </c>
      <c r="CC201" s="80">
        <v>24350</v>
      </c>
      <c r="CD201" s="69">
        <v>0</v>
      </c>
      <c r="CE201" s="69" t="s">
        <v>936</v>
      </c>
      <c r="CF201" s="69" t="s">
        <v>937</v>
      </c>
      <c r="CG201" s="69" t="s">
        <v>701</v>
      </c>
      <c r="CH201" s="69" t="s">
        <v>701</v>
      </c>
      <c r="CI201" s="69" t="s">
        <v>701</v>
      </c>
      <c r="CJ201" s="68" t="s">
        <v>701</v>
      </c>
      <c r="CK201" s="68">
        <v>45127</v>
      </c>
      <c r="CL201" s="185" t="s">
        <v>1005</v>
      </c>
      <c r="CM201" s="67" t="s">
        <v>1004</v>
      </c>
      <c r="CN201" s="67" t="s">
        <v>168</v>
      </c>
      <c r="CO201" s="68">
        <v>44985</v>
      </c>
      <c r="CP201" s="185" t="s">
        <v>1003</v>
      </c>
      <c r="CQ201" s="67" t="s">
        <v>1009</v>
      </c>
      <c r="CR201" s="67" t="s">
        <v>1061</v>
      </c>
      <c r="CS201" s="69">
        <v>13653415.960000001</v>
      </c>
      <c r="CT201" s="69"/>
      <c r="CU201" s="69"/>
      <c r="CV201" s="69">
        <v>0</v>
      </c>
      <c r="CW201" s="69">
        <v>39</v>
      </c>
      <c r="CX201" s="69">
        <v>0</v>
      </c>
      <c r="CY201" s="69">
        <v>0</v>
      </c>
      <c r="CZ201" s="69">
        <v>0</v>
      </c>
      <c r="DA201" s="69">
        <v>0</v>
      </c>
      <c r="DG201" t="str">
        <f t="shared" si="9"/>
        <v>CO</v>
      </c>
    </row>
    <row r="202" spans="1:111">
      <c r="A202" t="str">
        <f t="shared" si="8"/>
        <v>05CO</v>
      </c>
      <c r="B202" s="67" t="s">
        <v>4</v>
      </c>
      <c r="C202" s="67" t="s">
        <v>434</v>
      </c>
      <c r="D202" s="67" t="s">
        <v>435</v>
      </c>
      <c r="E202" s="68">
        <v>44615</v>
      </c>
      <c r="F202" s="185" t="s">
        <v>1003</v>
      </c>
      <c r="G202" s="67" t="s">
        <v>1010</v>
      </c>
      <c r="H202" s="69">
        <v>2</v>
      </c>
      <c r="I202" s="69">
        <v>4</v>
      </c>
      <c r="J202" s="69">
        <v>250</v>
      </c>
      <c r="K202" s="69">
        <v>445</v>
      </c>
      <c r="L202" s="69">
        <v>445</v>
      </c>
      <c r="M202" s="69">
        <v>0</v>
      </c>
      <c r="N202" s="69">
        <v>0</v>
      </c>
      <c r="O202" s="69">
        <v>0</v>
      </c>
      <c r="P202" s="69">
        <v>174</v>
      </c>
      <c r="Q202" s="80">
        <v>21</v>
      </c>
      <c r="R202" s="80">
        <v>4343701</v>
      </c>
      <c r="S202" s="80">
        <v>50000</v>
      </c>
      <c r="T202" s="80">
        <v>4293701</v>
      </c>
      <c r="U202" s="80">
        <v>4496683</v>
      </c>
      <c r="V202" s="80">
        <v>4615463</v>
      </c>
      <c r="W202" s="80">
        <v>0</v>
      </c>
      <c r="X202" s="80">
        <v>0</v>
      </c>
      <c r="Y202" s="80">
        <v>0</v>
      </c>
      <c r="Z202" s="80">
        <v>4615463</v>
      </c>
      <c r="AA202" s="80">
        <v>4641212</v>
      </c>
      <c r="AB202" s="80">
        <v>25749</v>
      </c>
      <c r="AC202" s="69">
        <v>152983</v>
      </c>
      <c r="AD202" s="69">
        <v>113</v>
      </c>
      <c r="AE202" s="69">
        <v>0</v>
      </c>
      <c r="AF202" s="80">
        <v>0</v>
      </c>
      <c r="AG202" s="80">
        <v>29867</v>
      </c>
      <c r="AH202" s="69">
        <v>0</v>
      </c>
      <c r="AI202" s="69">
        <v>0</v>
      </c>
      <c r="AJ202" s="80">
        <v>42</v>
      </c>
      <c r="AK202" s="80">
        <v>133723</v>
      </c>
      <c r="AL202" s="69">
        <v>0</v>
      </c>
      <c r="AM202" s="69">
        <v>0</v>
      </c>
      <c r="AN202" s="80">
        <v>0</v>
      </c>
      <c r="AO202" s="80">
        <v>0</v>
      </c>
      <c r="AP202" s="69">
        <v>0</v>
      </c>
      <c r="AQ202" s="69">
        <v>0</v>
      </c>
      <c r="AR202" s="80">
        <v>0</v>
      </c>
      <c r="AS202" s="80">
        <v>0</v>
      </c>
      <c r="AT202" s="69">
        <v>0</v>
      </c>
      <c r="AU202" s="69">
        <v>0</v>
      </c>
      <c r="AV202" s="80">
        <v>0</v>
      </c>
      <c r="AW202" s="80">
        <v>0</v>
      </c>
      <c r="AX202" s="69">
        <v>0</v>
      </c>
      <c r="AY202" s="69">
        <v>0</v>
      </c>
      <c r="AZ202" s="80">
        <v>0</v>
      </c>
      <c r="BA202" s="80">
        <v>0</v>
      </c>
      <c r="BB202" s="69">
        <v>0</v>
      </c>
      <c r="BC202" s="69">
        <v>0</v>
      </c>
      <c r="BD202" s="80">
        <v>0</v>
      </c>
      <c r="BE202" s="80">
        <v>9384</v>
      </c>
      <c r="BF202" s="69">
        <v>0</v>
      </c>
      <c r="BG202" s="69">
        <v>0</v>
      </c>
      <c r="BH202" s="80">
        <v>0</v>
      </c>
      <c r="BI202" s="80">
        <v>0</v>
      </c>
      <c r="BJ202" s="69">
        <v>0</v>
      </c>
      <c r="BK202" s="69">
        <v>0</v>
      </c>
      <c r="BL202" s="80">
        <v>0</v>
      </c>
      <c r="BM202" s="80">
        <v>0</v>
      </c>
      <c r="BN202" s="69">
        <v>0</v>
      </c>
      <c r="BO202" s="69">
        <v>0</v>
      </c>
      <c r="BP202" s="80">
        <v>0</v>
      </c>
      <c r="BQ202" s="80">
        <v>0</v>
      </c>
      <c r="BR202" s="69">
        <v>0</v>
      </c>
      <c r="BS202" s="69">
        <v>0</v>
      </c>
      <c r="BT202" s="80">
        <v>0</v>
      </c>
      <c r="BU202" s="80">
        <v>0</v>
      </c>
      <c r="BV202" s="69">
        <v>0</v>
      </c>
      <c r="BW202" s="69">
        <v>0</v>
      </c>
      <c r="BX202" s="80">
        <v>0</v>
      </c>
      <c r="BY202" s="80">
        <v>0</v>
      </c>
      <c r="BZ202" s="69">
        <v>0</v>
      </c>
      <c r="CA202" s="69">
        <v>0</v>
      </c>
      <c r="CB202" s="80">
        <v>42</v>
      </c>
      <c r="CC202" s="80">
        <v>172975</v>
      </c>
      <c r="CD202" s="69">
        <v>0</v>
      </c>
      <c r="CE202" s="69" t="s">
        <v>917</v>
      </c>
      <c r="CF202" s="69" t="s">
        <v>918</v>
      </c>
      <c r="CG202" s="69" t="s">
        <v>701</v>
      </c>
      <c r="CH202" s="69" t="s">
        <v>701</v>
      </c>
      <c r="CI202" s="69" t="s">
        <v>701</v>
      </c>
      <c r="CJ202" s="68" t="s">
        <v>701</v>
      </c>
      <c r="CK202" s="68">
        <v>45415</v>
      </c>
      <c r="CL202" s="185" t="s">
        <v>1001</v>
      </c>
      <c r="CM202" s="67" t="s">
        <v>1004</v>
      </c>
      <c r="CN202" s="67" t="s">
        <v>168</v>
      </c>
      <c r="CO202" s="68">
        <v>45323</v>
      </c>
      <c r="CP202" s="185" t="s">
        <v>1003</v>
      </c>
      <c r="CQ202" s="67" t="s">
        <v>1004</v>
      </c>
      <c r="CR202" s="67" t="s">
        <v>1061</v>
      </c>
      <c r="CS202" s="69">
        <v>4840790.03</v>
      </c>
      <c r="CT202" s="69"/>
      <c r="CU202" s="69"/>
      <c r="CV202" s="69">
        <v>21</v>
      </c>
      <c r="CW202" s="69">
        <v>61</v>
      </c>
      <c r="CX202" s="69">
        <v>0</v>
      </c>
      <c r="CY202" s="69">
        <v>0</v>
      </c>
      <c r="CZ202" s="69">
        <v>0</v>
      </c>
      <c r="DA202" s="69">
        <v>0</v>
      </c>
      <c r="DG202" t="str">
        <f t="shared" si="9"/>
        <v>CO</v>
      </c>
    </row>
    <row r="203" spans="1:111">
      <c r="A203" t="str">
        <f t="shared" si="8"/>
        <v>05CO</v>
      </c>
      <c r="B203" s="67" t="s">
        <v>4</v>
      </c>
      <c r="C203" s="67" t="s">
        <v>639</v>
      </c>
      <c r="D203" s="67" t="s">
        <v>640</v>
      </c>
      <c r="E203" s="68">
        <v>44706</v>
      </c>
      <c r="F203" s="185" t="s">
        <v>1001</v>
      </c>
      <c r="G203" s="67" t="s">
        <v>1010</v>
      </c>
      <c r="H203" s="69">
        <v>2</v>
      </c>
      <c r="I203" s="69">
        <v>1</v>
      </c>
      <c r="J203" s="69">
        <v>200</v>
      </c>
      <c r="K203" s="69">
        <v>308</v>
      </c>
      <c r="L203" s="69">
        <v>308</v>
      </c>
      <c r="M203" s="69">
        <v>0</v>
      </c>
      <c r="N203" s="69">
        <v>0</v>
      </c>
      <c r="O203" s="69">
        <v>0</v>
      </c>
      <c r="P203" s="69">
        <v>83</v>
      </c>
      <c r="Q203" s="80">
        <v>25</v>
      </c>
      <c r="R203" s="80">
        <v>1480640</v>
      </c>
      <c r="S203" s="80">
        <v>50000</v>
      </c>
      <c r="T203" s="80">
        <v>1430640</v>
      </c>
      <c r="U203" s="80">
        <v>1481349</v>
      </c>
      <c r="V203" s="80">
        <v>1525188</v>
      </c>
      <c r="W203" s="80">
        <v>0</v>
      </c>
      <c r="X203" s="80">
        <v>0</v>
      </c>
      <c r="Y203" s="80">
        <v>0</v>
      </c>
      <c r="Z203" s="80">
        <v>1525188</v>
      </c>
      <c r="AA203" s="80">
        <v>1522820</v>
      </c>
      <c r="AB203" s="80">
        <v>-2368</v>
      </c>
      <c r="AC203" s="69">
        <v>709</v>
      </c>
      <c r="AD203" s="69">
        <v>49</v>
      </c>
      <c r="AE203" s="69">
        <v>0</v>
      </c>
      <c r="AF203" s="80">
        <v>25</v>
      </c>
      <c r="AG203" s="80">
        <v>0</v>
      </c>
      <c r="AH203" s="69">
        <v>0</v>
      </c>
      <c r="AI203" s="69">
        <v>0</v>
      </c>
      <c r="AJ203" s="80">
        <v>0</v>
      </c>
      <c r="AK203" s="80">
        <v>0</v>
      </c>
      <c r="AL203" s="69">
        <v>0</v>
      </c>
      <c r="AM203" s="69">
        <v>0</v>
      </c>
      <c r="AN203" s="80">
        <v>0</v>
      </c>
      <c r="AO203" s="80">
        <v>0</v>
      </c>
      <c r="AP203" s="69">
        <v>0</v>
      </c>
      <c r="AQ203" s="69">
        <v>0</v>
      </c>
      <c r="AR203" s="80">
        <v>0</v>
      </c>
      <c r="AS203" s="80">
        <v>0</v>
      </c>
      <c r="AT203" s="69">
        <v>0</v>
      </c>
      <c r="AU203" s="69">
        <v>0</v>
      </c>
      <c r="AV203" s="80">
        <v>0</v>
      </c>
      <c r="AW203" s="80">
        <v>0</v>
      </c>
      <c r="AX203" s="69">
        <v>0</v>
      </c>
      <c r="AY203" s="69">
        <v>0</v>
      </c>
      <c r="AZ203" s="80">
        <v>0</v>
      </c>
      <c r="BA203" s="80">
        <v>0</v>
      </c>
      <c r="BB203" s="69">
        <v>0</v>
      </c>
      <c r="BC203" s="69">
        <v>0</v>
      </c>
      <c r="BD203" s="80">
        <v>0</v>
      </c>
      <c r="BE203" s="80">
        <v>0</v>
      </c>
      <c r="BF203" s="69">
        <v>0</v>
      </c>
      <c r="BG203" s="69">
        <v>0</v>
      </c>
      <c r="BH203" s="80">
        <v>0</v>
      </c>
      <c r="BI203" s="80">
        <v>0</v>
      </c>
      <c r="BJ203" s="69">
        <v>0</v>
      </c>
      <c r="BK203" s="69">
        <v>0</v>
      </c>
      <c r="BL203" s="80">
        <v>0</v>
      </c>
      <c r="BM203" s="80">
        <v>0</v>
      </c>
      <c r="BN203" s="69">
        <v>0</v>
      </c>
      <c r="BO203" s="69">
        <v>0</v>
      </c>
      <c r="BP203" s="80">
        <v>0</v>
      </c>
      <c r="BQ203" s="80">
        <v>0</v>
      </c>
      <c r="BR203" s="69">
        <v>0</v>
      </c>
      <c r="BS203" s="69">
        <v>0</v>
      </c>
      <c r="BT203" s="80">
        <v>0</v>
      </c>
      <c r="BU203" s="80">
        <v>0</v>
      </c>
      <c r="BV203" s="69">
        <v>0</v>
      </c>
      <c r="BW203" s="69">
        <v>0</v>
      </c>
      <c r="BX203" s="80">
        <v>0</v>
      </c>
      <c r="BY203" s="80">
        <v>0</v>
      </c>
      <c r="BZ203" s="69">
        <v>0</v>
      </c>
      <c r="CA203" s="69">
        <v>0</v>
      </c>
      <c r="CB203" s="80">
        <v>25</v>
      </c>
      <c r="CC203" s="80">
        <v>0</v>
      </c>
      <c r="CD203" s="69">
        <v>0</v>
      </c>
      <c r="CE203" s="69" t="s">
        <v>757</v>
      </c>
      <c r="CF203" s="69" t="s">
        <v>758</v>
      </c>
      <c r="CG203" s="69" t="s">
        <v>701</v>
      </c>
      <c r="CH203" s="69" t="s">
        <v>701</v>
      </c>
      <c r="CI203" s="69" t="s">
        <v>701</v>
      </c>
      <c r="CJ203" s="68" t="s">
        <v>701</v>
      </c>
      <c r="CK203" s="68">
        <v>45471</v>
      </c>
      <c r="CL203" s="185" t="s">
        <v>1001</v>
      </c>
      <c r="CM203" s="67" t="s">
        <v>1004</v>
      </c>
      <c r="CN203" s="67" t="s">
        <v>168</v>
      </c>
      <c r="CO203" s="68">
        <v>45345</v>
      </c>
      <c r="CP203" s="185" t="s">
        <v>1003</v>
      </c>
      <c r="CQ203" s="67" t="s">
        <v>1004</v>
      </c>
      <c r="CR203" s="67" t="s">
        <v>1061</v>
      </c>
      <c r="CS203" s="69">
        <v>1288917.6499999999</v>
      </c>
      <c r="CT203" s="69"/>
      <c r="CU203" s="69"/>
      <c r="CV203" s="69">
        <v>25</v>
      </c>
      <c r="CW203" s="69">
        <v>31</v>
      </c>
      <c r="CX203" s="69">
        <v>0</v>
      </c>
      <c r="CY203" s="69">
        <v>0</v>
      </c>
      <c r="CZ203" s="69">
        <v>0</v>
      </c>
      <c r="DA203" s="69">
        <v>0</v>
      </c>
      <c r="DG203" t="str">
        <f t="shared" si="9"/>
        <v>CO</v>
      </c>
    </row>
    <row r="204" spans="1:111">
      <c r="A204" t="str">
        <f t="shared" si="8"/>
        <v>05CO</v>
      </c>
      <c r="B204" s="67" t="s">
        <v>4</v>
      </c>
      <c r="C204" s="67" t="s">
        <v>436</v>
      </c>
      <c r="D204" s="67" t="s">
        <v>437</v>
      </c>
      <c r="E204" s="68">
        <v>44769</v>
      </c>
      <c r="F204" s="185" t="s">
        <v>1005</v>
      </c>
      <c r="G204" s="67" t="s">
        <v>1009</v>
      </c>
      <c r="H204" s="69">
        <v>1</v>
      </c>
      <c r="I204" s="69">
        <v>1</v>
      </c>
      <c r="J204" s="69">
        <v>130</v>
      </c>
      <c r="K204" s="69">
        <v>168</v>
      </c>
      <c r="L204" s="69">
        <v>168</v>
      </c>
      <c r="M204" s="69">
        <v>0</v>
      </c>
      <c r="N204" s="69">
        <v>0</v>
      </c>
      <c r="O204" s="69">
        <v>0</v>
      </c>
      <c r="P204" s="69">
        <v>14</v>
      </c>
      <c r="Q204" s="80">
        <v>24</v>
      </c>
      <c r="R204" s="80">
        <v>966460</v>
      </c>
      <c r="S204" s="80">
        <v>40500</v>
      </c>
      <c r="T204" s="80">
        <v>925960</v>
      </c>
      <c r="U204" s="80">
        <v>966460</v>
      </c>
      <c r="V204" s="80">
        <v>931181</v>
      </c>
      <c r="W204" s="80">
        <v>0</v>
      </c>
      <c r="X204" s="80">
        <v>0</v>
      </c>
      <c r="Y204" s="80">
        <v>0</v>
      </c>
      <c r="Z204" s="80">
        <v>931181</v>
      </c>
      <c r="AA204" s="80">
        <v>930236</v>
      </c>
      <c r="AB204" s="80">
        <v>-945</v>
      </c>
      <c r="AC204" s="69">
        <v>0</v>
      </c>
      <c r="AD204" s="69">
        <v>5</v>
      </c>
      <c r="AE204" s="69">
        <v>0</v>
      </c>
      <c r="AF204" s="80">
        <v>24</v>
      </c>
      <c r="AG204" s="80">
        <v>0</v>
      </c>
      <c r="AH204" s="69">
        <v>0</v>
      </c>
      <c r="AI204" s="69">
        <v>0</v>
      </c>
      <c r="AJ204" s="80">
        <v>0</v>
      </c>
      <c r="AK204" s="80">
        <v>0</v>
      </c>
      <c r="AL204" s="69">
        <v>0</v>
      </c>
      <c r="AM204" s="69">
        <v>0</v>
      </c>
      <c r="AN204" s="80">
        <v>0</v>
      </c>
      <c r="AO204" s="80">
        <v>0</v>
      </c>
      <c r="AP204" s="69">
        <v>0</v>
      </c>
      <c r="AQ204" s="69">
        <v>0</v>
      </c>
      <c r="AR204" s="80">
        <v>0</v>
      </c>
      <c r="AS204" s="80">
        <v>0</v>
      </c>
      <c r="AT204" s="69">
        <v>0</v>
      </c>
      <c r="AU204" s="69">
        <v>0</v>
      </c>
      <c r="AV204" s="80">
        <v>0</v>
      </c>
      <c r="AW204" s="80">
        <v>0</v>
      </c>
      <c r="AX204" s="69">
        <v>0</v>
      </c>
      <c r="AY204" s="69">
        <v>0</v>
      </c>
      <c r="AZ204" s="80">
        <v>0</v>
      </c>
      <c r="BA204" s="80">
        <v>0</v>
      </c>
      <c r="BB204" s="69">
        <v>0</v>
      </c>
      <c r="BC204" s="69">
        <v>0</v>
      </c>
      <c r="BD204" s="80">
        <v>0</v>
      </c>
      <c r="BE204" s="80">
        <v>0</v>
      </c>
      <c r="BF204" s="69">
        <v>0</v>
      </c>
      <c r="BG204" s="69">
        <v>0</v>
      </c>
      <c r="BH204" s="80">
        <v>0</v>
      </c>
      <c r="BI204" s="80">
        <v>0</v>
      </c>
      <c r="BJ204" s="69">
        <v>0</v>
      </c>
      <c r="BK204" s="69">
        <v>0</v>
      </c>
      <c r="BL204" s="80">
        <v>0</v>
      </c>
      <c r="BM204" s="80">
        <v>0</v>
      </c>
      <c r="BN204" s="69">
        <v>0</v>
      </c>
      <c r="BO204" s="69">
        <v>0</v>
      </c>
      <c r="BP204" s="80">
        <v>0</v>
      </c>
      <c r="BQ204" s="80">
        <v>0</v>
      </c>
      <c r="BR204" s="69">
        <v>0</v>
      </c>
      <c r="BS204" s="69">
        <v>0</v>
      </c>
      <c r="BT204" s="80">
        <v>0</v>
      </c>
      <c r="BU204" s="80">
        <v>0</v>
      </c>
      <c r="BV204" s="69">
        <v>0</v>
      </c>
      <c r="BW204" s="69">
        <v>0</v>
      </c>
      <c r="BX204" s="80">
        <v>0</v>
      </c>
      <c r="BY204" s="80">
        <v>0</v>
      </c>
      <c r="BZ204" s="69">
        <v>0</v>
      </c>
      <c r="CA204" s="69">
        <v>0</v>
      </c>
      <c r="CB204" s="80">
        <v>24</v>
      </c>
      <c r="CC204" s="80">
        <v>0</v>
      </c>
      <c r="CD204" s="69">
        <v>0</v>
      </c>
      <c r="CE204" s="69" t="s">
        <v>797</v>
      </c>
      <c r="CF204" s="69" t="s">
        <v>798</v>
      </c>
      <c r="CG204" s="69" t="s">
        <v>701</v>
      </c>
      <c r="CH204" s="69" t="s">
        <v>701</v>
      </c>
      <c r="CI204" s="69" t="s">
        <v>701</v>
      </c>
      <c r="CJ204" s="68" t="s">
        <v>701</v>
      </c>
      <c r="CK204" s="68">
        <v>45331</v>
      </c>
      <c r="CL204" s="185" t="s">
        <v>1003</v>
      </c>
      <c r="CM204" s="67" t="s">
        <v>1004</v>
      </c>
      <c r="CN204" s="67" t="s">
        <v>168</v>
      </c>
      <c r="CO204" s="68">
        <v>45233</v>
      </c>
      <c r="CP204" s="185" t="s">
        <v>1007</v>
      </c>
      <c r="CQ204" s="67" t="s">
        <v>1004</v>
      </c>
      <c r="CR204" s="67" t="s">
        <v>1063</v>
      </c>
      <c r="CS204" s="69">
        <v>970160.65</v>
      </c>
      <c r="CT204" s="69"/>
      <c r="CU204" s="69"/>
      <c r="CV204" s="69">
        <v>0</v>
      </c>
      <c r="CW204" s="69">
        <v>9</v>
      </c>
      <c r="CX204" s="69">
        <v>0</v>
      </c>
      <c r="CY204" s="69">
        <v>0</v>
      </c>
      <c r="CZ204" s="69">
        <v>0</v>
      </c>
      <c r="DA204" s="69">
        <v>0</v>
      </c>
      <c r="DG204" t="str">
        <f t="shared" si="9"/>
        <v>CO</v>
      </c>
    </row>
    <row r="205" spans="1:111">
      <c r="A205" t="str">
        <f t="shared" si="8"/>
        <v>05CO</v>
      </c>
      <c r="B205" s="67" t="s">
        <v>4</v>
      </c>
      <c r="C205" s="67" t="s">
        <v>438</v>
      </c>
      <c r="D205" s="67" t="s">
        <v>439</v>
      </c>
      <c r="E205" s="68">
        <v>44804</v>
      </c>
      <c r="F205" s="185" t="s">
        <v>1005</v>
      </c>
      <c r="G205" s="67" t="s">
        <v>1009</v>
      </c>
      <c r="H205" s="69">
        <v>2</v>
      </c>
      <c r="I205" s="69">
        <v>1</v>
      </c>
      <c r="J205" s="69">
        <v>139</v>
      </c>
      <c r="K205" s="69">
        <v>176</v>
      </c>
      <c r="L205" s="69">
        <v>176</v>
      </c>
      <c r="M205" s="69">
        <v>0</v>
      </c>
      <c r="N205" s="69">
        <v>0</v>
      </c>
      <c r="O205" s="69">
        <v>0</v>
      </c>
      <c r="P205" s="69">
        <v>37</v>
      </c>
      <c r="Q205" s="80">
        <v>0</v>
      </c>
      <c r="R205" s="80">
        <v>1690095</v>
      </c>
      <c r="S205" s="80">
        <v>50000</v>
      </c>
      <c r="T205" s="80">
        <v>1640095</v>
      </c>
      <c r="U205" s="80">
        <v>1690972</v>
      </c>
      <c r="V205" s="80">
        <v>1630216</v>
      </c>
      <c r="W205" s="80">
        <v>0</v>
      </c>
      <c r="X205" s="80">
        <v>0</v>
      </c>
      <c r="Y205" s="80">
        <v>0</v>
      </c>
      <c r="Z205" s="80">
        <v>1630216</v>
      </c>
      <c r="AA205" s="80">
        <v>1601935</v>
      </c>
      <c r="AB205" s="80">
        <v>-27404</v>
      </c>
      <c r="AC205" s="69">
        <v>877</v>
      </c>
      <c r="AD205" s="69">
        <v>28</v>
      </c>
      <c r="AE205" s="69">
        <v>0</v>
      </c>
      <c r="AF205" s="80">
        <v>0</v>
      </c>
      <c r="AG205" s="80">
        <v>20792</v>
      </c>
      <c r="AH205" s="69">
        <v>0</v>
      </c>
      <c r="AI205" s="69">
        <v>0</v>
      </c>
      <c r="AJ205" s="80">
        <v>0</v>
      </c>
      <c r="AK205" s="80">
        <v>0</v>
      </c>
      <c r="AL205" s="69">
        <v>0</v>
      </c>
      <c r="AM205" s="69">
        <v>0</v>
      </c>
      <c r="AN205" s="80">
        <v>0</v>
      </c>
      <c r="AO205" s="80">
        <v>0</v>
      </c>
      <c r="AP205" s="69">
        <v>0</v>
      </c>
      <c r="AQ205" s="69">
        <v>0</v>
      </c>
      <c r="AR205" s="80">
        <v>0</v>
      </c>
      <c r="AS205" s="80">
        <v>0</v>
      </c>
      <c r="AT205" s="69">
        <v>0</v>
      </c>
      <c r="AU205" s="69">
        <v>0</v>
      </c>
      <c r="AV205" s="80">
        <v>0</v>
      </c>
      <c r="AW205" s="80">
        <v>0</v>
      </c>
      <c r="AX205" s="69">
        <v>0</v>
      </c>
      <c r="AY205" s="69">
        <v>0</v>
      </c>
      <c r="AZ205" s="80">
        <v>0</v>
      </c>
      <c r="BA205" s="80">
        <v>0</v>
      </c>
      <c r="BB205" s="69">
        <v>0</v>
      </c>
      <c r="BC205" s="69">
        <v>0</v>
      </c>
      <c r="BD205" s="80">
        <v>0</v>
      </c>
      <c r="BE205" s="80">
        <v>0</v>
      </c>
      <c r="BF205" s="69">
        <v>0</v>
      </c>
      <c r="BG205" s="69">
        <v>0</v>
      </c>
      <c r="BH205" s="80">
        <v>0</v>
      </c>
      <c r="BI205" s="80">
        <v>0</v>
      </c>
      <c r="BJ205" s="69">
        <v>0</v>
      </c>
      <c r="BK205" s="69">
        <v>0</v>
      </c>
      <c r="BL205" s="80">
        <v>0</v>
      </c>
      <c r="BM205" s="80">
        <v>877</v>
      </c>
      <c r="BN205" s="69">
        <v>0</v>
      </c>
      <c r="BO205" s="69">
        <v>0</v>
      </c>
      <c r="BP205" s="80">
        <v>0</v>
      </c>
      <c r="BQ205" s="80">
        <v>0</v>
      </c>
      <c r="BR205" s="69">
        <v>0</v>
      </c>
      <c r="BS205" s="69">
        <v>0</v>
      </c>
      <c r="BT205" s="80">
        <v>0</v>
      </c>
      <c r="BU205" s="80">
        <v>0</v>
      </c>
      <c r="BV205" s="69">
        <v>0</v>
      </c>
      <c r="BW205" s="69">
        <v>0</v>
      </c>
      <c r="BX205" s="80">
        <v>0</v>
      </c>
      <c r="BY205" s="80">
        <v>0</v>
      </c>
      <c r="BZ205" s="69">
        <v>0</v>
      </c>
      <c r="CA205" s="69">
        <v>0</v>
      </c>
      <c r="CB205" s="80">
        <v>0</v>
      </c>
      <c r="CC205" s="80">
        <v>21668</v>
      </c>
      <c r="CD205" s="69">
        <v>0</v>
      </c>
      <c r="CE205" s="69" t="s">
        <v>791</v>
      </c>
      <c r="CF205" s="69" t="s">
        <v>792</v>
      </c>
      <c r="CG205" s="69" t="s">
        <v>701</v>
      </c>
      <c r="CH205" s="69" t="s">
        <v>701</v>
      </c>
      <c r="CI205" s="69" t="s">
        <v>701</v>
      </c>
      <c r="CJ205" s="68" t="s">
        <v>701</v>
      </c>
      <c r="CK205" s="68">
        <v>45237</v>
      </c>
      <c r="CL205" s="185" t="s">
        <v>1007</v>
      </c>
      <c r="CM205" s="67" t="s">
        <v>1004</v>
      </c>
      <c r="CN205" s="67" t="s">
        <v>168</v>
      </c>
      <c r="CO205" s="68">
        <v>45180</v>
      </c>
      <c r="CP205" s="185" t="s">
        <v>1005</v>
      </c>
      <c r="CQ205" s="67" t="s">
        <v>1004</v>
      </c>
      <c r="CR205" s="67" t="s">
        <v>1062</v>
      </c>
      <c r="CS205" s="69">
        <v>2378838.75</v>
      </c>
      <c r="CT205" s="69"/>
      <c r="CU205" s="69"/>
      <c r="CV205" s="69">
        <v>0</v>
      </c>
      <c r="CW205" s="69">
        <v>9</v>
      </c>
      <c r="CX205" s="69">
        <v>0</v>
      </c>
      <c r="CY205" s="69">
        <v>0</v>
      </c>
      <c r="CZ205" s="69">
        <v>0</v>
      </c>
      <c r="DA205" s="69">
        <v>0</v>
      </c>
      <c r="DG205" t="str">
        <f t="shared" si="9"/>
        <v>CO</v>
      </c>
    </row>
    <row r="206" spans="1:111">
      <c r="A206" t="str">
        <f t="shared" si="8"/>
        <v>05CO</v>
      </c>
      <c r="B206" s="67" t="s">
        <v>4</v>
      </c>
      <c r="C206" s="67" t="s">
        <v>938</v>
      </c>
      <c r="D206" s="67" t="s">
        <v>1064</v>
      </c>
      <c r="E206" s="68">
        <v>44860</v>
      </c>
      <c r="F206" s="185" t="s">
        <v>1007</v>
      </c>
      <c r="G206" s="67" t="s">
        <v>1009</v>
      </c>
      <c r="H206" s="69">
        <v>1</v>
      </c>
      <c r="I206" s="69">
        <v>0</v>
      </c>
      <c r="J206" s="69">
        <v>190</v>
      </c>
      <c r="K206" s="69">
        <v>217</v>
      </c>
      <c r="L206" s="69">
        <v>198</v>
      </c>
      <c r="M206" s="69">
        <v>19</v>
      </c>
      <c r="N206" s="69">
        <v>0</v>
      </c>
      <c r="O206" s="69">
        <v>0</v>
      </c>
      <c r="P206" s="69">
        <v>27</v>
      </c>
      <c r="Q206" s="80">
        <v>0</v>
      </c>
      <c r="R206" s="80">
        <v>1068776</v>
      </c>
      <c r="S206" s="80">
        <v>38700</v>
      </c>
      <c r="T206" s="80">
        <v>1030076</v>
      </c>
      <c r="U206" s="80">
        <v>1068776</v>
      </c>
      <c r="V206" s="80">
        <v>1003835</v>
      </c>
      <c r="W206" s="80">
        <v>0</v>
      </c>
      <c r="X206" s="80">
        <v>0</v>
      </c>
      <c r="Y206" s="80">
        <v>0</v>
      </c>
      <c r="Z206" s="80">
        <v>1003835</v>
      </c>
      <c r="AA206" s="80">
        <v>1003807</v>
      </c>
      <c r="AB206" s="80">
        <v>-28</v>
      </c>
      <c r="AC206" s="69">
        <v>0</v>
      </c>
      <c r="AD206" s="69">
        <v>19</v>
      </c>
      <c r="AE206" s="69">
        <v>0</v>
      </c>
      <c r="AF206" s="80">
        <v>0</v>
      </c>
      <c r="AG206" s="80">
        <v>0</v>
      </c>
      <c r="AH206" s="69">
        <v>0</v>
      </c>
      <c r="AI206" s="69">
        <v>0</v>
      </c>
      <c r="AJ206" s="80">
        <v>0</v>
      </c>
      <c r="AK206" s="80">
        <v>0</v>
      </c>
      <c r="AL206" s="69">
        <v>0</v>
      </c>
      <c r="AM206" s="69">
        <v>0</v>
      </c>
      <c r="AN206" s="80">
        <v>0</v>
      </c>
      <c r="AO206" s="80">
        <v>0</v>
      </c>
      <c r="AP206" s="69">
        <v>0</v>
      </c>
      <c r="AQ206" s="69">
        <v>0</v>
      </c>
      <c r="AR206" s="80">
        <v>0</v>
      </c>
      <c r="AS206" s="80">
        <v>0</v>
      </c>
      <c r="AT206" s="69">
        <v>0</v>
      </c>
      <c r="AU206" s="69">
        <v>0</v>
      </c>
      <c r="AV206" s="80">
        <v>0</v>
      </c>
      <c r="AW206" s="80">
        <v>0</v>
      </c>
      <c r="AX206" s="69">
        <v>0</v>
      </c>
      <c r="AY206" s="69">
        <v>0</v>
      </c>
      <c r="AZ206" s="80">
        <v>0</v>
      </c>
      <c r="BA206" s="80">
        <v>0</v>
      </c>
      <c r="BB206" s="69">
        <v>0</v>
      </c>
      <c r="BC206" s="69">
        <v>0</v>
      </c>
      <c r="BD206" s="80">
        <v>0</v>
      </c>
      <c r="BE206" s="80">
        <v>0</v>
      </c>
      <c r="BF206" s="69">
        <v>0</v>
      </c>
      <c r="BG206" s="69">
        <v>0</v>
      </c>
      <c r="BH206" s="80">
        <v>0</v>
      </c>
      <c r="BI206" s="80">
        <v>0</v>
      </c>
      <c r="BJ206" s="69">
        <v>0</v>
      </c>
      <c r="BK206" s="69">
        <v>0</v>
      </c>
      <c r="BL206" s="80">
        <v>0</v>
      </c>
      <c r="BM206" s="80">
        <v>0</v>
      </c>
      <c r="BN206" s="69">
        <v>0</v>
      </c>
      <c r="BO206" s="69">
        <v>0</v>
      </c>
      <c r="BP206" s="80">
        <v>0</v>
      </c>
      <c r="BQ206" s="80">
        <v>0</v>
      </c>
      <c r="BR206" s="69">
        <v>0</v>
      </c>
      <c r="BS206" s="69">
        <v>0</v>
      </c>
      <c r="BT206" s="80">
        <v>0</v>
      </c>
      <c r="BU206" s="80">
        <v>0</v>
      </c>
      <c r="BV206" s="69">
        <v>0</v>
      </c>
      <c r="BW206" s="69">
        <v>0</v>
      </c>
      <c r="BX206" s="80">
        <v>0</v>
      </c>
      <c r="BY206" s="80">
        <v>0</v>
      </c>
      <c r="BZ206" s="69">
        <v>0</v>
      </c>
      <c r="CA206" s="69">
        <v>0</v>
      </c>
      <c r="CB206" s="80">
        <v>0</v>
      </c>
      <c r="CC206" s="80">
        <v>0</v>
      </c>
      <c r="CD206" s="69">
        <v>0</v>
      </c>
      <c r="CE206" s="69" t="s">
        <v>939</v>
      </c>
      <c r="CF206" s="69" t="s">
        <v>940</v>
      </c>
      <c r="CG206" s="69" t="s">
        <v>701</v>
      </c>
      <c r="CH206" s="69" t="s">
        <v>701</v>
      </c>
      <c r="CI206" s="69" t="s">
        <v>701</v>
      </c>
      <c r="CJ206" s="68" t="s">
        <v>701</v>
      </c>
      <c r="CK206" s="68">
        <v>45212</v>
      </c>
      <c r="CL206" s="185" t="s">
        <v>1007</v>
      </c>
      <c r="CM206" s="67" t="s">
        <v>1004</v>
      </c>
      <c r="CN206" s="67" t="s">
        <v>168</v>
      </c>
      <c r="CO206" s="68">
        <v>45167</v>
      </c>
      <c r="CP206" s="185" t="s">
        <v>1005</v>
      </c>
      <c r="CQ206" s="67" t="s">
        <v>1004</v>
      </c>
      <c r="CR206" s="67" t="s">
        <v>1060</v>
      </c>
      <c r="CS206" s="69">
        <v>1065459.45</v>
      </c>
      <c r="CT206" s="69"/>
      <c r="CU206" s="69"/>
      <c r="CV206" s="69">
        <v>0</v>
      </c>
      <c r="CW206" s="69">
        <v>8</v>
      </c>
      <c r="CX206" s="69">
        <v>0</v>
      </c>
      <c r="CY206" s="69">
        <v>0</v>
      </c>
      <c r="CZ206" s="69">
        <v>0</v>
      </c>
      <c r="DA206" s="69">
        <v>0</v>
      </c>
      <c r="DG206" t="str">
        <f t="shared" si="9"/>
        <v>CO</v>
      </c>
    </row>
    <row r="207" spans="1:111">
      <c r="A207" t="str">
        <f t="shared" si="8"/>
        <v>05CO</v>
      </c>
      <c r="B207" s="67" t="s">
        <v>4</v>
      </c>
      <c r="C207" s="67" t="s">
        <v>641</v>
      </c>
      <c r="D207" s="67" t="s">
        <v>642</v>
      </c>
      <c r="E207" s="68">
        <v>44839</v>
      </c>
      <c r="F207" s="185" t="s">
        <v>1007</v>
      </c>
      <c r="G207" s="67" t="s">
        <v>1009</v>
      </c>
      <c r="H207" s="69">
        <v>1</v>
      </c>
      <c r="I207" s="69">
        <v>0</v>
      </c>
      <c r="J207" s="69">
        <v>170</v>
      </c>
      <c r="K207" s="69">
        <v>190</v>
      </c>
      <c r="L207" s="69">
        <v>188</v>
      </c>
      <c r="M207" s="69">
        <v>2</v>
      </c>
      <c r="N207" s="69">
        <v>0</v>
      </c>
      <c r="O207" s="69">
        <v>0</v>
      </c>
      <c r="P207" s="69">
        <v>16</v>
      </c>
      <c r="Q207" s="80">
        <v>4</v>
      </c>
      <c r="R207" s="80">
        <v>1397100</v>
      </c>
      <c r="S207" s="80">
        <v>50000</v>
      </c>
      <c r="T207" s="80">
        <v>1347100</v>
      </c>
      <c r="U207" s="80">
        <v>1397100</v>
      </c>
      <c r="V207" s="80">
        <v>1188314</v>
      </c>
      <c r="W207" s="80">
        <v>0</v>
      </c>
      <c r="X207" s="80">
        <v>0</v>
      </c>
      <c r="Y207" s="80">
        <v>0</v>
      </c>
      <c r="Z207" s="80">
        <v>1188314</v>
      </c>
      <c r="AA207" s="80">
        <v>1188314</v>
      </c>
      <c r="AB207" s="80">
        <v>0</v>
      </c>
      <c r="AC207" s="69">
        <v>0</v>
      </c>
      <c r="AD207" s="69">
        <v>7</v>
      </c>
      <c r="AE207" s="69">
        <v>0</v>
      </c>
      <c r="AF207" s="80">
        <v>0</v>
      </c>
      <c r="AG207" s="80">
        <v>0</v>
      </c>
      <c r="AH207" s="69">
        <v>0</v>
      </c>
      <c r="AI207" s="69">
        <v>0</v>
      </c>
      <c r="AJ207" s="80">
        <v>4</v>
      </c>
      <c r="AK207" s="80">
        <v>26312</v>
      </c>
      <c r="AL207" s="69">
        <v>0</v>
      </c>
      <c r="AM207" s="69">
        <v>0</v>
      </c>
      <c r="AN207" s="80">
        <v>0</v>
      </c>
      <c r="AO207" s="80">
        <v>0</v>
      </c>
      <c r="AP207" s="69">
        <v>0</v>
      </c>
      <c r="AQ207" s="69">
        <v>0</v>
      </c>
      <c r="AR207" s="80">
        <v>0</v>
      </c>
      <c r="AS207" s="80">
        <v>0</v>
      </c>
      <c r="AT207" s="69">
        <v>0</v>
      </c>
      <c r="AU207" s="69">
        <v>0</v>
      </c>
      <c r="AV207" s="80">
        <v>0</v>
      </c>
      <c r="AW207" s="80">
        <v>0</v>
      </c>
      <c r="AX207" s="69">
        <v>0</v>
      </c>
      <c r="AY207" s="69">
        <v>0</v>
      </c>
      <c r="AZ207" s="80">
        <v>0</v>
      </c>
      <c r="BA207" s="80">
        <v>0</v>
      </c>
      <c r="BB207" s="69">
        <v>0</v>
      </c>
      <c r="BC207" s="69">
        <v>0</v>
      </c>
      <c r="BD207" s="80">
        <v>0</v>
      </c>
      <c r="BE207" s="80">
        <v>0</v>
      </c>
      <c r="BF207" s="69">
        <v>0</v>
      </c>
      <c r="BG207" s="69">
        <v>0</v>
      </c>
      <c r="BH207" s="80">
        <v>0</v>
      </c>
      <c r="BI207" s="80">
        <v>0</v>
      </c>
      <c r="BJ207" s="69">
        <v>0</v>
      </c>
      <c r="BK207" s="69">
        <v>0</v>
      </c>
      <c r="BL207" s="80">
        <v>0</v>
      </c>
      <c r="BM207" s="80">
        <v>0</v>
      </c>
      <c r="BN207" s="69">
        <v>0</v>
      </c>
      <c r="BO207" s="69">
        <v>0</v>
      </c>
      <c r="BP207" s="80">
        <v>0</v>
      </c>
      <c r="BQ207" s="80">
        <v>0</v>
      </c>
      <c r="BR207" s="69">
        <v>0</v>
      </c>
      <c r="BS207" s="69">
        <v>0</v>
      </c>
      <c r="BT207" s="80">
        <v>0</v>
      </c>
      <c r="BU207" s="80">
        <v>0</v>
      </c>
      <c r="BV207" s="69">
        <v>0</v>
      </c>
      <c r="BW207" s="69">
        <v>0</v>
      </c>
      <c r="BX207" s="80">
        <v>0</v>
      </c>
      <c r="BY207" s="80">
        <v>0</v>
      </c>
      <c r="BZ207" s="69">
        <v>0</v>
      </c>
      <c r="CA207" s="69">
        <v>0</v>
      </c>
      <c r="CB207" s="80">
        <v>4</v>
      </c>
      <c r="CC207" s="80">
        <v>26312</v>
      </c>
      <c r="CD207" s="69">
        <v>0</v>
      </c>
      <c r="CE207" s="69" t="s">
        <v>755</v>
      </c>
      <c r="CF207" s="69" t="s">
        <v>756</v>
      </c>
      <c r="CG207" s="69" t="s">
        <v>701</v>
      </c>
      <c r="CH207" s="69" t="s">
        <v>701</v>
      </c>
      <c r="CI207" s="69" t="s">
        <v>701</v>
      </c>
      <c r="CJ207" s="68" t="s">
        <v>701</v>
      </c>
      <c r="CK207" s="68">
        <v>45432</v>
      </c>
      <c r="CL207" s="185" t="s">
        <v>1001</v>
      </c>
      <c r="CM207" s="67" t="s">
        <v>1004</v>
      </c>
      <c r="CN207" s="67" t="s">
        <v>168</v>
      </c>
      <c r="CO207" s="68">
        <v>45229</v>
      </c>
      <c r="CP207" s="185" t="s">
        <v>1007</v>
      </c>
      <c r="CQ207" s="67" t="s">
        <v>1004</v>
      </c>
      <c r="CR207" s="67" t="s">
        <v>1058</v>
      </c>
      <c r="CS207" s="69">
        <v>1256129.81</v>
      </c>
      <c r="CT207" s="69"/>
      <c r="CU207" s="69"/>
      <c r="CV207" s="69">
        <v>4</v>
      </c>
      <c r="CW207" s="69">
        <v>9</v>
      </c>
      <c r="CX207" s="69">
        <v>0</v>
      </c>
      <c r="CY207" s="69">
        <v>0</v>
      </c>
      <c r="CZ207" s="69">
        <v>0</v>
      </c>
      <c r="DA207" s="69">
        <v>0</v>
      </c>
      <c r="DG207" t="str">
        <f t="shared" si="9"/>
        <v>CO</v>
      </c>
    </row>
    <row r="208" spans="1:111">
      <c r="A208" t="str">
        <f t="shared" si="8"/>
        <v>05CO</v>
      </c>
      <c r="B208" s="67" t="s">
        <v>4</v>
      </c>
      <c r="C208" s="67" t="s">
        <v>643</v>
      </c>
      <c r="D208" s="67" t="s">
        <v>644</v>
      </c>
      <c r="E208" s="68">
        <v>44860</v>
      </c>
      <c r="F208" s="185" t="s">
        <v>1007</v>
      </c>
      <c r="G208" s="67" t="s">
        <v>1009</v>
      </c>
      <c r="H208" s="69">
        <v>1</v>
      </c>
      <c r="I208" s="69">
        <v>1</v>
      </c>
      <c r="J208" s="69">
        <v>190</v>
      </c>
      <c r="K208" s="69">
        <v>226</v>
      </c>
      <c r="L208" s="69">
        <v>226</v>
      </c>
      <c r="M208" s="69">
        <v>0</v>
      </c>
      <c r="N208" s="69">
        <v>0</v>
      </c>
      <c r="O208" s="69">
        <v>0</v>
      </c>
      <c r="P208" s="69">
        <v>36</v>
      </c>
      <c r="Q208" s="80">
        <v>0</v>
      </c>
      <c r="R208" s="80">
        <v>3891608</v>
      </c>
      <c r="S208" s="80">
        <v>50000</v>
      </c>
      <c r="T208" s="80">
        <v>3841608</v>
      </c>
      <c r="U208" s="80">
        <v>3851608</v>
      </c>
      <c r="V208" s="80">
        <v>3861679</v>
      </c>
      <c r="W208" s="80">
        <v>0</v>
      </c>
      <c r="X208" s="80">
        <v>0</v>
      </c>
      <c r="Y208" s="80">
        <v>0</v>
      </c>
      <c r="Z208" s="80">
        <v>3861679</v>
      </c>
      <c r="AA208" s="80">
        <v>3828346</v>
      </c>
      <c r="AB208" s="80">
        <v>-33333</v>
      </c>
      <c r="AC208" s="69">
        <v>-40000</v>
      </c>
      <c r="AD208" s="69">
        <v>27</v>
      </c>
      <c r="AE208" s="69">
        <v>0</v>
      </c>
      <c r="AF208" s="80">
        <v>0</v>
      </c>
      <c r="AG208" s="80">
        <v>0</v>
      </c>
      <c r="AH208" s="69">
        <v>0</v>
      </c>
      <c r="AI208" s="69">
        <v>0</v>
      </c>
      <c r="AJ208" s="80">
        <v>0</v>
      </c>
      <c r="AK208" s="80">
        <v>19342</v>
      </c>
      <c r="AL208" s="69">
        <v>0</v>
      </c>
      <c r="AM208" s="69">
        <v>0</v>
      </c>
      <c r="AN208" s="80">
        <v>0</v>
      </c>
      <c r="AO208" s="80">
        <v>0</v>
      </c>
      <c r="AP208" s="69">
        <v>0</v>
      </c>
      <c r="AQ208" s="69">
        <v>0</v>
      </c>
      <c r="AR208" s="80">
        <v>0</v>
      </c>
      <c r="AS208" s="80">
        <v>0</v>
      </c>
      <c r="AT208" s="69">
        <v>0</v>
      </c>
      <c r="AU208" s="69">
        <v>0</v>
      </c>
      <c r="AV208" s="80">
        <v>0</v>
      </c>
      <c r="AW208" s="80">
        <v>0</v>
      </c>
      <c r="AX208" s="69">
        <v>0</v>
      </c>
      <c r="AY208" s="69">
        <v>0</v>
      </c>
      <c r="AZ208" s="80">
        <v>0</v>
      </c>
      <c r="BA208" s="80">
        <v>0</v>
      </c>
      <c r="BB208" s="69">
        <v>0</v>
      </c>
      <c r="BC208" s="69">
        <v>0</v>
      </c>
      <c r="BD208" s="80">
        <v>0</v>
      </c>
      <c r="BE208" s="80">
        <v>0</v>
      </c>
      <c r="BF208" s="69">
        <v>0</v>
      </c>
      <c r="BG208" s="69">
        <v>0</v>
      </c>
      <c r="BH208" s="80">
        <v>0</v>
      </c>
      <c r="BI208" s="80">
        <v>0</v>
      </c>
      <c r="BJ208" s="69">
        <v>0</v>
      </c>
      <c r="BK208" s="69">
        <v>0</v>
      </c>
      <c r="BL208" s="80">
        <v>0</v>
      </c>
      <c r="BM208" s="80">
        <v>0</v>
      </c>
      <c r="BN208" s="69">
        <v>0</v>
      </c>
      <c r="BO208" s="69">
        <v>0</v>
      </c>
      <c r="BP208" s="80">
        <v>0</v>
      </c>
      <c r="BQ208" s="80">
        <v>0</v>
      </c>
      <c r="BR208" s="69">
        <v>0</v>
      </c>
      <c r="BS208" s="69">
        <v>0</v>
      </c>
      <c r="BT208" s="80">
        <v>0</v>
      </c>
      <c r="BU208" s="80">
        <v>0</v>
      </c>
      <c r="BV208" s="69">
        <v>0</v>
      </c>
      <c r="BW208" s="69">
        <v>0</v>
      </c>
      <c r="BX208" s="80">
        <v>0</v>
      </c>
      <c r="BY208" s="80">
        <v>0</v>
      </c>
      <c r="BZ208" s="69">
        <v>0</v>
      </c>
      <c r="CA208" s="69">
        <v>0</v>
      </c>
      <c r="CB208" s="80">
        <v>0</v>
      </c>
      <c r="CC208" s="80">
        <v>19342</v>
      </c>
      <c r="CD208" s="69">
        <v>0</v>
      </c>
      <c r="CE208" s="69" t="s">
        <v>768</v>
      </c>
      <c r="CF208" s="69" t="s">
        <v>769</v>
      </c>
      <c r="CG208" s="69" t="s">
        <v>701</v>
      </c>
      <c r="CH208" s="69" t="s">
        <v>701</v>
      </c>
      <c r="CI208" s="69" t="s">
        <v>701</v>
      </c>
      <c r="CJ208" s="68" t="s">
        <v>701</v>
      </c>
      <c r="CK208" s="68">
        <v>45373</v>
      </c>
      <c r="CL208" s="185" t="s">
        <v>1003</v>
      </c>
      <c r="CM208" s="67" t="s">
        <v>1004</v>
      </c>
      <c r="CN208" s="67" t="s">
        <v>168</v>
      </c>
      <c r="CO208" s="68">
        <v>45195</v>
      </c>
      <c r="CP208" s="185" t="s">
        <v>1005</v>
      </c>
      <c r="CQ208" s="67" t="s">
        <v>1004</v>
      </c>
      <c r="CR208" s="67" t="s">
        <v>1063</v>
      </c>
      <c r="CS208" s="69">
        <v>5132264.8</v>
      </c>
      <c r="CT208" s="69"/>
      <c r="CU208" s="69"/>
      <c r="CV208" s="69">
        <v>0</v>
      </c>
      <c r="CW208" s="69">
        <v>9</v>
      </c>
      <c r="CX208" s="69">
        <v>0</v>
      </c>
      <c r="CY208" s="69">
        <v>0</v>
      </c>
      <c r="CZ208" s="69">
        <v>0</v>
      </c>
      <c r="DA208" s="69">
        <v>0</v>
      </c>
      <c r="DG208" t="str">
        <f t="shared" si="9"/>
        <v>CO</v>
      </c>
    </row>
    <row r="209" spans="1:111">
      <c r="A209" t="str">
        <f t="shared" si="8"/>
        <v>05CO</v>
      </c>
      <c r="B209" s="67" t="s">
        <v>4</v>
      </c>
      <c r="C209" s="67" t="s">
        <v>941</v>
      </c>
      <c r="D209" s="67" t="s">
        <v>1065</v>
      </c>
      <c r="E209" s="68">
        <v>44902</v>
      </c>
      <c r="F209" s="185" t="s">
        <v>1007</v>
      </c>
      <c r="G209" s="67" t="s">
        <v>1009</v>
      </c>
      <c r="H209" s="69">
        <v>2</v>
      </c>
      <c r="I209" s="69">
        <v>1</v>
      </c>
      <c r="J209" s="69">
        <v>160</v>
      </c>
      <c r="K209" s="69">
        <v>193</v>
      </c>
      <c r="L209" s="69">
        <v>192</v>
      </c>
      <c r="M209" s="69">
        <v>1</v>
      </c>
      <c r="N209" s="69">
        <v>0</v>
      </c>
      <c r="O209" s="69">
        <v>0</v>
      </c>
      <c r="P209" s="69">
        <v>33</v>
      </c>
      <c r="Q209" s="80">
        <v>0</v>
      </c>
      <c r="R209" s="80">
        <v>662662</v>
      </c>
      <c r="S209" s="80">
        <v>40500</v>
      </c>
      <c r="T209" s="80">
        <v>622162</v>
      </c>
      <c r="U209" s="80">
        <v>662941</v>
      </c>
      <c r="V209" s="80">
        <v>634436</v>
      </c>
      <c r="W209" s="80">
        <v>0</v>
      </c>
      <c r="X209" s="80">
        <v>0</v>
      </c>
      <c r="Y209" s="80">
        <v>0</v>
      </c>
      <c r="Z209" s="80">
        <v>634436</v>
      </c>
      <c r="AA209" s="80">
        <v>634157</v>
      </c>
      <c r="AB209" s="80">
        <v>0</v>
      </c>
      <c r="AC209" s="69">
        <v>279</v>
      </c>
      <c r="AD209" s="69">
        <v>22</v>
      </c>
      <c r="AE209" s="69">
        <v>0</v>
      </c>
      <c r="AF209" s="80">
        <v>0</v>
      </c>
      <c r="AG209" s="80">
        <v>0</v>
      </c>
      <c r="AH209" s="69">
        <v>0</v>
      </c>
      <c r="AI209" s="69">
        <v>0</v>
      </c>
      <c r="AJ209" s="80">
        <v>0</v>
      </c>
      <c r="AK209" s="80">
        <v>0</v>
      </c>
      <c r="AL209" s="69">
        <v>0</v>
      </c>
      <c r="AM209" s="69">
        <v>0</v>
      </c>
      <c r="AN209" s="80">
        <v>0</v>
      </c>
      <c r="AO209" s="80">
        <v>0</v>
      </c>
      <c r="AP209" s="69">
        <v>0</v>
      </c>
      <c r="AQ209" s="69">
        <v>0</v>
      </c>
      <c r="AR209" s="80">
        <v>0</v>
      </c>
      <c r="AS209" s="80">
        <v>0</v>
      </c>
      <c r="AT209" s="69">
        <v>0</v>
      </c>
      <c r="AU209" s="69">
        <v>0</v>
      </c>
      <c r="AV209" s="80">
        <v>0</v>
      </c>
      <c r="AW209" s="80">
        <v>0</v>
      </c>
      <c r="AX209" s="69">
        <v>0</v>
      </c>
      <c r="AY209" s="69">
        <v>0</v>
      </c>
      <c r="AZ209" s="80">
        <v>0</v>
      </c>
      <c r="BA209" s="80">
        <v>0</v>
      </c>
      <c r="BB209" s="69">
        <v>0</v>
      </c>
      <c r="BC209" s="69">
        <v>0</v>
      </c>
      <c r="BD209" s="80">
        <v>0</v>
      </c>
      <c r="BE209" s="80">
        <v>0</v>
      </c>
      <c r="BF209" s="69">
        <v>0</v>
      </c>
      <c r="BG209" s="69">
        <v>0</v>
      </c>
      <c r="BH209" s="80">
        <v>0</v>
      </c>
      <c r="BI209" s="80">
        <v>0</v>
      </c>
      <c r="BJ209" s="69">
        <v>0</v>
      </c>
      <c r="BK209" s="69">
        <v>0</v>
      </c>
      <c r="BL209" s="80">
        <v>0</v>
      </c>
      <c r="BM209" s="80">
        <v>0</v>
      </c>
      <c r="BN209" s="69">
        <v>0</v>
      </c>
      <c r="BO209" s="69">
        <v>0</v>
      </c>
      <c r="BP209" s="80">
        <v>0</v>
      </c>
      <c r="BQ209" s="80">
        <v>0</v>
      </c>
      <c r="BR209" s="69">
        <v>0</v>
      </c>
      <c r="BS209" s="69">
        <v>0</v>
      </c>
      <c r="BT209" s="80">
        <v>0</v>
      </c>
      <c r="BU209" s="80">
        <v>0</v>
      </c>
      <c r="BV209" s="69">
        <v>0</v>
      </c>
      <c r="BW209" s="69">
        <v>0</v>
      </c>
      <c r="BX209" s="80">
        <v>0</v>
      </c>
      <c r="BY209" s="80">
        <v>0</v>
      </c>
      <c r="BZ209" s="69">
        <v>0</v>
      </c>
      <c r="CA209" s="69">
        <v>0</v>
      </c>
      <c r="CB209" s="80">
        <v>0</v>
      </c>
      <c r="CC209" s="80">
        <v>0</v>
      </c>
      <c r="CD209" s="69">
        <v>0</v>
      </c>
      <c r="CE209" s="69" t="s">
        <v>755</v>
      </c>
      <c r="CF209" s="69" t="s">
        <v>756</v>
      </c>
      <c r="CG209" s="69" t="s">
        <v>701</v>
      </c>
      <c r="CH209" s="69" t="s">
        <v>701</v>
      </c>
      <c r="CI209" s="69" t="s">
        <v>701</v>
      </c>
      <c r="CJ209" s="68" t="s">
        <v>701</v>
      </c>
      <c r="CK209" s="68">
        <v>45393</v>
      </c>
      <c r="CL209" s="185" t="s">
        <v>1001</v>
      </c>
      <c r="CM209" s="67" t="s">
        <v>1004</v>
      </c>
      <c r="CN209" s="67" t="s">
        <v>168</v>
      </c>
      <c r="CO209" s="68">
        <v>45277</v>
      </c>
      <c r="CP209" s="185" t="s">
        <v>1007</v>
      </c>
      <c r="CQ209" s="67" t="s">
        <v>1004</v>
      </c>
      <c r="CR209" s="67" t="s">
        <v>1060</v>
      </c>
      <c r="CS209" s="69">
        <v>863381</v>
      </c>
      <c r="CT209" s="69"/>
      <c r="CU209" s="69"/>
      <c r="CV209" s="69">
        <v>0</v>
      </c>
      <c r="CW209" s="69">
        <v>11</v>
      </c>
      <c r="CX209" s="69">
        <v>0</v>
      </c>
      <c r="CY209" s="69">
        <v>0</v>
      </c>
      <c r="CZ209" s="69">
        <v>0</v>
      </c>
      <c r="DA209" s="69">
        <v>0</v>
      </c>
      <c r="DG209" t="str">
        <f t="shared" si="9"/>
        <v>CO</v>
      </c>
    </row>
    <row r="210" spans="1:111">
      <c r="A210" t="str">
        <f t="shared" si="8"/>
        <v>05CO</v>
      </c>
      <c r="B210" s="67" t="s">
        <v>4</v>
      </c>
      <c r="C210" s="67" t="s">
        <v>942</v>
      </c>
      <c r="D210" s="67" t="s">
        <v>1066</v>
      </c>
      <c r="E210" s="68">
        <v>44930</v>
      </c>
      <c r="F210" s="185" t="s">
        <v>1003</v>
      </c>
      <c r="G210" s="67" t="s">
        <v>1009</v>
      </c>
      <c r="H210" s="69">
        <v>1</v>
      </c>
      <c r="I210" s="69">
        <v>0</v>
      </c>
      <c r="J210" s="69">
        <v>210</v>
      </c>
      <c r="K210" s="69">
        <v>243</v>
      </c>
      <c r="L210" s="69">
        <v>240</v>
      </c>
      <c r="M210" s="69">
        <v>3</v>
      </c>
      <c r="N210" s="69">
        <v>0</v>
      </c>
      <c r="O210" s="69">
        <v>0</v>
      </c>
      <c r="P210" s="69">
        <v>33</v>
      </c>
      <c r="Q210" s="80">
        <v>0</v>
      </c>
      <c r="R210" s="80">
        <v>1654943</v>
      </c>
      <c r="S210" s="80">
        <v>50000</v>
      </c>
      <c r="T210" s="80">
        <v>1604943</v>
      </c>
      <c r="U210" s="80">
        <v>1654943</v>
      </c>
      <c r="V210" s="80">
        <v>1622200</v>
      </c>
      <c r="W210" s="80">
        <v>0</v>
      </c>
      <c r="X210" s="80">
        <v>0</v>
      </c>
      <c r="Y210" s="80">
        <v>0</v>
      </c>
      <c r="Z210" s="80">
        <v>1622200</v>
      </c>
      <c r="AA210" s="80">
        <v>1622200</v>
      </c>
      <c r="AB210" s="80">
        <v>0</v>
      </c>
      <c r="AC210" s="69">
        <v>0</v>
      </c>
      <c r="AD210" s="69">
        <v>16</v>
      </c>
      <c r="AE210" s="69">
        <v>0</v>
      </c>
      <c r="AF210" s="80">
        <v>0</v>
      </c>
      <c r="AG210" s="80">
        <v>0</v>
      </c>
      <c r="AH210" s="69">
        <v>0</v>
      </c>
      <c r="AI210" s="69">
        <v>0</v>
      </c>
      <c r="AJ210" s="80">
        <v>0</v>
      </c>
      <c r="AK210" s="80">
        <v>0</v>
      </c>
      <c r="AL210" s="69">
        <v>0</v>
      </c>
      <c r="AM210" s="69">
        <v>0</v>
      </c>
      <c r="AN210" s="80">
        <v>0</v>
      </c>
      <c r="AO210" s="80">
        <v>0</v>
      </c>
      <c r="AP210" s="69">
        <v>0</v>
      </c>
      <c r="AQ210" s="69">
        <v>0</v>
      </c>
      <c r="AR210" s="80">
        <v>0</v>
      </c>
      <c r="AS210" s="80">
        <v>0</v>
      </c>
      <c r="AT210" s="69">
        <v>0</v>
      </c>
      <c r="AU210" s="69">
        <v>0</v>
      </c>
      <c r="AV210" s="80">
        <v>0</v>
      </c>
      <c r="AW210" s="80">
        <v>0</v>
      </c>
      <c r="AX210" s="69">
        <v>0</v>
      </c>
      <c r="AY210" s="69">
        <v>0</v>
      </c>
      <c r="AZ210" s="80">
        <v>0</v>
      </c>
      <c r="BA210" s="80">
        <v>0</v>
      </c>
      <c r="BB210" s="69">
        <v>0</v>
      </c>
      <c r="BC210" s="69">
        <v>0</v>
      </c>
      <c r="BD210" s="80">
        <v>0</v>
      </c>
      <c r="BE210" s="80">
        <v>0</v>
      </c>
      <c r="BF210" s="69">
        <v>0</v>
      </c>
      <c r="BG210" s="69">
        <v>0</v>
      </c>
      <c r="BH210" s="80">
        <v>0</v>
      </c>
      <c r="BI210" s="80">
        <v>0</v>
      </c>
      <c r="BJ210" s="69">
        <v>0</v>
      </c>
      <c r="BK210" s="69">
        <v>0</v>
      </c>
      <c r="BL210" s="80">
        <v>0</v>
      </c>
      <c r="BM210" s="80">
        <v>0</v>
      </c>
      <c r="BN210" s="69">
        <v>0</v>
      </c>
      <c r="BO210" s="69">
        <v>0</v>
      </c>
      <c r="BP210" s="80">
        <v>0</v>
      </c>
      <c r="BQ210" s="80">
        <v>0</v>
      </c>
      <c r="BR210" s="69">
        <v>0</v>
      </c>
      <c r="BS210" s="69">
        <v>0</v>
      </c>
      <c r="BT210" s="80">
        <v>0</v>
      </c>
      <c r="BU210" s="80">
        <v>0</v>
      </c>
      <c r="BV210" s="69">
        <v>0</v>
      </c>
      <c r="BW210" s="69">
        <v>0</v>
      </c>
      <c r="BX210" s="80">
        <v>0</v>
      </c>
      <c r="BY210" s="80">
        <v>0</v>
      </c>
      <c r="BZ210" s="69">
        <v>0</v>
      </c>
      <c r="CA210" s="69">
        <v>0</v>
      </c>
      <c r="CB210" s="80">
        <v>0</v>
      </c>
      <c r="CC210" s="80">
        <v>0</v>
      </c>
      <c r="CD210" s="69">
        <v>0</v>
      </c>
      <c r="CE210" s="69" t="s">
        <v>797</v>
      </c>
      <c r="CF210" s="69" t="s">
        <v>798</v>
      </c>
      <c r="CG210" s="69" t="s">
        <v>701</v>
      </c>
      <c r="CH210" s="69" t="s">
        <v>701</v>
      </c>
      <c r="CI210" s="69" t="s">
        <v>701</v>
      </c>
      <c r="CJ210" s="68" t="s">
        <v>701</v>
      </c>
      <c r="CK210" s="68">
        <v>45457</v>
      </c>
      <c r="CL210" s="185" t="s">
        <v>1001</v>
      </c>
      <c r="CM210" s="67" t="s">
        <v>1004</v>
      </c>
      <c r="CN210" s="67" t="s">
        <v>168</v>
      </c>
      <c r="CO210" s="68">
        <v>45426</v>
      </c>
      <c r="CP210" s="185" t="s">
        <v>1001</v>
      </c>
      <c r="CQ210" s="67" t="s">
        <v>1004</v>
      </c>
      <c r="CR210" s="67" t="s">
        <v>1061</v>
      </c>
      <c r="CS210" s="69">
        <v>1788242.1</v>
      </c>
      <c r="CT210" s="69"/>
      <c r="CU210" s="69"/>
      <c r="CV210" s="69">
        <v>0</v>
      </c>
      <c r="CW210" s="69">
        <v>17</v>
      </c>
      <c r="CX210" s="69">
        <v>0</v>
      </c>
      <c r="CY210" s="69">
        <v>0</v>
      </c>
      <c r="CZ210" s="69">
        <v>0</v>
      </c>
      <c r="DA210" s="69">
        <v>0</v>
      </c>
      <c r="DG210" t="str">
        <f t="shared" si="9"/>
        <v>CO</v>
      </c>
    </row>
    <row r="211" spans="1:111">
      <c r="A211" t="str">
        <f t="shared" si="8"/>
        <v>05CO</v>
      </c>
      <c r="B211" s="67" t="s">
        <v>4</v>
      </c>
      <c r="C211" s="67" t="s">
        <v>943</v>
      </c>
      <c r="D211" s="67" t="s">
        <v>1067</v>
      </c>
      <c r="E211" s="68">
        <v>44951</v>
      </c>
      <c r="F211" s="185" t="s">
        <v>1003</v>
      </c>
      <c r="G211" s="67" t="s">
        <v>1009</v>
      </c>
      <c r="H211" s="69">
        <v>3</v>
      </c>
      <c r="I211" s="69">
        <v>2</v>
      </c>
      <c r="J211" s="69">
        <v>180</v>
      </c>
      <c r="K211" s="69">
        <v>241</v>
      </c>
      <c r="L211" s="69">
        <v>241</v>
      </c>
      <c r="M211" s="69">
        <v>0</v>
      </c>
      <c r="N211" s="69">
        <v>0</v>
      </c>
      <c r="O211" s="69">
        <v>0</v>
      </c>
      <c r="P211" s="69">
        <v>61</v>
      </c>
      <c r="Q211" s="80">
        <v>0</v>
      </c>
      <c r="R211" s="80">
        <v>1838831</v>
      </c>
      <c r="S211" s="80">
        <v>53750</v>
      </c>
      <c r="T211" s="80">
        <v>1785081</v>
      </c>
      <c r="U211" s="80">
        <v>1848822</v>
      </c>
      <c r="V211" s="80">
        <v>1683358</v>
      </c>
      <c r="W211" s="80">
        <v>0</v>
      </c>
      <c r="X211" s="80">
        <v>0</v>
      </c>
      <c r="Y211" s="80">
        <v>0</v>
      </c>
      <c r="Z211" s="80">
        <v>1683358</v>
      </c>
      <c r="AA211" s="80">
        <v>1678146</v>
      </c>
      <c r="AB211" s="80">
        <v>-5213</v>
      </c>
      <c r="AC211" s="69">
        <v>9991</v>
      </c>
      <c r="AD211" s="69">
        <v>31</v>
      </c>
      <c r="AE211" s="69">
        <v>0</v>
      </c>
      <c r="AF211" s="80">
        <v>0</v>
      </c>
      <c r="AG211" s="80">
        <v>0</v>
      </c>
      <c r="AH211" s="69">
        <v>0</v>
      </c>
      <c r="AI211" s="69">
        <v>0</v>
      </c>
      <c r="AJ211" s="80">
        <v>0</v>
      </c>
      <c r="AK211" s="80">
        <v>0</v>
      </c>
      <c r="AL211" s="69">
        <v>0</v>
      </c>
      <c r="AM211" s="69">
        <v>0</v>
      </c>
      <c r="AN211" s="80">
        <v>0</v>
      </c>
      <c r="AO211" s="80">
        <v>0</v>
      </c>
      <c r="AP211" s="69">
        <v>0</v>
      </c>
      <c r="AQ211" s="69">
        <v>0</v>
      </c>
      <c r="AR211" s="80">
        <v>0</v>
      </c>
      <c r="AS211" s="80">
        <v>0</v>
      </c>
      <c r="AT211" s="69">
        <v>0</v>
      </c>
      <c r="AU211" s="69">
        <v>0</v>
      </c>
      <c r="AV211" s="80">
        <v>0</v>
      </c>
      <c r="AW211" s="80">
        <v>0</v>
      </c>
      <c r="AX211" s="69">
        <v>0</v>
      </c>
      <c r="AY211" s="69">
        <v>0</v>
      </c>
      <c r="AZ211" s="80">
        <v>0</v>
      </c>
      <c r="BA211" s="80">
        <v>0</v>
      </c>
      <c r="BB211" s="69">
        <v>0</v>
      </c>
      <c r="BC211" s="69">
        <v>0</v>
      </c>
      <c r="BD211" s="80">
        <v>0</v>
      </c>
      <c r="BE211" s="80">
        <v>0</v>
      </c>
      <c r="BF211" s="69">
        <v>0</v>
      </c>
      <c r="BG211" s="69">
        <v>0</v>
      </c>
      <c r="BH211" s="80">
        <v>0</v>
      </c>
      <c r="BI211" s="80">
        <v>0</v>
      </c>
      <c r="BJ211" s="69">
        <v>0</v>
      </c>
      <c r="BK211" s="69">
        <v>0</v>
      </c>
      <c r="BL211" s="80">
        <v>0</v>
      </c>
      <c r="BM211" s="80">
        <v>0</v>
      </c>
      <c r="BN211" s="69">
        <v>0</v>
      </c>
      <c r="BO211" s="69">
        <v>0</v>
      </c>
      <c r="BP211" s="80">
        <v>0</v>
      </c>
      <c r="BQ211" s="80">
        <v>0</v>
      </c>
      <c r="BR211" s="69">
        <v>0</v>
      </c>
      <c r="BS211" s="69">
        <v>0</v>
      </c>
      <c r="BT211" s="80">
        <v>0</v>
      </c>
      <c r="BU211" s="80">
        <v>0</v>
      </c>
      <c r="BV211" s="69">
        <v>0</v>
      </c>
      <c r="BW211" s="69">
        <v>0</v>
      </c>
      <c r="BX211" s="80">
        <v>0</v>
      </c>
      <c r="BY211" s="80">
        <v>0</v>
      </c>
      <c r="BZ211" s="69">
        <v>0</v>
      </c>
      <c r="CA211" s="69">
        <v>0</v>
      </c>
      <c r="CB211" s="80">
        <v>0</v>
      </c>
      <c r="CC211" s="80">
        <v>0</v>
      </c>
      <c r="CD211" s="69">
        <v>0</v>
      </c>
      <c r="CE211" s="69" t="s">
        <v>799</v>
      </c>
      <c r="CF211" s="69" t="s">
        <v>800</v>
      </c>
      <c r="CG211" s="69" t="s">
        <v>701</v>
      </c>
      <c r="CH211" s="69" t="s">
        <v>701</v>
      </c>
      <c r="CI211" s="69" t="s">
        <v>701</v>
      </c>
      <c r="CJ211" s="68" t="s">
        <v>701</v>
      </c>
      <c r="CK211" s="68">
        <v>45406</v>
      </c>
      <c r="CL211" s="185" t="s">
        <v>1001</v>
      </c>
      <c r="CM211" s="67" t="s">
        <v>1004</v>
      </c>
      <c r="CN211" s="67" t="s">
        <v>168</v>
      </c>
      <c r="CO211" s="68">
        <v>45338</v>
      </c>
      <c r="CP211" s="185" t="s">
        <v>1003</v>
      </c>
      <c r="CQ211" s="67" t="s">
        <v>1004</v>
      </c>
      <c r="CR211" s="67" t="s">
        <v>1062</v>
      </c>
      <c r="CS211" s="69">
        <v>2056817.59</v>
      </c>
      <c r="CT211" s="69"/>
      <c r="CU211" s="69"/>
      <c r="CV211" s="69">
        <v>0</v>
      </c>
      <c r="CW211" s="69">
        <v>30</v>
      </c>
      <c r="CX211" s="69">
        <v>0</v>
      </c>
      <c r="CY211" s="69">
        <v>0</v>
      </c>
      <c r="CZ211" s="69">
        <v>0</v>
      </c>
      <c r="DA211" s="69">
        <v>0</v>
      </c>
      <c r="DG211" t="str">
        <f t="shared" si="9"/>
        <v>CO</v>
      </c>
    </row>
    <row r="212" spans="1:111">
      <c r="A212" t="str">
        <f t="shared" si="8"/>
        <v>05CO</v>
      </c>
      <c r="B212" s="67" t="s">
        <v>4</v>
      </c>
      <c r="C212" s="67" t="s">
        <v>645</v>
      </c>
      <c r="D212" s="67" t="s">
        <v>646</v>
      </c>
      <c r="E212" s="68">
        <v>45014</v>
      </c>
      <c r="F212" s="185" t="s">
        <v>1003</v>
      </c>
      <c r="G212" s="67" t="s">
        <v>1009</v>
      </c>
      <c r="H212" s="69">
        <v>1</v>
      </c>
      <c r="I212" s="69">
        <v>0</v>
      </c>
      <c r="J212" s="69">
        <v>150</v>
      </c>
      <c r="K212" s="69">
        <v>203</v>
      </c>
      <c r="L212" s="69">
        <v>203</v>
      </c>
      <c r="M212" s="69">
        <v>0</v>
      </c>
      <c r="N212" s="69">
        <v>0</v>
      </c>
      <c r="O212" s="69">
        <v>0</v>
      </c>
      <c r="P212" s="69">
        <v>53</v>
      </c>
      <c r="Q212" s="80">
        <v>0</v>
      </c>
      <c r="R212" s="80">
        <v>527418</v>
      </c>
      <c r="S212" s="80">
        <v>32500</v>
      </c>
      <c r="T212" s="80">
        <v>494918</v>
      </c>
      <c r="U212" s="80">
        <v>527418</v>
      </c>
      <c r="V212" s="80">
        <v>510407</v>
      </c>
      <c r="W212" s="80">
        <v>0</v>
      </c>
      <c r="X212" s="80">
        <v>0</v>
      </c>
      <c r="Y212" s="80">
        <v>0</v>
      </c>
      <c r="Z212" s="80">
        <v>510407</v>
      </c>
      <c r="AA212" s="80">
        <v>510407</v>
      </c>
      <c r="AB212" s="80">
        <v>0</v>
      </c>
      <c r="AC212" s="69">
        <v>0</v>
      </c>
      <c r="AD212" s="69">
        <v>3</v>
      </c>
      <c r="AE212" s="69">
        <v>0</v>
      </c>
      <c r="AF212" s="80">
        <v>0</v>
      </c>
      <c r="AG212" s="80">
        <v>0</v>
      </c>
      <c r="AH212" s="69">
        <v>0</v>
      </c>
      <c r="AI212" s="69">
        <v>0</v>
      </c>
      <c r="AJ212" s="80">
        <v>0</v>
      </c>
      <c r="AK212" s="80">
        <v>4659</v>
      </c>
      <c r="AL212" s="69">
        <v>0</v>
      </c>
      <c r="AM212" s="69">
        <v>0</v>
      </c>
      <c r="AN212" s="80">
        <v>0</v>
      </c>
      <c r="AO212" s="80">
        <v>0</v>
      </c>
      <c r="AP212" s="69">
        <v>0</v>
      </c>
      <c r="AQ212" s="69">
        <v>0</v>
      </c>
      <c r="AR212" s="80">
        <v>0</v>
      </c>
      <c r="AS212" s="80">
        <v>0</v>
      </c>
      <c r="AT212" s="69">
        <v>0</v>
      </c>
      <c r="AU212" s="69">
        <v>0</v>
      </c>
      <c r="AV212" s="80">
        <v>0</v>
      </c>
      <c r="AW212" s="80">
        <v>0</v>
      </c>
      <c r="AX212" s="69">
        <v>0</v>
      </c>
      <c r="AY212" s="69">
        <v>0</v>
      </c>
      <c r="AZ212" s="80">
        <v>0</v>
      </c>
      <c r="BA212" s="80">
        <v>7141</v>
      </c>
      <c r="BB212" s="69">
        <v>0</v>
      </c>
      <c r="BC212" s="69">
        <v>0</v>
      </c>
      <c r="BD212" s="80">
        <v>0</v>
      </c>
      <c r="BE212" s="80">
        <v>0</v>
      </c>
      <c r="BF212" s="69">
        <v>0</v>
      </c>
      <c r="BG212" s="69">
        <v>0</v>
      </c>
      <c r="BH212" s="80">
        <v>0</v>
      </c>
      <c r="BI212" s="80">
        <v>0</v>
      </c>
      <c r="BJ212" s="69">
        <v>0</v>
      </c>
      <c r="BK212" s="69">
        <v>0</v>
      </c>
      <c r="BL212" s="80">
        <v>0</v>
      </c>
      <c r="BM212" s="80">
        <v>0</v>
      </c>
      <c r="BN212" s="69">
        <v>0</v>
      </c>
      <c r="BO212" s="69">
        <v>0</v>
      </c>
      <c r="BP212" s="80">
        <v>0</v>
      </c>
      <c r="BQ212" s="80">
        <v>0</v>
      </c>
      <c r="BR212" s="69">
        <v>0</v>
      </c>
      <c r="BS212" s="69">
        <v>0</v>
      </c>
      <c r="BT212" s="80">
        <v>0</v>
      </c>
      <c r="BU212" s="80">
        <v>0</v>
      </c>
      <c r="BV212" s="69">
        <v>0</v>
      </c>
      <c r="BW212" s="69">
        <v>0</v>
      </c>
      <c r="BX212" s="80">
        <v>0</v>
      </c>
      <c r="BY212" s="80">
        <v>0</v>
      </c>
      <c r="BZ212" s="69">
        <v>0</v>
      </c>
      <c r="CA212" s="69">
        <v>0</v>
      </c>
      <c r="CB212" s="80">
        <v>0</v>
      </c>
      <c r="CC212" s="80">
        <v>11800</v>
      </c>
      <c r="CD212" s="69">
        <v>0</v>
      </c>
      <c r="CE212" s="69" t="s">
        <v>797</v>
      </c>
      <c r="CF212" s="69" t="s">
        <v>798</v>
      </c>
      <c r="CG212" s="69" t="s">
        <v>701</v>
      </c>
      <c r="CH212" s="69" t="s">
        <v>701</v>
      </c>
      <c r="CI212" s="69" t="s">
        <v>701</v>
      </c>
      <c r="CJ212" s="68" t="s">
        <v>701</v>
      </c>
      <c r="CK212" s="68">
        <v>45414</v>
      </c>
      <c r="CL212" s="185" t="s">
        <v>1001</v>
      </c>
      <c r="CM212" s="67" t="s">
        <v>1004</v>
      </c>
      <c r="CN212" s="67" t="s">
        <v>168</v>
      </c>
      <c r="CO212" s="68">
        <v>45391</v>
      </c>
      <c r="CP212" s="185" t="s">
        <v>1001</v>
      </c>
      <c r="CQ212" s="67" t="s">
        <v>1004</v>
      </c>
      <c r="CR212" s="67" t="s">
        <v>1068</v>
      </c>
      <c r="CS212" s="69">
        <v>916063.6</v>
      </c>
      <c r="CT212" s="69"/>
      <c r="CU212" s="69"/>
      <c r="CV212" s="69">
        <v>0</v>
      </c>
      <c r="CW212" s="69">
        <v>50</v>
      </c>
      <c r="CX212" s="69">
        <v>0</v>
      </c>
      <c r="CY212" s="69">
        <v>0</v>
      </c>
      <c r="CZ212" s="69">
        <v>0</v>
      </c>
      <c r="DA212" s="69">
        <v>0</v>
      </c>
      <c r="DG212" t="str">
        <f t="shared" si="9"/>
        <v>CO</v>
      </c>
    </row>
    <row r="213" spans="1:111">
      <c r="A213" t="str">
        <f t="shared" si="8"/>
        <v>05CO</v>
      </c>
      <c r="B213" s="67" t="s">
        <v>4</v>
      </c>
      <c r="C213" s="67" t="s">
        <v>647</v>
      </c>
      <c r="D213" s="67" t="s">
        <v>648</v>
      </c>
      <c r="E213" s="68">
        <v>44587</v>
      </c>
      <c r="F213" s="185" t="s">
        <v>1003</v>
      </c>
      <c r="G213" s="67" t="s">
        <v>1010</v>
      </c>
      <c r="H213" s="69">
        <v>2</v>
      </c>
      <c r="I213" s="69">
        <v>2</v>
      </c>
      <c r="J213" s="69">
        <v>250</v>
      </c>
      <c r="K213" s="69">
        <v>437</v>
      </c>
      <c r="L213" s="69">
        <v>437</v>
      </c>
      <c r="M213" s="69">
        <v>0</v>
      </c>
      <c r="N213" s="69">
        <v>0</v>
      </c>
      <c r="O213" s="69">
        <v>0</v>
      </c>
      <c r="P213" s="69">
        <v>55</v>
      </c>
      <c r="Q213" s="80">
        <v>132</v>
      </c>
      <c r="R213" s="80">
        <v>4468000</v>
      </c>
      <c r="S213" s="80">
        <v>50000</v>
      </c>
      <c r="T213" s="80">
        <v>4418000</v>
      </c>
      <c r="U213" s="80">
        <v>4785216</v>
      </c>
      <c r="V213" s="80">
        <v>5263219</v>
      </c>
      <c r="W213" s="80">
        <v>0</v>
      </c>
      <c r="X213" s="80">
        <v>0</v>
      </c>
      <c r="Y213" s="80">
        <v>0</v>
      </c>
      <c r="Z213" s="80">
        <v>5263219</v>
      </c>
      <c r="AA213" s="80">
        <v>5259180</v>
      </c>
      <c r="AB213" s="80">
        <v>0</v>
      </c>
      <c r="AC213" s="69">
        <v>317216</v>
      </c>
      <c r="AD213" s="69">
        <v>21</v>
      </c>
      <c r="AE213" s="69">
        <v>0</v>
      </c>
      <c r="AF213" s="80">
        <v>0</v>
      </c>
      <c r="AG213" s="80">
        <v>0</v>
      </c>
      <c r="AH213" s="69">
        <v>0</v>
      </c>
      <c r="AI213" s="69">
        <v>0</v>
      </c>
      <c r="AJ213" s="80">
        <v>0</v>
      </c>
      <c r="AK213" s="80">
        <v>30874</v>
      </c>
      <c r="AL213" s="69">
        <v>0</v>
      </c>
      <c r="AM213" s="69">
        <v>0</v>
      </c>
      <c r="AN213" s="80">
        <v>0</v>
      </c>
      <c r="AO213" s="80">
        <v>0</v>
      </c>
      <c r="AP213" s="69">
        <v>0</v>
      </c>
      <c r="AQ213" s="69">
        <v>0</v>
      </c>
      <c r="AR213" s="80">
        <v>0</v>
      </c>
      <c r="AS213" s="80">
        <v>0</v>
      </c>
      <c r="AT213" s="69">
        <v>0</v>
      </c>
      <c r="AU213" s="69">
        <v>0</v>
      </c>
      <c r="AV213" s="80">
        <v>0</v>
      </c>
      <c r="AW213" s="80">
        <v>0</v>
      </c>
      <c r="AX213" s="69">
        <v>0</v>
      </c>
      <c r="AY213" s="69">
        <v>0</v>
      </c>
      <c r="AZ213" s="80">
        <v>0</v>
      </c>
      <c r="BA213" s="80">
        <v>0</v>
      </c>
      <c r="BB213" s="69">
        <v>0</v>
      </c>
      <c r="BC213" s="69">
        <v>0</v>
      </c>
      <c r="BD213" s="80">
        <v>0</v>
      </c>
      <c r="BE213" s="80">
        <v>0</v>
      </c>
      <c r="BF213" s="69">
        <v>0</v>
      </c>
      <c r="BG213" s="69">
        <v>0</v>
      </c>
      <c r="BH213" s="80">
        <v>0</v>
      </c>
      <c r="BI213" s="80">
        <v>0</v>
      </c>
      <c r="BJ213" s="69">
        <v>0</v>
      </c>
      <c r="BK213" s="69">
        <v>0</v>
      </c>
      <c r="BL213" s="80">
        <v>0</v>
      </c>
      <c r="BM213" s="80">
        <v>0</v>
      </c>
      <c r="BN213" s="69">
        <v>0</v>
      </c>
      <c r="BO213" s="69">
        <v>0</v>
      </c>
      <c r="BP213" s="80">
        <v>0</v>
      </c>
      <c r="BQ213" s="80">
        <v>0</v>
      </c>
      <c r="BR213" s="69">
        <v>0</v>
      </c>
      <c r="BS213" s="69">
        <v>0</v>
      </c>
      <c r="BT213" s="80">
        <v>0</v>
      </c>
      <c r="BU213" s="80">
        <v>0</v>
      </c>
      <c r="BV213" s="69">
        <v>0</v>
      </c>
      <c r="BW213" s="69">
        <v>0</v>
      </c>
      <c r="BX213" s="80">
        <v>0</v>
      </c>
      <c r="BY213" s="80">
        <v>0</v>
      </c>
      <c r="BZ213" s="69">
        <v>0</v>
      </c>
      <c r="CA213" s="69">
        <v>0</v>
      </c>
      <c r="CB213" s="80">
        <v>0</v>
      </c>
      <c r="CC213" s="80">
        <v>30874</v>
      </c>
      <c r="CD213" s="69">
        <v>0</v>
      </c>
      <c r="CE213" s="69" t="s">
        <v>944</v>
      </c>
      <c r="CF213" s="69" t="s">
        <v>945</v>
      </c>
      <c r="CG213" s="69" t="s">
        <v>701</v>
      </c>
      <c r="CH213" s="69" t="s">
        <v>701</v>
      </c>
      <c r="CI213" s="69" t="s">
        <v>701</v>
      </c>
      <c r="CJ213" s="68" t="s">
        <v>701</v>
      </c>
      <c r="CK213" s="68">
        <v>45415</v>
      </c>
      <c r="CL213" s="185" t="s">
        <v>1001</v>
      </c>
      <c r="CM213" s="67" t="s">
        <v>1004</v>
      </c>
      <c r="CN213" s="67" t="s">
        <v>168</v>
      </c>
      <c r="CO213" s="68">
        <v>45329</v>
      </c>
      <c r="CP213" s="185" t="s">
        <v>1003</v>
      </c>
      <c r="CQ213" s="67" t="s">
        <v>1004</v>
      </c>
      <c r="CR213" s="67" t="s">
        <v>1060</v>
      </c>
      <c r="CS213" s="69">
        <v>3979533.39</v>
      </c>
      <c r="CT213" s="69"/>
      <c r="CU213" s="69"/>
      <c r="CV213" s="69">
        <v>0</v>
      </c>
      <c r="CW213" s="69">
        <v>34</v>
      </c>
      <c r="CX213" s="69">
        <v>0</v>
      </c>
      <c r="CY213" s="69">
        <v>0</v>
      </c>
      <c r="CZ213" s="69">
        <v>0</v>
      </c>
      <c r="DA213" s="69">
        <v>0</v>
      </c>
      <c r="DG213" t="str">
        <f t="shared" si="9"/>
        <v>CO</v>
      </c>
    </row>
    <row r="214" spans="1:111">
      <c r="A214" t="str">
        <f t="shared" si="8"/>
        <v>05DO</v>
      </c>
      <c r="B214" s="67" t="s">
        <v>4</v>
      </c>
      <c r="C214" s="67" t="s">
        <v>406</v>
      </c>
      <c r="D214" s="67" t="s">
        <v>407</v>
      </c>
      <c r="E214" s="68">
        <v>44748</v>
      </c>
      <c r="F214" s="185" t="s">
        <v>1005</v>
      </c>
      <c r="G214" s="67" t="s">
        <v>1009</v>
      </c>
      <c r="H214" s="69">
        <v>1</v>
      </c>
      <c r="I214" s="69">
        <v>1</v>
      </c>
      <c r="J214" s="69">
        <v>200</v>
      </c>
      <c r="K214" s="69">
        <v>317</v>
      </c>
      <c r="L214" s="69">
        <v>317</v>
      </c>
      <c r="M214" s="69">
        <v>0</v>
      </c>
      <c r="N214" s="69">
        <v>0</v>
      </c>
      <c r="O214" s="69">
        <v>0</v>
      </c>
      <c r="P214" s="69">
        <v>103</v>
      </c>
      <c r="Q214" s="80">
        <v>14</v>
      </c>
      <c r="R214" s="80">
        <v>3079406</v>
      </c>
      <c r="S214" s="80">
        <v>50000</v>
      </c>
      <c r="T214" s="80">
        <v>3029406</v>
      </c>
      <c r="U214" s="80">
        <v>3129406</v>
      </c>
      <c r="V214" s="80">
        <v>3205711</v>
      </c>
      <c r="W214" s="80">
        <v>0</v>
      </c>
      <c r="X214" s="80">
        <v>0</v>
      </c>
      <c r="Y214" s="80">
        <v>0</v>
      </c>
      <c r="Z214" s="80">
        <v>3205711</v>
      </c>
      <c r="AA214" s="80">
        <v>3130395</v>
      </c>
      <c r="AB214" s="80">
        <v>-75316</v>
      </c>
      <c r="AC214" s="69">
        <v>50000</v>
      </c>
      <c r="AD214" s="69">
        <v>26</v>
      </c>
      <c r="AE214" s="69">
        <v>0</v>
      </c>
      <c r="AF214" s="80">
        <v>0</v>
      </c>
      <c r="AG214" s="80">
        <v>3862</v>
      </c>
      <c r="AH214" s="69">
        <v>0</v>
      </c>
      <c r="AI214" s="69">
        <v>0</v>
      </c>
      <c r="AJ214" s="80">
        <v>28</v>
      </c>
      <c r="AK214" s="80">
        <v>3528</v>
      </c>
      <c r="AL214" s="69">
        <v>0</v>
      </c>
      <c r="AM214" s="69">
        <v>0</v>
      </c>
      <c r="AN214" s="80">
        <v>0</v>
      </c>
      <c r="AO214" s="80">
        <v>0</v>
      </c>
      <c r="AP214" s="69">
        <v>0</v>
      </c>
      <c r="AQ214" s="69">
        <v>0</v>
      </c>
      <c r="AR214" s="80">
        <v>0</v>
      </c>
      <c r="AS214" s="80">
        <v>0</v>
      </c>
      <c r="AT214" s="69">
        <v>0</v>
      </c>
      <c r="AU214" s="69">
        <v>0</v>
      </c>
      <c r="AV214" s="80">
        <v>0</v>
      </c>
      <c r="AW214" s="80">
        <v>0</v>
      </c>
      <c r="AX214" s="69">
        <v>0</v>
      </c>
      <c r="AY214" s="69">
        <v>0</v>
      </c>
      <c r="AZ214" s="80">
        <v>0</v>
      </c>
      <c r="BA214" s="80">
        <v>47514</v>
      </c>
      <c r="BB214" s="69">
        <v>0</v>
      </c>
      <c r="BC214" s="69">
        <v>0</v>
      </c>
      <c r="BD214" s="80">
        <v>0</v>
      </c>
      <c r="BE214" s="80">
        <v>0</v>
      </c>
      <c r="BF214" s="69">
        <v>0</v>
      </c>
      <c r="BG214" s="69">
        <v>0</v>
      </c>
      <c r="BH214" s="80">
        <v>0</v>
      </c>
      <c r="BI214" s="80">
        <v>0</v>
      </c>
      <c r="BJ214" s="69">
        <v>0</v>
      </c>
      <c r="BK214" s="69">
        <v>0</v>
      </c>
      <c r="BL214" s="80">
        <v>0</v>
      </c>
      <c r="BM214" s="80">
        <v>0</v>
      </c>
      <c r="BN214" s="69">
        <v>0</v>
      </c>
      <c r="BO214" s="69">
        <v>0</v>
      </c>
      <c r="BP214" s="80">
        <v>0</v>
      </c>
      <c r="BQ214" s="80">
        <v>0</v>
      </c>
      <c r="BR214" s="69">
        <v>0</v>
      </c>
      <c r="BS214" s="69">
        <v>0</v>
      </c>
      <c r="BT214" s="80">
        <v>0</v>
      </c>
      <c r="BU214" s="80">
        <v>0</v>
      </c>
      <c r="BV214" s="69">
        <v>0</v>
      </c>
      <c r="BW214" s="69">
        <v>0</v>
      </c>
      <c r="BX214" s="80">
        <v>0</v>
      </c>
      <c r="BY214" s="80">
        <v>0</v>
      </c>
      <c r="BZ214" s="69">
        <v>0</v>
      </c>
      <c r="CA214" s="69">
        <v>0</v>
      </c>
      <c r="CB214" s="80">
        <v>28</v>
      </c>
      <c r="CC214" s="80">
        <v>54904</v>
      </c>
      <c r="CD214" s="69">
        <v>0</v>
      </c>
      <c r="CE214" s="69" t="s">
        <v>799</v>
      </c>
      <c r="CF214" s="69" t="s">
        <v>800</v>
      </c>
      <c r="CG214" s="69" t="s">
        <v>701</v>
      </c>
      <c r="CH214" s="69" t="s">
        <v>701</v>
      </c>
      <c r="CI214" s="69" t="s">
        <v>701</v>
      </c>
      <c r="CJ214" s="68" t="s">
        <v>701</v>
      </c>
      <c r="CK214" s="68">
        <v>45237</v>
      </c>
      <c r="CL214" s="185" t="s">
        <v>1007</v>
      </c>
      <c r="CM214" s="67" t="s">
        <v>1004</v>
      </c>
      <c r="CN214" s="67" t="s">
        <v>168</v>
      </c>
      <c r="CO214" s="68">
        <v>45149</v>
      </c>
      <c r="CP214" s="185" t="s">
        <v>1005</v>
      </c>
      <c r="CQ214" s="67" t="s">
        <v>1004</v>
      </c>
      <c r="CR214" s="67" t="s">
        <v>1062</v>
      </c>
      <c r="CS214" s="69">
        <v>3825881.85</v>
      </c>
      <c r="CT214" s="69"/>
      <c r="CU214" s="69"/>
      <c r="CV214" s="69">
        <v>14</v>
      </c>
      <c r="CW214" s="69">
        <v>77</v>
      </c>
      <c r="CX214" s="69">
        <v>0</v>
      </c>
      <c r="CY214" s="69">
        <v>0</v>
      </c>
      <c r="CZ214" s="69">
        <v>0</v>
      </c>
      <c r="DA214" s="69">
        <v>0</v>
      </c>
      <c r="DG214" t="str">
        <f t="shared" si="9"/>
        <v>DO</v>
      </c>
    </row>
    <row r="215" spans="1:111">
      <c r="A215" t="str">
        <f t="shared" si="8"/>
        <v>05DO</v>
      </c>
      <c r="B215" s="67" t="s">
        <v>4</v>
      </c>
      <c r="C215" s="67" t="s">
        <v>408</v>
      </c>
      <c r="D215" s="67" t="s">
        <v>409</v>
      </c>
      <c r="E215" s="68">
        <v>44243</v>
      </c>
      <c r="F215" s="185" t="s">
        <v>1003</v>
      </c>
      <c r="G215" s="67" t="s">
        <v>1002</v>
      </c>
      <c r="H215" s="69">
        <v>2</v>
      </c>
      <c r="I215" s="69">
        <v>2</v>
      </c>
      <c r="J215" s="69">
        <v>470</v>
      </c>
      <c r="K215" s="69">
        <v>814</v>
      </c>
      <c r="L215" s="69">
        <v>814</v>
      </c>
      <c r="M215" s="69">
        <v>0</v>
      </c>
      <c r="N215" s="69">
        <v>0</v>
      </c>
      <c r="O215" s="69">
        <v>0</v>
      </c>
      <c r="P215" s="69">
        <v>293</v>
      </c>
      <c r="Q215" s="80">
        <v>51</v>
      </c>
      <c r="R215" s="80">
        <v>14521514</v>
      </c>
      <c r="S215" s="80">
        <v>150000</v>
      </c>
      <c r="T215" s="80">
        <v>14371514</v>
      </c>
      <c r="U215" s="80">
        <v>14674974</v>
      </c>
      <c r="V215" s="80">
        <v>14758568</v>
      </c>
      <c r="W215" s="80">
        <v>0</v>
      </c>
      <c r="X215" s="80">
        <v>0</v>
      </c>
      <c r="Y215" s="80">
        <v>0</v>
      </c>
      <c r="Z215" s="80">
        <v>14758568</v>
      </c>
      <c r="AA215" s="80">
        <v>14990012</v>
      </c>
      <c r="AB215" s="80">
        <v>320347</v>
      </c>
      <c r="AC215" s="69">
        <v>153460</v>
      </c>
      <c r="AD215" s="69">
        <v>66</v>
      </c>
      <c r="AE215" s="69">
        <v>0</v>
      </c>
      <c r="AF215" s="80">
        <v>0</v>
      </c>
      <c r="AG215" s="80">
        <v>124159</v>
      </c>
      <c r="AH215" s="69">
        <v>0</v>
      </c>
      <c r="AI215" s="69">
        <v>11</v>
      </c>
      <c r="AJ215" s="80">
        <v>113</v>
      </c>
      <c r="AK215" s="80">
        <v>118697</v>
      </c>
      <c r="AL215" s="69">
        <v>75961</v>
      </c>
      <c r="AM215" s="69">
        <v>0</v>
      </c>
      <c r="AN215" s="80">
        <v>0</v>
      </c>
      <c r="AO215" s="80">
        <v>0</v>
      </c>
      <c r="AP215" s="69">
        <v>0</v>
      </c>
      <c r="AQ215" s="69">
        <v>0</v>
      </c>
      <c r="AR215" s="80">
        <v>0</v>
      </c>
      <c r="AS215" s="80">
        <v>0</v>
      </c>
      <c r="AT215" s="69">
        <v>0</v>
      </c>
      <c r="AU215" s="69">
        <v>0</v>
      </c>
      <c r="AV215" s="80">
        <v>0</v>
      </c>
      <c r="AW215" s="80">
        <v>0</v>
      </c>
      <c r="AX215" s="69">
        <v>0</v>
      </c>
      <c r="AY215" s="69">
        <v>0</v>
      </c>
      <c r="AZ215" s="80">
        <v>0</v>
      </c>
      <c r="BA215" s="80">
        <v>36412</v>
      </c>
      <c r="BB215" s="69">
        <v>0</v>
      </c>
      <c r="BC215" s="69">
        <v>0</v>
      </c>
      <c r="BD215" s="80">
        <v>0</v>
      </c>
      <c r="BE215" s="80">
        <v>0</v>
      </c>
      <c r="BF215" s="69">
        <v>0</v>
      </c>
      <c r="BG215" s="69">
        <v>0</v>
      </c>
      <c r="BH215" s="80">
        <v>0</v>
      </c>
      <c r="BI215" s="80">
        <v>0</v>
      </c>
      <c r="BJ215" s="69">
        <v>0</v>
      </c>
      <c r="BK215" s="69">
        <v>0</v>
      </c>
      <c r="BL215" s="80">
        <v>0</v>
      </c>
      <c r="BM215" s="80">
        <v>5015</v>
      </c>
      <c r="BN215" s="69">
        <v>0</v>
      </c>
      <c r="BO215" s="69">
        <v>0</v>
      </c>
      <c r="BP215" s="80">
        <v>0</v>
      </c>
      <c r="BQ215" s="80">
        <v>0</v>
      </c>
      <c r="BR215" s="69">
        <v>0</v>
      </c>
      <c r="BS215" s="69">
        <v>0</v>
      </c>
      <c r="BT215" s="80">
        <v>0</v>
      </c>
      <c r="BU215" s="80">
        <v>0</v>
      </c>
      <c r="BV215" s="69">
        <v>0</v>
      </c>
      <c r="BW215" s="69">
        <v>0</v>
      </c>
      <c r="BX215" s="80">
        <v>0</v>
      </c>
      <c r="BY215" s="80">
        <v>0</v>
      </c>
      <c r="BZ215" s="69">
        <v>0</v>
      </c>
      <c r="CA215" s="69">
        <v>11</v>
      </c>
      <c r="CB215" s="80">
        <v>113</v>
      </c>
      <c r="CC215" s="80">
        <v>284283</v>
      </c>
      <c r="CD215" s="69">
        <v>75961</v>
      </c>
      <c r="CE215" s="69" t="s">
        <v>915</v>
      </c>
      <c r="CF215" s="69" t="s">
        <v>916</v>
      </c>
      <c r="CG215" s="69" t="s">
        <v>701</v>
      </c>
      <c r="CH215" s="69" t="s">
        <v>701</v>
      </c>
      <c r="CI215" s="69" t="s">
        <v>701</v>
      </c>
      <c r="CJ215" s="68" t="s">
        <v>701</v>
      </c>
      <c r="CK215" s="68">
        <v>45351</v>
      </c>
      <c r="CL215" s="185" t="s">
        <v>1003</v>
      </c>
      <c r="CM215" s="67" t="s">
        <v>1004</v>
      </c>
      <c r="CN215" s="67" t="s">
        <v>168</v>
      </c>
      <c r="CO215" s="68">
        <v>45149</v>
      </c>
      <c r="CP215" s="185" t="s">
        <v>1005</v>
      </c>
      <c r="CQ215" s="67" t="s">
        <v>1004</v>
      </c>
      <c r="CR215" s="67" t="s">
        <v>1063</v>
      </c>
      <c r="CS215" s="69">
        <v>15223948.66</v>
      </c>
      <c r="CT215" s="69"/>
      <c r="CU215" s="69"/>
      <c r="CV215" s="69">
        <v>51</v>
      </c>
      <c r="CW215" s="69">
        <v>216</v>
      </c>
      <c r="CX215" s="69">
        <v>0</v>
      </c>
      <c r="CY215" s="69">
        <v>0</v>
      </c>
      <c r="CZ215" s="69">
        <v>0</v>
      </c>
      <c r="DA215" s="69">
        <v>0</v>
      </c>
      <c r="DG215" t="str">
        <f t="shared" si="9"/>
        <v>DO</v>
      </c>
    </row>
    <row r="216" spans="1:111">
      <c r="A216" t="str">
        <f t="shared" si="8"/>
        <v>05DO</v>
      </c>
      <c r="B216" s="67" t="s">
        <v>4</v>
      </c>
      <c r="C216" s="67" t="s">
        <v>410</v>
      </c>
      <c r="D216" s="67" t="s">
        <v>411</v>
      </c>
      <c r="E216" s="68">
        <v>44075</v>
      </c>
      <c r="F216" s="185" t="s">
        <v>1005</v>
      </c>
      <c r="G216" s="67" t="s">
        <v>1002</v>
      </c>
      <c r="H216" s="69">
        <v>1</v>
      </c>
      <c r="I216" s="69">
        <v>7</v>
      </c>
      <c r="J216" s="69">
        <v>280</v>
      </c>
      <c r="K216" s="69">
        <v>534</v>
      </c>
      <c r="L216" s="69">
        <v>544</v>
      </c>
      <c r="M216" s="69">
        <v>-10</v>
      </c>
      <c r="N216" s="69">
        <v>10</v>
      </c>
      <c r="O216" s="69">
        <v>0</v>
      </c>
      <c r="P216" s="69">
        <v>225</v>
      </c>
      <c r="Q216" s="80">
        <v>29</v>
      </c>
      <c r="R216" s="80">
        <v>7501367</v>
      </c>
      <c r="S216" s="80">
        <v>72000</v>
      </c>
      <c r="T216" s="80">
        <v>7429367</v>
      </c>
      <c r="U216" s="80">
        <v>7798794</v>
      </c>
      <c r="V216" s="80">
        <v>7531686</v>
      </c>
      <c r="W216" s="80">
        <v>-41316</v>
      </c>
      <c r="X216" s="80">
        <v>0</v>
      </c>
      <c r="Y216" s="80">
        <v>-41316</v>
      </c>
      <c r="Z216" s="80">
        <v>7490370</v>
      </c>
      <c r="AA216" s="80">
        <v>7740983</v>
      </c>
      <c r="AB216" s="80">
        <v>263750</v>
      </c>
      <c r="AC216" s="69">
        <v>297427</v>
      </c>
      <c r="AD216" s="69">
        <v>61</v>
      </c>
      <c r="AE216" s="69">
        <v>0</v>
      </c>
      <c r="AF216" s="80">
        <v>0</v>
      </c>
      <c r="AG216" s="80">
        <v>19197</v>
      </c>
      <c r="AH216" s="69">
        <v>0</v>
      </c>
      <c r="AI216" s="69">
        <v>0</v>
      </c>
      <c r="AJ216" s="80">
        <v>29</v>
      </c>
      <c r="AK216" s="80">
        <v>278231</v>
      </c>
      <c r="AL216" s="69">
        <v>5549</v>
      </c>
      <c r="AM216" s="69">
        <v>0</v>
      </c>
      <c r="AN216" s="80">
        <v>0</v>
      </c>
      <c r="AO216" s="80">
        <v>0</v>
      </c>
      <c r="AP216" s="69">
        <v>0</v>
      </c>
      <c r="AQ216" s="69">
        <v>0</v>
      </c>
      <c r="AR216" s="80">
        <v>0</v>
      </c>
      <c r="AS216" s="80">
        <v>0</v>
      </c>
      <c r="AT216" s="69">
        <v>0</v>
      </c>
      <c r="AU216" s="69">
        <v>0</v>
      </c>
      <c r="AV216" s="80">
        <v>0</v>
      </c>
      <c r="AW216" s="80">
        <v>0</v>
      </c>
      <c r="AX216" s="69">
        <v>0</v>
      </c>
      <c r="AY216" s="69">
        <v>0</v>
      </c>
      <c r="AZ216" s="80">
        <v>0</v>
      </c>
      <c r="BA216" s="80">
        <v>0</v>
      </c>
      <c r="BB216" s="69">
        <v>0</v>
      </c>
      <c r="BC216" s="69">
        <v>0</v>
      </c>
      <c r="BD216" s="80">
        <v>0</v>
      </c>
      <c r="BE216" s="80">
        <v>0</v>
      </c>
      <c r="BF216" s="69">
        <v>0</v>
      </c>
      <c r="BG216" s="69">
        <v>0</v>
      </c>
      <c r="BH216" s="80">
        <v>0</v>
      </c>
      <c r="BI216" s="80">
        <v>0</v>
      </c>
      <c r="BJ216" s="69">
        <v>0</v>
      </c>
      <c r="BK216" s="69">
        <v>0</v>
      </c>
      <c r="BL216" s="80">
        <v>0</v>
      </c>
      <c r="BM216" s="80">
        <v>0</v>
      </c>
      <c r="BN216" s="69">
        <v>0</v>
      </c>
      <c r="BO216" s="69">
        <v>0</v>
      </c>
      <c r="BP216" s="80">
        <v>0</v>
      </c>
      <c r="BQ216" s="80">
        <v>0</v>
      </c>
      <c r="BR216" s="69">
        <v>0</v>
      </c>
      <c r="BS216" s="69">
        <v>0</v>
      </c>
      <c r="BT216" s="80">
        <v>0</v>
      </c>
      <c r="BU216" s="80">
        <v>0</v>
      </c>
      <c r="BV216" s="69">
        <v>0</v>
      </c>
      <c r="BW216" s="69">
        <v>0</v>
      </c>
      <c r="BX216" s="80">
        <v>0</v>
      </c>
      <c r="BY216" s="80">
        <v>0</v>
      </c>
      <c r="BZ216" s="69">
        <v>0</v>
      </c>
      <c r="CA216" s="69">
        <v>0</v>
      </c>
      <c r="CB216" s="80">
        <v>29</v>
      </c>
      <c r="CC216" s="80">
        <v>297427</v>
      </c>
      <c r="CD216" s="69">
        <v>5549</v>
      </c>
      <c r="CE216" s="69" t="s">
        <v>917</v>
      </c>
      <c r="CF216" s="69" t="s">
        <v>918</v>
      </c>
      <c r="CG216" s="69" t="s">
        <v>701</v>
      </c>
      <c r="CH216" s="69" t="s">
        <v>701</v>
      </c>
      <c r="CI216" s="69" t="s">
        <v>701</v>
      </c>
      <c r="CJ216" s="68" t="s">
        <v>701</v>
      </c>
      <c r="CK216" s="68">
        <v>45121</v>
      </c>
      <c r="CL216" s="185" t="s">
        <v>1005</v>
      </c>
      <c r="CM216" s="67" t="s">
        <v>1004</v>
      </c>
      <c r="CN216" s="67" t="s">
        <v>168</v>
      </c>
      <c r="CO216" s="68">
        <v>44708</v>
      </c>
      <c r="CP216" s="185" t="s">
        <v>1001</v>
      </c>
      <c r="CQ216" s="67" t="s">
        <v>1010</v>
      </c>
      <c r="CR216" s="67" t="s">
        <v>1061</v>
      </c>
      <c r="CS216" s="69">
        <v>7321146.8099999996</v>
      </c>
      <c r="CT216" s="69"/>
      <c r="CU216" s="69"/>
      <c r="CV216" s="69">
        <v>5</v>
      </c>
      <c r="CW216" s="69">
        <v>164</v>
      </c>
      <c r="CX216" s="69">
        <v>0</v>
      </c>
      <c r="CY216" s="69">
        <v>0</v>
      </c>
      <c r="CZ216" s="69">
        <v>0</v>
      </c>
      <c r="DA216" s="69">
        <v>0</v>
      </c>
      <c r="DG216" t="str">
        <f t="shared" si="9"/>
        <v>DO</v>
      </c>
    </row>
    <row r="217" spans="1:111">
      <c r="A217" t="str">
        <f t="shared" si="8"/>
        <v>05DO</v>
      </c>
      <c r="B217" s="67" t="s">
        <v>4</v>
      </c>
      <c r="C217" s="67" t="s">
        <v>623</v>
      </c>
      <c r="D217" s="67" t="s">
        <v>624</v>
      </c>
      <c r="E217" s="68">
        <v>44811</v>
      </c>
      <c r="F217" s="185" t="s">
        <v>1005</v>
      </c>
      <c r="G217" s="67" t="s">
        <v>1009</v>
      </c>
      <c r="H217" s="69">
        <v>1</v>
      </c>
      <c r="I217" s="69">
        <v>0</v>
      </c>
      <c r="J217" s="69">
        <v>220</v>
      </c>
      <c r="K217" s="69">
        <v>261</v>
      </c>
      <c r="L217" s="69">
        <v>166</v>
      </c>
      <c r="M217" s="69">
        <v>95</v>
      </c>
      <c r="N217" s="69">
        <v>0</v>
      </c>
      <c r="O217" s="69">
        <v>0</v>
      </c>
      <c r="P217" s="69">
        <v>41</v>
      </c>
      <c r="Q217" s="80">
        <v>0</v>
      </c>
      <c r="R217" s="80">
        <v>1640053</v>
      </c>
      <c r="S217" s="80">
        <v>50000</v>
      </c>
      <c r="T217" s="80">
        <v>1590053</v>
      </c>
      <c r="U217" s="80">
        <v>1640053</v>
      </c>
      <c r="V217" s="80">
        <v>1539808</v>
      </c>
      <c r="W217" s="80">
        <v>0</v>
      </c>
      <c r="X217" s="80">
        <v>0</v>
      </c>
      <c r="Y217" s="80">
        <v>0</v>
      </c>
      <c r="Z217" s="80">
        <v>1539808</v>
      </c>
      <c r="AA217" s="80">
        <v>1539808</v>
      </c>
      <c r="AB217" s="80">
        <v>0</v>
      </c>
      <c r="AC217" s="69">
        <v>0</v>
      </c>
      <c r="AD217" s="69">
        <v>32</v>
      </c>
      <c r="AE217" s="69">
        <v>0</v>
      </c>
      <c r="AF217" s="80">
        <v>0</v>
      </c>
      <c r="AG217" s="80">
        <v>0</v>
      </c>
      <c r="AH217" s="69">
        <v>0</v>
      </c>
      <c r="AI217" s="69">
        <v>0</v>
      </c>
      <c r="AJ217" s="80">
        <v>0</v>
      </c>
      <c r="AK217" s="80">
        <v>0</v>
      </c>
      <c r="AL217" s="69">
        <v>0</v>
      </c>
      <c r="AM217" s="69">
        <v>0</v>
      </c>
      <c r="AN217" s="80">
        <v>0</v>
      </c>
      <c r="AO217" s="80">
        <v>0</v>
      </c>
      <c r="AP217" s="69">
        <v>0</v>
      </c>
      <c r="AQ217" s="69">
        <v>0</v>
      </c>
      <c r="AR217" s="80">
        <v>0</v>
      </c>
      <c r="AS217" s="80">
        <v>0</v>
      </c>
      <c r="AT217" s="69">
        <v>0</v>
      </c>
      <c r="AU217" s="69">
        <v>0</v>
      </c>
      <c r="AV217" s="80">
        <v>0</v>
      </c>
      <c r="AW217" s="80">
        <v>0</v>
      </c>
      <c r="AX217" s="69">
        <v>0</v>
      </c>
      <c r="AY217" s="69">
        <v>0</v>
      </c>
      <c r="AZ217" s="80">
        <v>0</v>
      </c>
      <c r="BA217" s="80">
        <v>8269</v>
      </c>
      <c r="BB217" s="69">
        <v>0</v>
      </c>
      <c r="BC217" s="69">
        <v>0</v>
      </c>
      <c r="BD217" s="80">
        <v>0</v>
      </c>
      <c r="BE217" s="80">
        <v>0</v>
      </c>
      <c r="BF217" s="69">
        <v>0</v>
      </c>
      <c r="BG217" s="69">
        <v>0</v>
      </c>
      <c r="BH217" s="80">
        <v>0</v>
      </c>
      <c r="BI217" s="80">
        <v>0</v>
      </c>
      <c r="BJ217" s="69">
        <v>0</v>
      </c>
      <c r="BK217" s="69">
        <v>0</v>
      </c>
      <c r="BL217" s="80">
        <v>0</v>
      </c>
      <c r="BM217" s="80">
        <v>0</v>
      </c>
      <c r="BN217" s="69">
        <v>0</v>
      </c>
      <c r="BO217" s="69">
        <v>0</v>
      </c>
      <c r="BP217" s="80">
        <v>0</v>
      </c>
      <c r="BQ217" s="80">
        <v>0</v>
      </c>
      <c r="BR217" s="69">
        <v>0</v>
      </c>
      <c r="BS217" s="69">
        <v>0</v>
      </c>
      <c r="BT217" s="80">
        <v>0</v>
      </c>
      <c r="BU217" s="80">
        <v>0</v>
      </c>
      <c r="BV217" s="69">
        <v>0</v>
      </c>
      <c r="BW217" s="69">
        <v>0</v>
      </c>
      <c r="BX217" s="80">
        <v>0</v>
      </c>
      <c r="BY217" s="80">
        <v>0</v>
      </c>
      <c r="BZ217" s="69">
        <v>0</v>
      </c>
      <c r="CA217" s="69">
        <v>0</v>
      </c>
      <c r="CB217" s="80">
        <v>0</v>
      </c>
      <c r="CC217" s="80">
        <v>8269</v>
      </c>
      <c r="CD217" s="69">
        <v>0</v>
      </c>
      <c r="CE217" s="69" t="s">
        <v>797</v>
      </c>
      <c r="CF217" s="69" t="s">
        <v>798</v>
      </c>
      <c r="CG217" s="69" t="s">
        <v>701</v>
      </c>
      <c r="CH217" s="69" t="s">
        <v>701</v>
      </c>
      <c r="CI217" s="69" t="s">
        <v>701</v>
      </c>
      <c r="CJ217" s="68" t="s">
        <v>701</v>
      </c>
      <c r="CK217" s="68">
        <v>45231</v>
      </c>
      <c r="CL217" s="185" t="s">
        <v>1007</v>
      </c>
      <c r="CM217" s="67" t="s">
        <v>1004</v>
      </c>
      <c r="CN217" s="67" t="s">
        <v>168</v>
      </c>
      <c r="CO217" s="68">
        <v>45184</v>
      </c>
      <c r="CP217" s="185" t="s">
        <v>1005</v>
      </c>
      <c r="CQ217" s="67" t="s">
        <v>1004</v>
      </c>
      <c r="CR217" s="67" t="s">
        <v>1061</v>
      </c>
      <c r="CS217" s="69">
        <v>2062514.65</v>
      </c>
      <c r="CT217" s="69"/>
      <c r="CU217" s="69"/>
      <c r="CV217" s="69">
        <v>0</v>
      </c>
      <c r="CW217" s="69">
        <v>9</v>
      </c>
      <c r="CX217" s="69">
        <v>0</v>
      </c>
      <c r="CY217" s="69">
        <v>0</v>
      </c>
      <c r="CZ217" s="69">
        <v>0</v>
      </c>
      <c r="DA217" s="69">
        <v>0</v>
      </c>
      <c r="DG217" t="str">
        <f t="shared" si="9"/>
        <v>DO</v>
      </c>
    </row>
    <row r="218" spans="1:111">
      <c r="A218" t="str">
        <f t="shared" si="8"/>
        <v>05DO</v>
      </c>
      <c r="B218" s="67" t="s">
        <v>4</v>
      </c>
      <c r="C218" s="67" t="s">
        <v>625</v>
      </c>
      <c r="D218" s="67" t="s">
        <v>626</v>
      </c>
      <c r="E218" s="68">
        <v>44930</v>
      </c>
      <c r="F218" s="185" t="s">
        <v>1003</v>
      </c>
      <c r="G218" s="67" t="s">
        <v>1009</v>
      </c>
      <c r="H218" s="69">
        <v>2</v>
      </c>
      <c r="I218" s="69">
        <v>1</v>
      </c>
      <c r="J218" s="69">
        <v>230</v>
      </c>
      <c r="K218" s="69">
        <v>292</v>
      </c>
      <c r="L218" s="69">
        <v>292</v>
      </c>
      <c r="M218" s="69">
        <v>0</v>
      </c>
      <c r="N218" s="69">
        <v>0</v>
      </c>
      <c r="O218" s="69">
        <v>0</v>
      </c>
      <c r="P218" s="69">
        <v>62</v>
      </c>
      <c r="Q218" s="80">
        <v>0</v>
      </c>
      <c r="R218" s="80">
        <v>1188917</v>
      </c>
      <c r="S218" s="80">
        <v>50000</v>
      </c>
      <c r="T218" s="80">
        <v>1138917</v>
      </c>
      <c r="U218" s="80">
        <v>1190920</v>
      </c>
      <c r="V218" s="80">
        <v>1139015</v>
      </c>
      <c r="W218" s="80">
        <v>0</v>
      </c>
      <c r="X218" s="80">
        <v>0</v>
      </c>
      <c r="Y218" s="80">
        <v>0</v>
      </c>
      <c r="Z218" s="80">
        <v>1139015</v>
      </c>
      <c r="AA218" s="80">
        <v>1136823</v>
      </c>
      <c r="AB218" s="80">
        <v>-189</v>
      </c>
      <c r="AC218" s="69">
        <v>2003</v>
      </c>
      <c r="AD218" s="69">
        <v>34</v>
      </c>
      <c r="AE218" s="69">
        <v>0</v>
      </c>
      <c r="AF218" s="80">
        <v>0</v>
      </c>
      <c r="AG218" s="80">
        <v>9833</v>
      </c>
      <c r="AH218" s="69">
        <v>0</v>
      </c>
      <c r="AI218" s="69">
        <v>0</v>
      </c>
      <c r="AJ218" s="80">
        <v>0</v>
      </c>
      <c r="AK218" s="80">
        <v>0</v>
      </c>
      <c r="AL218" s="69">
        <v>0</v>
      </c>
      <c r="AM218" s="69">
        <v>0</v>
      </c>
      <c r="AN218" s="80">
        <v>0</v>
      </c>
      <c r="AO218" s="80">
        <v>0</v>
      </c>
      <c r="AP218" s="69">
        <v>0</v>
      </c>
      <c r="AQ218" s="69">
        <v>0</v>
      </c>
      <c r="AR218" s="80">
        <v>0</v>
      </c>
      <c r="AS218" s="80">
        <v>0</v>
      </c>
      <c r="AT218" s="69">
        <v>0</v>
      </c>
      <c r="AU218" s="69">
        <v>0</v>
      </c>
      <c r="AV218" s="80">
        <v>0</v>
      </c>
      <c r="AW218" s="80">
        <v>0</v>
      </c>
      <c r="AX218" s="69">
        <v>0</v>
      </c>
      <c r="AY218" s="69">
        <v>0</v>
      </c>
      <c r="AZ218" s="80">
        <v>0</v>
      </c>
      <c r="BA218" s="80">
        <v>0</v>
      </c>
      <c r="BB218" s="69">
        <v>0</v>
      </c>
      <c r="BC218" s="69">
        <v>0</v>
      </c>
      <c r="BD218" s="80">
        <v>0</v>
      </c>
      <c r="BE218" s="80">
        <v>0</v>
      </c>
      <c r="BF218" s="69">
        <v>0</v>
      </c>
      <c r="BG218" s="69">
        <v>0</v>
      </c>
      <c r="BH218" s="80">
        <v>0</v>
      </c>
      <c r="BI218" s="80">
        <v>0</v>
      </c>
      <c r="BJ218" s="69">
        <v>0</v>
      </c>
      <c r="BK218" s="69">
        <v>0</v>
      </c>
      <c r="BL218" s="80">
        <v>0</v>
      </c>
      <c r="BM218" s="80">
        <v>0</v>
      </c>
      <c r="BN218" s="69">
        <v>0</v>
      </c>
      <c r="BO218" s="69">
        <v>0</v>
      </c>
      <c r="BP218" s="80">
        <v>0</v>
      </c>
      <c r="BQ218" s="80">
        <v>0</v>
      </c>
      <c r="BR218" s="69">
        <v>0</v>
      </c>
      <c r="BS218" s="69">
        <v>0</v>
      </c>
      <c r="BT218" s="80">
        <v>0</v>
      </c>
      <c r="BU218" s="80">
        <v>0</v>
      </c>
      <c r="BV218" s="69">
        <v>0</v>
      </c>
      <c r="BW218" s="69">
        <v>0</v>
      </c>
      <c r="BX218" s="80">
        <v>0</v>
      </c>
      <c r="BY218" s="80">
        <v>0</v>
      </c>
      <c r="BZ218" s="69">
        <v>0</v>
      </c>
      <c r="CA218" s="69">
        <v>0</v>
      </c>
      <c r="CB218" s="80">
        <v>0</v>
      </c>
      <c r="CC218" s="80">
        <v>9833</v>
      </c>
      <c r="CD218" s="69">
        <v>0</v>
      </c>
      <c r="CE218" s="69" t="s">
        <v>799</v>
      </c>
      <c r="CF218" s="69" t="s">
        <v>800</v>
      </c>
      <c r="CG218" s="69" t="s">
        <v>701</v>
      </c>
      <c r="CH218" s="69" t="s">
        <v>701</v>
      </c>
      <c r="CI218" s="69" t="s">
        <v>701</v>
      </c>
      <c r="CJ218" s="68" t="s">
        <v>701</v>
      </c>
      <c r="CK218" s="68">
        <v>45351</v>
      </c>
      <c r="CL218" s="185" t="s">
        <v>1003</v>
      </c>
      <c r="CM218" s="67" t="s">
        <v>1004</v>
      </c>
      <c r="CN218" s="67" t="s">
        <v>168</v>
      </c>
      <c r="CO218" s="68">
        <v>45309</v>
      </c>
      <c r="CP218" s="185" t="s">
        <v>1003</v>
      </c>
      <c r="CQ218" s="67" t="s">
        <v>1004</v>
      </c>
      <c r="CR218" s="67" t="s">
        <v>1062</v>
      </c>
      <c r="CS218" s="69">
        <v>1369687.25</v>
      </c>
      <c r="CT218" s="69"/>
      <c r="CU218" s="69"/>
      <c r="CV218" s="69">
        <v>0</v>
      </c>
      <c r="CW218" s="69">
        <v>28</v>
      </c>
      <c r="CX218" s="69">
        <v>0</v>
      </c>
      <c r="CY218" s="69">
        <v>0</v>
      </c>
      <c r="CZ218" s="69">
        <v>0</v>
      </c>
      <c r="DA218" s="69">
        <v>0</v>
      </c>
      <c r="DG218" t="str">
        <f t="shared" si="9"/>
        <v>DO</v>
      </c>
    </row>
    <row r="219" spans="1:111">
      <c r="A219" t="str">
        <f t="shared" si="8"/>
        <v>05DO</v>
      </c>
      <c r="B219" s="67" t="s">
        <v>4</v>
      </c>
      <c r="C219" s="67" t="s">
        <v>412</v>
      </c>
      <c r="D219" s="67" t="s">
        <v>413</v>
      </c>
      <c r="E219" s="68">
        <v>44901</v>
      </c>
      <c r="F219" s="185" t="s">
        <v>1007</v>
      </c>
      <c r="G219" s="67" t="s">
        <v>1009</v>
      </c>
      <c r="H219" s="69">
        <v>1</v>
      </c>
      <c r="I219" s="69">
        <v>1</v>
      </c>
      <c r="J219" s="69">
        <v>280</v>
      </c>
      <c r="K219" s="69">
        <v>384</v>
      </c>
      <c r="L219" s="69">
        <v>384</v>
      </c>
      <c r="M219" s="69">
        <v>0</v>
      </c>
      <c r="N219" s="69">
        <v>0</v>
      </c>
      <c r="O219" s="69">
        <v>0</v>
      </c>
      <c r="P219" s="69">
        <v>74</v>
      </c>
      <c r="Q219" s="80">
        <v>30</v>
      </c>
      <c r="R219" s="80">
        <v>6255758</v>
      </c>
      <c r="S219" s="80">
        <v>68000</v>
      </c>
      <c r="T219" s="80">
        <v>6187758</v>
      </c>
      <c r="U219" s="80">
        <v>6282058</v>
      </c>
      <c r="V219" s="80">
        <v>5782361</v>
      </c>
      <c r="W219" s="80">
        <v>0</v>
      </c>
      <c r="X219" s="80">
        <v>0</v>
      </c>
      <c r="Y219" s="80">
        <v>0</v>
      </c>
      <c r="Z219" s="80">
        <v>5782361</v>
      </c>
      <c r="AA219" s="80">
        <v>5745517</v>
      </c>
      <c r="AB219" s="80">
        <v>-36845</v>
      </c>
      <c r="AC219" s="69">
        <v>26300</v>
      </c>
      <c r="AD219" s="69">
        <v>46</v>
      </c>
      <c r="AE219" s="69">
        <v>0</v>
      </c>
      <c r="AF219" s="80">
        <v>0</v>
      </c>
      <c r="AG219" s="80">
        <v>0</v>
      </c>
      <c r="AH219" s="69">
        <v>0</v>
      </c>
      <c r="AI219" s="69">
        <v>0</v>
      </c>
      <c r="AJ219" s="80">
        <v>20</v>
      </c>
      <c r="AK219" s="80">
        <v>45289</v>
      </c>
      <c r="AL219" s="69">
        <v>17874</v>
      </c>
      <c r="AM219" s="69">
        <v>0</v>
      </c>
      <c r="AN219" s="80">
        <v>0</v>
      </c>
      <c r="AO219" s="80">
        <v>0</v>
      </c>
      <c r="AP219" s="69">
        <v>0</v>
      </c>
      <c r="AQ219" s="69">
        <v>0</v>
      </c>
      <c r="AR219" s="80">
        <v>0</v>
      </c>
      <c r="AS219" s="80">
        <v>0</v>
      </c>
      <c r="AT219" s="69">
        <v>0</v>
      </c>
      <c r="AU219" s="69">
        <v>0</v>
      </c>
      <c r="AV219" s="80">
        <v>0</v>
      </c>
      <c r="AW219" s="80">
        <v>0</v>
      </c>
      <c r="AX219" s="69">
        <v>0</v>
      </c>
      <c r="AY219" s="69">
        <v>0</v>
      </c>
      <c r="AZ219" s="80">
        <v>10</v>
      </c>
      <c r="BA219" s="80">
        <v>57746</v>
      </c>
      <c r="BB219" s="69">
        <v>0</v>
      </c>
      <c r="BC219" s="69">
        <v>0</v>
      </c>
      <c r="BD219" s="80">
        <v>0</v>
      </c>
      <c r="BE219" s="80">
        <v>0</v>
      </c>
      <c r="BF219" s="69">
        <v>0</v>
      </c>
      <c r="BG219" s="69">
        <v>0</v>
      </c>
      <c r="BH219" s="80">
        <v>0</v>
      </c>
      <c r="BI219" s="80">
        <v>0</v>
      </c>
      <c r="BJ219" s="69">
        <v>0</v>
      </c>
      <c r="BK219" s="69">
        <v>0</v>
      </c>
      <c r="BL219" s="80">
        <v>0</v>
      </c>
      <c r="BM219" s="80">
        <v>0</v>
      </c>
      <c r="BN219" s="69">
        <v>0</v>
      </c>
      <c r="BO219" s="69">
        <v>0</v>
      </c>
      <c r="BP219" s="80">
        <v>0</v>
      </c>
      <c r="BQ219" s="80">
        <v>0</v>
      </c>
      <c r="BR219" s="69">
        <v>0</v>
      </c>
      <c r="BS219" s="69">
        <v>0</v>
      </c>
      <c r="BT219" s="80">
        <v>0</v>
      </c>
      <c r="BU219" s="80">
        <v>0</v>
      </c>
      <c r="BV219" s="69">
        <v>0</v>
      </c>
      <c r="BW219" s="69">
        <v>0</v>
      </c>
      <c r="BX219" s="80">
        <v>0</v>
      </c>
      <c r="BY219" s="80">
        <v>0</v>
      </c>
      <c r="BZ219" s="69">
        <v>0</v>
      </c>
      <c r="CA219" s="69">
        <v>0</v>
      </c>
      <c r="CB219" s="80">
        <v>30</v>
      </c>
      <c r="CC219" s="80">
        <v>103035</v>
      </c>
      <c r="CD219" s="69">
        <v>17874</v>
      </c>
      <c r="CE219" s="69" t="s">
        <v>799</v>
      </c>
      <c r="CF219" s="69" t="s">
        <v>800</v>
      </c>
      <c r="CG219" s="69" t="s">
        <v>701</v>
      </c>
      <c r="CH219" s="69" t="s">
        <v>701</v>
      </c>
      <c r="CI219" s="69" t="s">
        <v>701</v>
      </c>
      <c r="CJ219" s="68" t="s">
        <v>701</v>
      </c>
      <c r="CK219" s="68">
        <v>45448</v>
      </c>
      <c r="CL219" s="185" t="s">
        <v>1001</v>
      </c>
      <c r="CM219" s="67" t="s">
        <v>1004</v>
      </c>
      <c r="CN219" s="67" t="s">
        <v>168</v>
      </c>
      <c r="CO219" s="68">
        <v>45377</v>
      </c>
      <c r="CP219" s="185" t="s">
        <v>1003</v>
      </c>
      <c r="CQ219" s="67" t="s">
        <v>1004</v>
      </c>
      <c r="CR219" s="67" t="s">
        <v>1063</v>
      </c>
      <c r="CS219" s="69">
        <v>7312039.9000000004</v>
      </c>
      <c r="CT219" s="69"/>
      <c r="CU219" s="69"/>
      <c r="CV219" s="69">
        <v>30</v>
      </c>
      <c r="CW219" s="69">
        <v>28</v>
      </c>
      <c r="CX219" s="69">
        <v>0</v>
      </c>
      <c r="CY219" s="69">
        <v>0</v>
      </c>
      <c r="CZ219" s="69">
        <v>0</v>
      </c>
      <c r="DA219" s="69">
        <v>0</v>
      </c>
      <c r="DG219" t="str">
        <f t="shared" si="9"/>
        <v>DO</v>
      </c>
    </row>
    <row r="220" spans="1:111">
      <c r="A220" t="str">
        <f t="shared" si="8"/>
        <v>05DO</v>
      </c>
      <c r="B220" s="67" t="s">
        <v>4</v>
      </c>
      <c r="C220" s="67" t="s">
        <v>414</v>
      </c>
      <c r="D220" s="67" t="s">
        <v>415</v>
      </c>
      <c r="E220" s="68">
        <v>44811</v>
      </c>
      <c r="F220" s="185" t="s">
        <v>1005</v>
      </c>
      <c r="G220" s="67" t="s">
        <v>1009</v>
      </c>
      <c r="H220" s="69">
        <v>2</v>
      </c>
      <c r="I220" s="69">
        <v>2</v>
      </c>
      <c r="J220" s="69">
        <v>190</v>
      </c>
      <c r="K220" s="69">
        <v>227</v>
      </c>
      <c r="L220" s="69">
        <v>228</v>
      </c>
      <c r="M220" s="69">
        <v>-1</v>
      </c>
      <c r="N220" s="69">
        <v>1</v>
      </c>
      <c r="O220" s="69">
        <v>0</v>
      </c>
      <c r="P220" s="69">
        <v>37</v>
      </c>
      <c r="Q220" s="80">
        <v>0</v>
      </c>
      <c r="R220" s="80">
        <v>2868033</v>
      </c>
      <c r="S220" s="80">
        <v>50000</v>
      </c>
      <c r="T220" s="80">
        <v>2818033</v>
      </c>
      <c r="U220" s="80">
        <v>2873478</v>
      </c>
      <c r="V220" s="80">
        <v>2862070</v>
      </c>
      <c r="W220" s="80">
        <v>0</v>
      </c>
      <c r="X220" s="80">
        <v>0</v>
      </c>
      <c r="Y220" s="80">
        <v>0</v>
      </c>
      <c r="Z220" s="80">
        <v>2862070</v>
      </c>
      <c r="AA220" s="80">
        <v>2854258</v>
      </c>
      <c r="AB220" s="80">
        <v>-2367</v>
      </c>
      <c r="AC220" s="69">
        <v>5445</v>
      </c>
      <c r="AD220" s="69">
        <v>14</v>
      </c>
      <c r="AE220" s="69">
        <v>0</v>
      </c>
      <c r="AF220" s="80">
        <v>0</v>
      </c>
      <c r="AG220" s="80">
        <v>0</v>
      </c>
      <c r="AH220" s="69">
        <v>0</v>
      </c>
      <c r="AI220" s="69">
        <v>0</v>
      </c>
      <c r="AJ220" s="80">
        <v>0</v>
      </c>
      <c r="AK220" s="80">
        <v>0</v>
      </c>
      <c r="AL220" s="69">
        <v>0</v>
      </c>
      <c r="AM220" s="69">
        <v>0</v>
      </c>
      <c r="AN220" s="80">
        <v>0</v>
      </c>
      <c r="AO220" s="80">
        <v>0</v>
      </c>
      <c r="AP220" s="69">
        <v>0</v>
      </c>
      <c r="AQ220" s="69">
        <v>0</v>
      </c>
      <c r="AR220" s="80">
        <v>0</v>
      </c>
      <c r="AS220" s="80">
        <v>0</v>
      </c>
      <c r="AT220" s="69">
        <v>0</v>
      </c>
      <c r="AU220" s="69">
        <v>0</v>
      </c>
      <c r="AV220" s="80">
        <v>0</v>
      </c>
      <c r="AW220" s="80">
        <v>0</v>
      </c>
      <c r="AX220" s="69">
        <v>0</v>
      </c>
      <c r="AY220" s="69">
        <v>0</v>
      </c>
      <c r="AZ220" s="80">
        <v>0</v>
      </c>
      <c r="BA220" s="80">
        <v>0</v>
      </c>
      <c r="BB220" s="69">
        <v>0</v>
      </c>
      <c r="BC220" s="69">
        <v>0</v>
      </c>
      <c r="BD220" s="80">
        <v>0</v>
      </c>
      <c r="BE220" s="80">
        <v>0</v>
      </c>
      <c r="BF220" s="69">
        <v>0</v>
      </c>
      <c r="BG220" s="69">
        <v>0</v>
      </c>
      <c r="BH220" s="80">
        <v>0</v>
      </c>
      <c r="BI220" s="80">
        <v>0</v>
      </c>
      <c r="BJ220" s="69">
        <v>0</v>
      </c>
      <c r="BK220" s="69">
        <v>0</v>
      </c>
      <c r="BL220" s="80">
        <v>0</v>
      </c>
      <c r="BM220" s="80">
        <v>5445</v>
      </c>
      <c r="BN220" s="69">
        <v>0</v>
      </c>
      <c r="BO220" s="69">
        <v>0</v>
      </c>
      <c r="BP220" s="80">
        <v>0</v>
      </c>
      <c r="BQ220" s="80">
        <v>0</v>
      </c>
      <c r="BR220" s="69">
        <v>0</v>
      </c>
      <c r="BS220" s="69">
        <v>0</v>
      </c>
      <c r="BT220" s="80">
        <v>0</v>
      </c>
      <c r="BU220" s="80">
        <v>0</v>
      </c>
      <c r="BV220" s="69">
        <v>0</v>
      </c>
      <c r="BW220" s="69">
        <v>0</v>
      </c>
      <c r="BX220" s="80">
        <v>0</v>
      </c>
      <c r="BY220" s="80">
        <v>0</v>
      </c>
      <c r="BZ220" s="69">
        <v>0</v>
      </c>
      <c r="CA220" s="69">
        <v>0</v>
      </c>
      <c r="CB220" s="80">
        <v>0</v>
      </c>
      <c r="CC220" s="80">
        <v>5445</v>
      </c>
      <c r="CD220" s="69">
        <v>0</v>
      </c>
      <c r="CE220" s="69" t="s">
        <v>897</v>
      </c>
      <c r="CF220" s="69" t="s">
        <v>898</v>
      </c>
      <c r="CG220" s="69" t="s">
        <v>701</v>
      </c>
      <c r="CH220" s="69" t="s">
        <v>701</v>
      </c>
      <c r="CI220" s="69" t="s">
        <v>701</v>
      </c>
      <c r="CJ220" s="68" t="s">
        <v>701</v>
      </c>
      <c r="CK220" s="68">
        <v>45468</v>
      </c>
      <c r="CL220" s="185" t="s">
        <v>1001</v>
      </c>
      <c r="CM220" s="67" t="s">
        <v>1004</v>
      </c>
      <c r="CN220" s="67" t="s">
        <v>168</v>
      </c>
      <c r="CO220" s="68">
        <v>45316</v>
      </c>
      <c r="CP220" s="185" t="s">
        <v>1003</v>
      </c>
      <c r="CQ220" s="67" t="s">
        <v>1004</v>
      </c>
      <c r="CR220" s="67" t="s">
        <v>1058</v>
      </c>
      <c r="CS220" s="69">
        <v>2740878.55</v>
      </c>
      <c r="CT220" s="69"/>
      <c r="CU220" s="69"/>
      <c r="CV220" s="69">
        <v>0</v>
      </c>
      <c r="CW220" s="69">
        <v>23</v>
      </c>
      <c r="CX220" s="69">
        <v>0</v>
      </c>
      <c r="CY220" s="69">
        <v>0</v>
      </c>
      <c r="CZ220" s="69">
        <v>0</v>
      </c>
      <c r="DA220" s="69">
        <v>0</v>
      </c>
      <c r="DG220" t="str">
        <f t="shared" si="9"/>
        <v>DO</v>
      </c>
    </row>
    <row r="221" spans="1:111">
      <c r="A221" t="str">
        <f t="shared" si="8"/>
        <v>05DO</v>
      </c>
      <c r="B221" s="67" t="s">
        <v>4</v>
      </c>
      <c r="C221" s="67" t="s">
        <v>627</v>
      </c>
      <c r="D221" s="67" t="s">
        <v>628</v>
      </c>
      <c r="E221" s="68">
        <v>44901</v>
      </c>
      <c r="F221" s="185" t="s">
        <v>1007</v>
      </c>
      <c r="G221" s="67" t="s">
        <v>1009</v>
      </c>
      <c r="H221" s="69">
        <v>1</v>
      </c>
      <c r="I221" s="69">
        <v>0</v>
      </c>
      <c r="J221" s="69">
        <v>150</v>
      </c>
      <c r="K221" s="69">
        <v>187</v>
      </c>
      <c r="L221" s="69">
        <v>187</v>
      </c>
      <c r="M221" s="69">
        <v>0</v>
      </c>
      <c r="N221" s="69">
        <v>0</v>
      </c>
      <c r="O221" s="69">
        <v>0</v>
      </c>
      <c r="P221" s="69">
        <v>37</v>
      </c>
      <c r="Q221" s="80">
        <v>0</v>
      </c>
      <c r="R221" s="80">
        <v>950694</v>
      </c>
      <c r="S221" s="80">
        <v>34728</v>
      </c>
      <c r="T221" s="80">
        <v>915966</v>
      </c>
      <c r="U221" s="80">
        <v>950694</v>
      </c>
      <c r="V221" s="80">
        <v>969481</v>
      </c>
      <c r="W221" s="80">
        <v>0</v>
      </c>
      <c r="X221" s="80">
        <v>0</v>
      </c>
      <c r="Y221" s="80">
        <v>0</v>
      </c>
      <c r="Z221" s="80">
        <v>969481</v>
      </c>
      <c r="AA221" s="80">
        <v>969481</v>
      </c>
      <c r="AB221" s="80">
        <v>0</v>
      </c>
      <c r="AC221" s="69">
        <v>0</v>
      </c>
      <c r="AD221" s="69">
        <v>28</v>
      </c>
      <c r="AE221" s="69">
        <v>0</v>
      </c>
      <c r="AF221" s="80">
        <v>0</v>
      </c>
      <c r="AG221" s="80">
        <v>0</v>
      </c>
      <c r="AH221" s="69">
        <v>0</v>
      </c>
      <c r="AI221" s="69">
        <v>0</v>
      </c>
      <c r="AJ221" s="80">
        <v>0</v>
      </c>
      <c r="AK221" s="80">
        <v>2053</v>
      </c>
      <c r="AL221" s="69">
        <v>0</v>
      </c>
      <c r="AM221" s="69">
        <v>0</v>
      </c>
      <c r="AN221" s="80">
        <v>0</v>
      </c>
      <c r="AO221" s="80">
        <v>0</v>
      </c>
      <c r="AP221" s="69">
        <v>0</v>
      </c>
      <c r="AQ221" s="69">
        <v>0</v>
      </c>
      <c r="AR221" s="80">
        <v>0</v>
      </c>
      <c r="AS221" s="80">
        <v>0</v>
      </c>
      <c r="AT221" s="69">
        <v>0</v>
      </c>
      <c r="AU221" s="69">
        <v>0</v>
      </c>
      <c r="AV221" s="80">
        <v>0</v>
      </c>
      <c r="AW221" s="80">
        <v>0</v>
      </c>
      <c r="AX221" s="69">
        <v>0</v>
      </c>
      <c r="AY221" s="69">
        <v>0</v>
      </c>
      <c r="AZ221" s="80">
        <v>0</v>
      </c>
      <c r="BA221" s="80">
        <v>0</v>
      </c>
      <c r="BB221" s="69">
        <v>0</v>
      </c>
      <c r="BC221" s="69">
        <v>0</v>
      </c>
      <c r="BD221" s="80">
        <v>0</v>
      </c>
      <c r="BE221" s="80">
        <v>0</v>
      </c>
      <c r="BF221" s="69">
        <v>0</v>
      </c>
      <c r="BG221" s="69">
        <v>0</v>
      </c>
      <c r="BH221" s="80">
        <v>0</v>
      </c>
      <c r="BI221" s="80">
        <v>0</v>
      </c>
      <c r="BJ221" s="69">
        <v>0</v>
      </c>
      <c r="BK221" s="69">
        <v>0</v>
      </c>
      <c r="BL221" s="80">
        <v>0</v>
      </c>
      <c r="BM221" s="80">
        <v>0</v>
      </c>
      <c r="BN221" s="69">
        <v>0</v>
      </c>
      <c r="BO221" s="69">
        <v>0</v>
      </c>
      <c r="BP221" s="80">
        <v>0</v>
      </c>
      <c r="BQ221" s="80">
        <v>0</v>
      </c>
      <c r="BR221" s="69">
        <v>0</v>
      </c>
      <c r="BS221" s="69">
        <v>0</v>
      </c>
      <c r="BT221" s="80">
        <v>0</v>
      </c>
      <c r="BU221" s="80">
        <v>0</v>
      </c>
      <c r="BV221" s="69">
        <v>0</v>
      </c>
      <c r="BW221" s="69">
        <v>0</v>
      </c>
      <c r="BX221" s="80">
        <v>0</v>
      </c>
      <c r="BY221" s="80">
        <v>0</v>
      </c>
      <c r="BZ221" s="69">
        <v>0</v>
      </c>
      <c r="CA221" s="69">
        <v>0</v>
      </c>
      <c r="CB221" s="80">
        <v>0</v>
      </c>
      <c r="CC221" s="80">
        <v>2053</v>
      </c>
      <c r="CD221" s="69">
        <v>0</v>
      </c>
      <c r="CE221" s="69" t="s">
        <v>919</v>
      </c>
      <c r="CF221" s="69" t="s">
        <v>920</v>
      </c>
      <c r="CG221" s="69" t="s">
        <v>701</v>
      </c>
      <c r="CH221" s="69" t="s">
        <v>701</v>
      </c>
      <c r="CI221" s="69" t="s">
        <v>701</v>
      </c>
      <c r="CJ221" s="68" t="s">
        <v>701</v>
      </c>
      <c r="CK221" s="68">
        <v>45237</v>
      </c>
      <c r="CL221" s="185" t="s">
        <v>1007</v>
      </c>
      <c r="CM221" s="67" t="s">
        <v>1004</v>
      </c>
      <c r="CN221" s="67" t="s">
        <v>168</v>
      </c>
      <c r="CO221" s="68">
        <v>45183</v>
      </c>
      <c r="CP221" s="185" t="s">
        <v>1005</v>
      </c>
      <c r="CQ221" s="67" t="s">
        <v>1004</v>
      </c>
      <c r="CR221" s="67" t="s">
        <v>1058</v>
      </c>
      <c r="CS221" s="69">
        <v>729303.27</v>
      </c>
      <c r="CT221" s="69"/>
      <c r="CU221" s="69"/>
      <c r="CV221" s="69">
        <v>0</v>
      </c>
      <c r="CW221" s="69">
        <v>9</v>
      </c>
      <c r="CX221" s="69">
        <v>0</v>
      </c>
      <c r="CY221" s="69">
        <v>0</v>
      </c>
      <c r="CZ221" s="69">
        <v>0</v>
      </c>
      <c r="DA221" s="69">
        <v>0</v>
      </c>
      <c r="DG221" t="str">
        <f t="shared" si="9"/>
        <v>DO</v>
      </c>
    </row>
    <row r="222" spans="1:111">
      <c r="A222" t="str">
        <f t="shared" si="8"/>
        <v>05DO</v>
      </c>
      <c r="B222" s="67" t="s">
        <v>4</v>
      </c>
      <c r="C222" s="67" t="s">
        <v>921</v>
      </c>
      <c r="D222" s="67" t="s">
        <v>1069</v>
      </c>
      <c r="E222" s="68">
        <v>44866</v>
      </c>
      <c r="F222" s="185" t="s">
        <v>1007</v>
      </c>
      <c r="G222" s="67" t="s">
        <v>1009</v>
      </c>
      <c r="H222" s="69">
        <v>1</v>
      </c>
      <c r="I222" s="69">
        <v>0</v>
      </c>
      <c r="J222" s="69">
        <v>170</v>
      </c>
      <c r="K222" s="69">
        <v>174</v>
      </c>
      <c r="L222" s="69">
        <v>149</v>
      </c>
      <c r="M222" s="69">
        <v>25</v>
      </c>
      <c r="N222" s="69">
        <v>0</v>
      </c>
      <c r="O222" s="69">
        <v>0</v>
      </c>
      <c r="P222" s="69">
        <v>4</v>
      </c>
      <c r="Q222" s="80">
        <v>0</v>
      </c>
      <c r="R222" s="80">
        <v>967737</v>
      </c>
      <c r="S222" s="80">
        <v>42032</v>
      </c>
      <c r="T222" s="80">
        <v>925705</v>
      </c>
      <c r="U222" s="80">
        <v>967737</v>
      </c>
      <c r="V222" s="80">
        <v>851103</v>
      </c>
      <c r="W222" s="80">
        <v>0</v>
      </c>
      <c r="X222" s="80">
        <v>0</v>
      </c>
      <c r="Y222" s="80">
        <v>0</v>
      </c>
      <c r="Z222" s="80">
        <v>851103</v>
      </c>
      <c r="AA222" s="80">
        <v>851002</v>
      </c>
      <c r="AB222" s="80">
        <v>-101</v>
      </c>
      <c r="AC222" s="69">
        <v>0</v>
      </c>
      <c r="AD222" s="69">
        <v>0</v>
      </c>
      <c r="AE222" s="69">
        <v>0</v>
      </c>
      <c r="AF222" s="80">
        <v>0</v>
      </c>
      <c r="AG222" s="80">
        <v>0</v>
      </c>
      <c r="AH222" s="69">
        <v>0</v>
      </c>
      <c r="AI222" s="69">
        <v>0</v>
      </c>
      <c r="AJ222" s="80">
        <v>0</v>
      </c>
      <c r="AK222" s="80">
        <v>0</v>
      </c>
      <c r="AL222" s="69">
        <v>0</v>
      </c>
      <c r="AM222" s="69">
        <v>0</v>
      </c>
      <c r="AN222" s="80">
        <v>0</v>
      </c>
      <c r="AO222" s="80">
        <v>0</v>
      </c>
      <c r="AP222" s="69">
        <v>0</v>
      </c>
      <c r="AQ222" s="69">
        <v>0</v>
      </c>
      <c r="AR222" s="80">
        <v>0</v>
      </c>
      <c r="AS222" s="80">
        <v>0</v>
      </c>
      <c r="AT222" s="69">
        <v>0</v>
      </c>
      <c r="AU222" s="69">
        <v>0</v>
      </c>
      <c r="AV222" s="80">
        <v>0</v>
      </c>
      <c r="AW222" s="80">
        <v>0</v>
      </c>
      <c r="AX222" s="69">
        <v>0</v>
      </c>
      <c r="AY222" s="69">
        <v>0</v>
      </c>
      <c r="AZ222" s="80">
        <v>0</v>
      </c>
      <c r="BA222" s="80">
        <v>0</v>
      </c>
      <c r="BB222" s="69">
        <v>0</v>
      </c>
      <c r="BC222" s="69">
        <v>0</v>
      </c>
      <c r="BD222" s="80">
        <v>0</v>
      </c>
      <c r="BE222" s="80">
        <v>0</v>
      </c>
      <c r="BF222" s="69">
        <v>0</v>
      </c>
      <c r="BG222" s="69">
        <v>0</v>
      </c>
      <c r="BH222" s="80">
        <v>0</v>
      </c>
      <c r="BI222" s="80">
        <v>0</v>
      </c>
      <c r="BJ222" s="69">
        <v>0</v>
      </c>
      <c r="BK222" s="69">
        <v>0</v>
      </c>
      <c r="BL222" s="80">
        <v>0</v>
      </c>
      <c r="BM222" s="80">
        <v>0</v>
      </c>
      <c r="BN222" s="69">
        <v>0</v>
      </c>
      <c r="BO222" s="69">
        <v>0</v>
      </c>
      <c r="BP222" s="80">
        <v>0</v>
      </c>
      <c r="BQ222" s="80">
        <v>0</v>
      </c>
      <c r="BR222" s="69">
        <v>0</v>
      </c>
      <c r="BS222" s="69">
        <v>0</v>
      </c>
      <c r="BT222" s="80">
        <v>0</v>
      </c>
      <c r="BU222" s="80">
        <v>0</v>
      </c>
      <c r="BV222" s="69">
        <v>0</v>
      </c>
      <c r="BW222" s="69">
        <v>0</v>
      </c>
      <c r="BX222" s="80">
        <v>0</v>
      </c>
      <c r="BY222" s="80">
        <v>0</v>
      </c>
      <c r="BZ222" s="69">
        <v>0</v>
      </c>
      <c r="CA222" s="69">
        <v>0</v>
      </c>
      <c r="CB222" s="80">
        <v>0</v>
      </c>
      <c r="CC222" s="80">
        <v>0</v>
      </c>
      <c r="CD222" s="69">
        <v>0</v>
      </c>
      <c r="CE222" s="69" t="s">
        <v>922</v>
      </c>
      <c r="CF222" s="69" t="s">
        <v>923</v>
      </c>
      <c r="CG222" s="69" t="s">
        <v>701</v>
      </c>
      <c r="CH222" s="69" t="s">
        <v>701</v>
      </c>
      <c r="CI222" s="69" t="s">
        <v>701</v>
      </c>
      <c r="CJ222" s="68" t="s">
        <v>701</v>
      </c>
      <c r="CK222" s="68">
        <v>45175</v>
      </c>
      <c r="CL222" s="185" t="s">
        <v>1005</v>
      </c>
      <c r="CM222" s="67" t="s">
        <v>1004</v>
      </c>
      <c r="CN222" s="67" t="s">
        <v>168</v>
      </c>
      <c r="CO222" s="68">
        <v>45117</v>
      </c>
      <c r="CP222" s="185" t="s">
        <v>1005</v>
      </c>
      <c r="CQ222" s="67" t="s">
        <v>1004</v>
      </c>
      <c r="CR222" s="67" t="s">
        <v>1061</v>
      </c>
      <c r="CS222" s="69">
        <v>882686.9</v>
      </c>
      <c r="CT222" s="69"/>
      <c r="CU222" s="69"/>
      <c r="CV222" s="69">
        <v>0</v>
      </c>
      <c r="CW222" s="69">
        <v>4</v>
      </c>
      <c r="CX222" s="69">
        <v>0</v>
      </c>
      <c r="CY222" s="69">
        <v>0</v>
      </c>
      <c r="CZ222" s="69">
        <v>0</v>
      </c>
      <c r="DA222" s="69">
        <v>0</v>
      </c>
      <c r="DG222" t="str">
        <f t="shared" si="9"/>
        <v>DO</v>
      </c>
    </row>
    <row r="223" spans="1:111">
      <c r="A223" t="str">
        <f t="shared" si="8"/>
        <v>05DO</v>
      </c>
      <c r="B223" s="67" t="s">
        <v>4</v>
      </c>
      <c r="C223" s="67" t="s">
        <v>629</v>
      </c>
      <c r="D223" s="67" t="s">
        <v>630</v>
      </c>
      <c r="E223" s="68">
        <v>44845</v>
      </c>
      <c r="F223" s="185" t="s">
        <v>1007</v>
      </c>
      <c r="G223" s="67" t="s">
        <v>1009</v>
      </c>
      <c r="H223" s="69">
        <v>2</v>
      </c>
      <c r="I223" s="69">
        <v>1</v>
      </c>
      <c r="J223" s="69">
        <v>130</v>
      </c>
      <c r="K223" s="69">
        <v>243</v>
      </c>
      <c r="L223" s="69">
        <v>243</v>
      </c>
      <c r="M223" s="69">
        <v>0</v>
      </c>
      <c r="N223" s="69">
        <v>0</v>
      </c>
      <c r="O223" s="69">
        <v>0</v>
      </c>
      <c r="P223" s="69">
        <v>112</v>
      </c>
      <c r="Q223" s="80">
        <v>1</v>
      </c>
      <c r="R223" s="80">
        <v>1178485</v>
      </c>
      <c r="S223" s="80">
        <v>48750</v>
      </c>
      <c r="T223" s="80">
        <v>1129735</v>
      </c>
      <c r="U223" s="80">
        <v>1182078</v>
      </c>
      <c r="V223" s="80">
        <v>1222101</v>
      </c>
      <c r="W223" s="80">
        <v>0</v>
      </c>
      <c r="X223" s="80">
        <v>0</v>
      </c>
      <c r="Y223" s="80">
        <v>0</v>
      </c>
      <c r="Z223" s="80">
        <v>1222101</v>
      </c>
      <c r="AA223" s="80">
        <v>1216754</v>
      </c>
      <c r="AB223" s="80">
        <v>-1755</v>
      </c>
      <c r="AC223" s="69">
        <v>3592</v>
      </c>
      <c r="AD223" s="69">
        <v>91</v>
      </c>
      <c r="AE223" s="69">
        <v>0</v>
      </c>
      <c r="AF223" s="80">
        <v>1</v>
      </c>
      <c r="AG223" s="80">
        <v>4476</v>
      </c>
      <c r="AH223" s="69">
        <v>0</v>
      </c>
      <c r="AI223" s="69">
        <v>0</v>
      </c>
      <c r="AJ223" s="80">
        <v>0</v>
      </c>
      <c r="AK223" s="80">
        <v>0</v>
      </c>
      <c r="AL223" s="69">
        <v>0</v>
      </c>
      <c r="AM223" s="69">
        <v>0</v>
      </c>
      <c r="AN223" s="80">
        <v>0</v>
      </c>
      <c r="AO223" s="80">
        <v>0</v>
      </c>
      <c r="AP223" s="69">
        <v>0</v>
      </c>
      <c r="AQ223" s="69">
        <v>0</v>
      </c>
      <c r="AR223" s="80">
        <v>0</v>
      </c>
      <c r="AS223" s="80">
        <v>0</v>
      </c>
      <c r="AT223" s="69">
        <v>0</v>
      </c>
      <c r="AU223" s="69">
        <v>0</v>
      </c>
      <c r="AV223" s="80">
        <v>0</v>
      </c>
      <c r="AW223" s="80">
        <v>0</v>
      </c>
      <c r="AX223" s="69">
        <v>0</v>
      </c>
      <c r="AY223" s="69">
        <v>0</v>
      </c>
      <c r="AZ223" s="80">
        <v>0</v>
      </c>
      <c r="BA223" s="80">
        <v>0</v>
      </c>
      <c r="BB223" s="69">
        <v>0</v>
      </c>
      <c r="BC223" s="69">
        <v>0</v>
      </c>
      <c r="BD223" s="80">
        <v>0</v>
      </c>
      <c r="BE223" s="80">
        <v>0</v>
      </c>
      <c r="BF223" s="69">
        <v>0</v>
      </c>
      <c r="BG223" s="69">
        <v>0</v>
      </c>
      <c r="BH223" s="80">
        <v>0</v>
      </c>
      <c r="BI223" s="80">
        <v>0</v>
      </c>
      <c r="BJ223" s="69">
        <v>0</v>
      </c>
      <c r="BK223" s="69">
        <v>0</v>
      </c>
      <c r="BL223" s="80">
        <v>0</v>
      </c>
      <c r="BM223" s="80">
        <v>0</v>
      </c>
      <c r="BN223" s="69">
        <v>0</v>
      </c>
      <c r="BO223" s="69">
        <v>0</v>
      </c>
      <c r="BP223" s="80">
        <v>0</v>
      </c>
      <c r="BQ223" s="80">
        <v>0</v>
      </c>
      <c r="BR223" s="69">
        <v>0</v>
      </c>
      <c r="BS223" s="69">
        <v>0</v>
      </c>
      <c r="BT223" s="80">
        <v>0</v>
      </c>
      <c r="BU223" s="80">
        <v>0</v>
      </c>
      <c r="BV223" s="69">
        <v>0</v>
      </c>
      <c r="BW223" s="69">
        <v>0</v>
      </c>
      <c r="BX223" s="80">
        <v>0</v>
      </c>
      <c r="BY223" s="80">
        <v>0</v>
      </c>
      <c r="BZ223" s="69">
        <v>0</v>
      </c>
      <c r="CA223" s="69">
        <v>0</v>
      </c>
      <c r="CB223" s="80">
        <v>1</v>
      </c>
      <c r="CC223" s="80">
        <v>4476</v>
      </c>
      <c r="CD223" s="69">
        <v>0</v>
      </c>
      <c r="CE223" s="69" t="s">
        <v>924</v>
      </c>
      <c r="CF223" s="69" t="s">
        <v>925</v>
      </c>
      <c r="CG223" s="69" t="s">
        <v>701</v>
      </c>
      <c r="CH223" s="69" t="s">
        <v>701</v>
      </c>
      <c r="CI223" s="69" t="s">
        <v>701</v>
      </c>
      <c r="CJ223" s="68" t="s">
        <v>701</v>
      </c>
      <c r="CK223" s="68">
        <v>45432</v>
      </c>
      <c r="CL223" s="185" t="s">
        <v>1001</v>
      </c>
      <c r="CM223" s="67" t="s">
        <v>1004</v>
      </c>
      <c r="CN223" s="67" t="s">
        <v>168</v>
      </c>
      <c r="CO223" s="68">
        <v>45217</v>
      </c>
      <c r="CP223" s="185" t="s">
        <v>1007</v>
      </c>
      <c r="CQ223" s="67" t="s">
        <v>1004</v>
      </c>
      <c r="CR223" s="67" t="s">
        <v>1062</v>
      </c>
      <c r="CS223" s="69">
        <v>1289085.95</v>
      </c>
      <c r="CT223" s="69"/>
      <c r="CU223" s="69"/>
      <c r="CV223" s="69">
        <v>1</v>
      </c>
      <c r="CW223" s="69">
        <v>21</v>
      </c>
      <c r="CX223" s="69">
        <v>0</v>
      </c>
      <c r="CY223" s="69">
        <v>0</v>
      </c>
      <c r="CZ223" s="69">
        <v>0</v>
      </c>
      <c r="DA223" s="69">
        <v>0</v>
      </c>
      <c r="DG223" t="str">
        <f t="shared" si="9"/>
        <v>DO</v>
      </c>
    </row>
    <row r="224" spans="1:111">
      <c r="A224" t="str">
        <f t="shared" si="8"/>
        <v>05DO</v>
      </c>
      <c r="B224" s="67" t="s">
        <v>4</v>
      </c>
      <c r="C224" s="67" t="s">
        <v>631</v>
      </c>
      <c r="D224" s="67" t="s">
        <v>632</v>
      </c>
      <c r="E224" s="68">
        <v>44866</v>
      </c>
      <c r="F224" s="185" t="s">
        <v>1007</v>
      </c>
      <c r="G224" s="67" t="s">
        <v>1009</v>
      </c>
      <c r="H224" s="69">
        <v>1</v>
      </c>
      <c r="I224" s="69">
        <v>0</v>
      </c>
      <c r="J224" s="69">
        <v>270</v>
      </c>
      <c r="K224" s="69">
        <v>321</v>
      </c>
      <c r="L224" s="69">
        <v>321</v>
      </c>
      <c r="M224" s="69">
        <v>0</v>
      </c>
      <c r="N224" s="69">
        <v>0</v>
      </c>
      <c r="O224" s="69">
        <v>0</v>
      </c>
      <c r="P224" s="69">
        <v>51</v>
      </c>
      <c r="Q224" s="80">
        <v>0</v>
      </c>
      <c r="R224" s="80">
        <v>3435770</v>
      </c>
      <c r="S224" s="80">
        <v>50000</v>
      </c>
      <c r="T224" s="80">
        <v>3385770</v>
      </c>
      <c r="U224" s="80">
        <v>3435770</v>
      </c>
      <c r="V224" s="80">
        <v>3371565</v>
      </c>
      <c r="W224" s="80">
        <v>0</v>
      </c>
      <c r="X224" s="80">
        <v>0</v>
      </c>
      <c r="Y224" s="80">
        <v>0</v>
      </c>
      <c r="Z224" s="80">
        <v>3371565</v>
      </c>
      <c r="AA224" s="80">
        <v>3338650</v>
      </c>
      <c r="AB224" s="80">
        <v>-32915</v>
      </c>
      <c r="AC224" s="69">
        <v>0</v>
      </c>
      <c r="AD224" s="69">
        <v>19</v>
      </c>
      <c r="AE224" s="69">
        <v>0</v>
      </c>
      <c r="AF224" s="80">
        <v>0</v>
      </c>
      <c r="AG224" s="80">
        <v>0</v>
      </c>
      <c r="AH224" s="69">
        <v>0</v>
      </c>
      <c r="AI224" s="69">
        <v>0</v>
      </c>
      <c r="AJ224" s="80">
        <v>0</v>
      </c>
      <c r="AK224" s="80">
        <v>1716</v>
      </c>
      <c r="AL224" s="69">
        <v>0</v>
      </c>
      <c r="AM224" s="69">
        <v>0</v>
      </c>
      <c r="AN224" s="80">
        <v>0</v>
      </c>
      <c r="AO224" s="80">
        <v>0</v>
      </c>
      <c r="AP224" s="69">
        <v>0</v>
      </c>
      <c r="AQ224" s="69">
        <v>0</v>
      </c>
      <c r="AR224" s="80">
        <v>0</v>
      </c>
      <c r="AS224" s="80">
        <v>0</v>
      </c>
      <c r="AT224" s="69">
        <v>0</v>
      </c>
      <c r="AU224" s="69">
        <v>0</v>
      </c>
      <c r="AV224" s="80">
        <v>0</v>
      </c>
      <c r="AW224" s="80">
        <v>0</v>
      </c>
      <c r="AX224" s="69">
        <v>0</v>
      </c>
      <c r="AY224" s="69">
        <v>0</v>
      </c>
      <c r="AZ224" s="80">
        <v>0</v>
      </c>
      <c r="BA224" s="80">
        <v>0</v>
      </c>
      <c r="BB224" s="69">
        <v>0</v>
      </c>
      <c r="BC224" s="69">
        <v>0</v>
      </c>
      <c r="BD224" s="80">
        <v>0</v>
      </c>
      <c r="BE224" s="80">
        <v>0</v>
      </c>
      <c r="BF224" s="69">
        <v>0</v>
      </c>
      <c r="BG224" s="69">
        <v>0</v>
      </c>
      <c r="BH224" s="80">
        <v>0</v>
      </c>
      <c r="BI224" s="80">
        <v>0</v>
      </c>
      <c r="BJ224" s="69">
        <v>0</v>
      </c>
      <c r="BK224" s="69">
        <v>0</v>
      </c>
      <c r="BL224" s="80">
        <v>0</v>
      </c>
      <c r="BM224" s="80">
        <v>0</v>
      </c>
      <c r="BN224" s="69">
        <v>0</v>
      </c>
      <c r="BO224" s="69">
        <v>0</v>
      </c>
      <c r="BP224" s="80">
        <v>0</v>
      </c>
      <c r="BQ224" s="80">
        <v>0</v>
      </c>
      <c r="BR224" s="69">
        <v>0</v>
      </c>
      <c r="BS224" s="69">
        <v>0</v>
      </c>
      <c r="BT224" s="80">
        <v>0</v>
      </c>
      <c r="BU224" s="80">
        <v>0</v>
      </c>
      <c r="BV224" s="69">
        <v>0</v>
      </c>
      <c r="BW224" s="69">
        <v>0</v>
      </c>
      <c r="BX224" s="80">
        <v>0</v>
      </c>
      <c r="BY224" s="80">
        <v>0</v>
      </c>
      <c r="BZ224" s="69">
        <v>0</v>
      </c>
      <c r="CA224" s="69">
        <v>0</v>
      </c>
      <c r="CB224" s="80">
        <v>0</v>
      </c>
      <c r="CC224" s="80">
        <v>1716</v>
      </c>
      <c r="CD224" s="69">
        <v>0</v>
      </c>
      <c r="CE224" s="69" t="s">
        <v>926</v>
      </c>
      <c r="CF224" s="69" t="s">
        <v>927</v>
      </c>
      <c r="CG224" s="69" t="s">
        <v>701</v>
      </c>
      <c r="CH224" s="69" t="s">
        <v>701</v>
      </c>
      <c r="CI224" s="69" t="s">
        <v>701</v>
      </c>
      <c r="CJ224" s="68" t="s">
        <v>701</v>
      </c>
      <c r="CK224" s="68">
        <v>45415</v>
      </c>
      <c r="CL224" s="185" t="s">
        <v>1001</v>
      </c>
      <c r="CM224" s="67" t="s">
        <v>1004</v>
      </c>
      <c r="CN224" s="67" t="s">
        <v>168</v>
      </c>
      <c r="CO224" s="68">
        <v>45376</v>
      </c>
      <c r="CP224" s="185" t="s">
        <v>1003</v>
      </c>
      <c r="CQ224" s="67" t="s">
        <v>1004</v>
      </c>
      <c r="CR224" s="67" t="s">
        <v>1058</v>
      </c>
      <c r="CS224" s="69">
        <v>4749444.93</v>
      </c>
      <c r="CT224" s="69"/>
      <c r="CU224" s="69"/>
      <c r="CV224" s="69">
        <v>0</v>
      </c>
      <c r="CW224" s="69">
        <v>32</v>
      </c>
      <c r="CX224" s="69">
        <v>0</v>
      </c>
      <c r="CY224" s="69">
        <v>0</v>
      </c>
      <c r="CZ224" s="69">
        <v>0</v>
      </c>
      <c r="DA224" s="69">
        <v>0</v>
      </c>
      <c r="DG224" t="str">
        <f t="shared" si="9"/>
        <v>DO</v>
      </c>
    </row>
    <row r="225" spans="1:111">
      <c r="A225" t="str">
        <f t="shared" si="8"/>
        <v>05DO</v>
      </c>
      <c r="B225" s="67" t="s">
        <v>4</v>
      </c>
      <c r="C225" s="67" t="s">
        <v>928</v>
      </c>
      <c r="D225" s="67" t="s">
        <v>1070</v>
      </c>
      <c r="E225" s="68">
        <v>45020</v>
      </c>
      <c r="F225" s="185" t="s">
        <v>1001</v>
      </c>
      <c r="G225" s="67" t="s">
        <v>1009</v>
      </c>
      <c r="H225" s="69">
        <v>1</v>
      </c>
      <c r="I225" s="69">
        <v>0</v>
      </c>
      <c r="J225" s="69">
        <v>170</v>
      </c>
      <c r="K225" s="69">
        <v>195</v>
      </c>
      <c r="L225" s="69">
        <v>195</v>
      </c>
      <c r="M225" s="69">
        <v>0</v>
      </c>
      <c r="N225" s="69">
        <v>0</v>
      </c>
      <c r="O225" s="69">
        <v>0</v>
      </c>
      <c r="P225" s="69">
        <v>25</v>
      </c>
      <c r="Q225" s="80">
        <v>0</v>
      </c>
      <c r="R225" s="80">
        <v>939661</v>
      </c>
      <c r="S225" s="80">
        <v>41955</v>
      </c>
      <c r="T225" s="80">
        <v>897706</v>
      </c>
      <c r="U225" s="80">
        <v>939661</v>
      </c>
      <c r="V225" s="80">
        <v>899114</v>
      </c>
      <c r="W225" s="80">
        <v>0</v>
      </c>
      <c r="X225" s="80">
        <v>0</v>
      </c>
      <c r="Y225" s="80">
        <v>0</v>
      </c>
      <c r="Z225" s="80">
        <v>899114</v>
      </c>
      <c r="AA225" s="80">
        <v>899114</v>
      </c>
      <c r="AB225" s="80">
        <v>0</v>
      </c>
      <c r="AC225" s="69">
        <v>0</v>
      </c>
      <c r="AD225" s="69">
        <v>5</v>
      </c>
      <c r="AE225" s="69">
        <v>0</v>
      </c>
      <c r="AF225" s="80">
        <v>0</v>
      </c>
      <c r="AG225" s="80">
        <v>0</v>
      </c>
      <c r="AH225" s="69">
        <v>0</v>
      </c>
      <c r="AI225" s="69">
        <v>0</v>
      </c>
      <c r="AJ225" s="80">
        <v>0</v>
      </c>
      <c r="AK225" s="80">
        <v>0</v>
      </c>
      <c r="AL225" s="69">
        <v>0</v>
      </c>
      <c r="AM225" s="69">
        <v>0</v>
      </c>
      <c r="AN225" s="80">
        <v>0</v>
      </c>
      <c r="AO225" s="80">
        <v>0</v>
      </c>
      <c r="AP225" s="69">
        <v>0</v>
      </c>
      <c r="AQ225" s="69">
        <v>0</v>
      </c>
      <c r="AR225" s="80">
        <v>0</v>
      </c>
      <c r="AS225" s="80">
        <v>0</v>
      </c>
      <c r="AT225" s="69">
        <v>0</v>
      </c>
      <c r="AU225" s="69">
        <v>0</v>
      </c>
      <c r="AV225" s="80">
        <v>0</v>
      </c>
      <c r="AW225" s="80">
        <v>0</v>
      </c>
      <c r="AX225" s="69">
        <v>0</v>
      </c>
      <c r="AY225" s="69">
        <v>0</v>
      </c>
      <c r="AZ225" s="80">
        <v>0</v>
      </c>
      <c r="BA225" s="80">
        <v>0</v>
      </c>
      <c r="BB225" s="69">
        <v>0</v>
      </c>
      <c r="BC225" s="69">
        <v>0</v>
      </c>
      <c r="BD225" s="80">
        <v>0</v>
      </c>
      <c r="BE225" s="80">
        <v>0</v>
      </c>
      <c r="BF225" s="69">
        <v>0</v>
      </c>
      <c r="BG225" s="69">
        <v>0</v>
      </c>
      <c r="BH225" s="80">
        <v>0</v>
      </c>
      <c r="BI225" s="80">
        <v>0</v>
      </c>
      <c r="BJ225" s="69">
        <v>0</v>
      </c>
      <c r="BK225" s="69">
        <v>0</v>
      </c>
      <c r="BL225" s="80">
        <v>0</v>
      </c>
      <c r="BM225" s="80">
        <v>0</v>
      </c>
      <c r="BN225" s="69">
        <v>0</v>
      </c>
      <c r="BO225" s="69">
        <v>0</v>
      </c>
      <c r="BP225" s="80">
        <v>0</v>
      </c>
      <c r="BQ225" s="80">
        <v>0</v>
      </c>
      <c r="BR225" s="69">
        <v>0</v>
      </c>
      <c r="BS225" s="69">
        <v>0</v>
      </c>
      <c r="BT225" s="80">
        <v>0</v>
      </c>
      <c r="BU225" s="80">
        <v>0</v>
      </c>
      <c r="BV225" s="69">
        <v>0</v>
      </c>
      <c r="BW225" s="69">
        <v>0</v>
      </c>
      <c r="BX225" s="80">
        <v>0</v>
      </c>
      <c r="BY225" s="80">
        <v>0</v>
      </c>
      <c r="BZ225" s="69">
        <v>0</v>
      </c>
      <c r="CA225" s="69">
        <v>0</v>
      </c>
      <c r="CB225" s="80">
        <v>0</v>
      </c>
      <c r="CC225" s="80">
        <v>0</v>
      </c>
      <c r="CD225" s="69">
        <v>0</v>
      </c>
      <c r="CE225" s="69" t="s">
        <v>827</v>
      </c>
      <c r="CF225" s="69" t="s">
        <v>828</v>
      </c>
      <c r="CG225" s="69" t="s">
        <v>701</v>
      </c>
      <c r="CH225" s="69" t="s">
        <v>701</v>
      </c>
      <c r="CI225" s="69" t="s">
        <v>701</v>
      </c>
      <c r="CJ225" s="68" t="s">
        <v>701</v>
      </c>
      <c r="CK225" s="68">
        <v>45422</v>
      </c>
      <c r="CL225" s="185" t="s">
        <v>1001</v>
      </c>
      <c r="CM225" s="67" t="s">
        <v>1004</v>
      </c>
      <c r="CN225" s="67" t="s">
        <v>168</v>
      </c>
      <c r="CO225" s="68">
        <v>45313</v>
      </c>
      <c r="CP225" s="185" t="s">
        <v>1003</v>
      </c>
      <c r="CQ225" s="67" t="s">
        <v>1004</v>
      </c>
      <c r="CR225" s="67" t="s">
        <v>1061</v>
      </c>
      <c r="CS225" s="69">
        <v>881063.3</v>
      </c>
      <c r="CT225" s="69"/>
      <c r="CU225" s="69"/>
      <c r="CV225" s="69">
        <v>0</v>
      </c>
      <c r="CW225" s="69">
        <v>20</v>
      </c>
      <c r="CX225" s="69">
        <v>0</v>
      </c>
      <c r="CY225" s="69">
        <v>0</v>
      </c>
      <c r="CZ225" s="69">
        <v>0</v>
      </c>
      <c r="DA225" s="69">
        <v>0</v>
      </c>
      <c r="DG225" t="str">
        <f t="shared" si="9"/>
        <v>DO</v>
      </c>
    </row>
    <row r="226" spans="1:111">
      <c r="A226" t="str">
        <f t="shared" si="8"/>
        <v>05DO</v>
      </c>
      <c r="B226" s="67" t="s">
        <v>4</v>
      </c>
      <c r="C226" s="67" t="s">
        <v>416</v>
      </c>
      <c r="D226" s="67" t="s">
        <v>417</v>
      </c>
      <c r="E226" s="68">
        <v>44502</v>
      </c>
      <c r="F226" s="185" t="s">
        <v>1007</v>
      </c>
      <c r="G226" s="67" t="s">
        <v>1010</v>
      </c>
      <c r="H226" s="69">
        <v>3</v>
      </c>
      <c r="I226" s="69">
        <v>1</v>
      </c>
      <c r="J226" s="69">
        <v>350</v>
      </c>
      <c r="K226" s="69">
        <v>515</v>
      </c>
      <c r="L226" s="69">
        <v>515</v>
      </c>
      <c r="M226" s="69">
        <v>0</v>
      </c>
      <c r="N226" s="69">
        <v>0</v>
      </c>
      <c r="O226" s="69">
        <v>0</v>
      </c>
      <c r="P226" s="69">
        <v>137</v>
      </c>
      <c r="Q226" s="80">
        <v>28</v>
      </c>
      <c r="R226" s="80">
        <v>5312936</v>
      </c>
      <c r="S226" s="80">
        <v>52636</v>
      </c>
      <c r="T226" s="80">
        <v>5260300</v>
      </c>
      <c r="U226" s="80">
        <v>5361981</v>
      </c>
      <c r="V226" s="80">
        <v>5275495</v>
      </c>
      <c r="W226" s="80">
        <v>0</v>
      </c>
      <c r="X226" s="80">
        <v>0</v>
      </c>
      <c r="Y226" s="80">
        <v>0</v>
      </c>
      <c r="Z226" s="80">
        <v>5275495</v>
      </c>
      <c r="AA226" s="80">
        <v>5333592</v>
      </c>
      <c r="AB226" s="80">
        <v>107142</v>
      </c>
      <c r="AC226" s="69">
        <v>49045</v>
      </c>
      <c r="AD226" s="69">
        <v>81</v>
      </c>
      <c r="AE226" s="69">
        <v>0</v>
      </c>
      <c r="AF226" s="80">
        <v>0</v>
      </c>
      <c r="AG226" s="80">
        <v>2577</v>
      </c>
      <c r="AH226" s="69">
        <v>0</v>
      </c>
      <c r="AI226" s="69">
        <v>0</v>
      </c>
      <c r="AJ226" s="80">
        <v>28</v>
      </c>
      <c r="AK226" s="80">
        <v>12635</v>
      </c>
      <c r="AL226" s="69">
        <v>2522</v>
      </c>
      <c r="AM226" s="69">
        <v>0</v>
      </c>
      <c r="AN226" s="80">
        <v>0</v>
      </c>
      <c r="AO226" s="80">
        <v>0</v>
      </c>
      <c r="AP226" s="69">
        <v>0</v>
      </c>
      <c r="AQ226" s="69">
        <v>0</v>
      </c>
      <c r="AR226" s="80">
        <v>0</v>
      </c>
      <c r="AS226" s="80">
        <v>0</v>
      </c>
      <c r="AT226" s="69">
        <v>0</v>
      </c>
      <c r="AU226" s="69">
        <v>0</v>
      </c>
      <c r="AV226" s="80">
        <v>0</v>
      </c>
      <c r="AW226" s="80">
        <v>0</v>
      </c>
      <c r="AX226" s="69">
        <v>0</v>
      </c>
      <c r="AY226" s="69">
        <v>0</v>
      </c>
      <c r="AZ226" s="80">
        <v>0</v>
      </c>
      <c r="BA226" s="80">
        <v>0</v>
      </c>
      <c r="BB226" s="69">
        <v>0</v>
      </c>
      <c r="BC226" s="69">
        <v>0</v>
      </c>
      <c r="BD226" s="80">
        <v>0</v>
      </c>
      <c r="BE226" s="80">
        <v>0</v>
      </c>
      <c r="BF226" s="69">
        <v>0</v>
      </c>
      <c r="BG226" s="69">
        <v>0</v>
      </c>
      <c r="BH226" s="80">
        <v>0</v>
      </c>
      <c r="BI226" s="80">
        <v>0</v>
      </c>
      <c r="BJ226" s="69">
        <v>0</v>
      </c>
      <c r="BK226" s="69">
        <v>0</v>
      </c>
      <c r="BL226" s="80">
        <v>0</v>
      </c>
      <c r="BM226" s="80">
        <v>66648</v>
      </c>
      <c r="BN226" s="69">
        <v>0</v>
      </c>
      <c r="BO226" s="69">
        <v>0</v>
      </c>
      <c r="BP226" s="80">
        <v>0</v>
      </c>
      <c r="BQ226" s="80">
        <v>0</v>
      </c>
      <c r="BR226" s="69">
        <v>0</v>
      </c>
      <c r="BS226" s="69">
        <v>0</v>
      </c>
      <c r="BT226" s="80">
        <v>0</v>
      </c>
      <c r="BU226" s="80">
        <v>0</v>
      </c>
      <c r="BV226" s="69">
        <v>0</v>
      </c>
      <c r="BW226" s="69">
        <v>0</v>
      </c>
      <c r="BX226" s="80">
        <v>0</v>
      </c>
      <c r="BY226" s="80">
        <v>0</v>
      </c>
      <c r="BZ226" s="69">
        <v>0</v>
      </c>
      <c r="CA226" s="69">
        <v>0</v>
      </c>
      <c r="CB226" s="80">
        <v>28</v>
      </c>
      <c r="CC226" s="80">
        <v>81860</v>
      </c>
      <c r="CD226" s="69">
        <v>2522</v>
      </c>
      <c r="CE226" s="69" t="s">
        <v>917</v>
      </c>
      <c r="CF226" s="69" t="s">
        <v>918</v>
      </c>
      <c r="CG226" s="69" t="s">
        <v>701</v>
      </c>
      <c r="CH226" s="69" t="s">
        <v>701</v>
      </c>
      <c r="CI226" s="69" t="s">
        <v>701</v>
      </c>
      <c r="CJ226" s="68" t="s">
        <v>701</v>
      </c>
      <c r="CK226" s="68">
        <v>45282</v>
      </c>
      <c r="CL226" s="185" t="s">
        <v>1007</v>
      </c>
      <c r="CM226" s="67" t="s">
        <v>1004</v>
      </c>
      <c r="CN226" s="67" t="s">
        <v>168</v>
      </c>
      <c r="CO226" s="68">
        <v>45149</v>
      </c>
      <c r="CP226" s="185" t="s">
        <v>1005</v>
      </c>
      <c r="CQ226" s="67" t="s">
        <v>1004</v>
      </c>
      <c r="CR226" s="67" t="s">
        <v>1062</v>
      </c>
      <c r="CS226" s="69">
        <v>6332507.0800000001</v>
      </c>
      <c r="CT226" s="69"/>
      <c r="CU226" s="69"/>
      <c r="CV226" s="69">
        <v>28</v>
      </c>
      <c r="CW226" s="69">
        <v>56</v>
      </c>
      <c r="CX226" s="69">
        <v>0</v>
      </c>
      <c r="CY226" s="69">
        <v>0</v>
      </c>
      <c r="CZ226" s="69">
        <v>0</v>
      </c>
      <c r="DA226" s="69">
        <v>0</v>
      </c>
      <c r="DG226" t="str">
        <f t="shared" si="9"/>
        <v>DO</v>
      </c>
    </row>
    <row r="227" spans="1:111">
      <c r="A227" t="str">
        <f t="shared" si="8"/>
        <v>05DO</v>
      </c>
      <c r="B227" s="67" t="s">
        <v>4</v>
      </c>
      <c r="C227" s="67" t="s">
        <v>418</v>
      </c>
      <c r="D227" s="67" t="s">
        <v>419</v>
      </c>
      <c r="E227" s="68">
        <v>44474</v>
      </c>
      <c r="F227" s="185" t="s">
        <v>1007</v>
      </c>
      <c r="G227" s="67" t="s">
        <v>1010</v>
      </c>
      <c r="H227" s="69">
        <v>5</v>
      </c>
      <c r="I227" s="69">
        <v>2</v>
      </c>
      <c r="J227" s="69">
        <v>289</v>
      </c>
      <c r="K227" s="69">
        <v>528</v>
      </c>
      <c r="L227" s="69">
        <v>527</v>
      </c>
      <c r="M227" s="69">
        <v>1</v>
      </c>
      <c r="N227" s="69">
        <v>0</v>
      </c>
      <c r="O227" s="69">
        <v>0</v>
      </c>
      <c r="P227" s="69">
        <v>239</v>
      </c>
      <c r="Q227" s="80">
        <v>0</v>
      </c>
      <c r="R227" s="80">
        <v>7424369</v>
      </c>
      <c r="S227" s="80">
        <v>84545</v>
      </c>
      <c r="T227" s="80">
        <v>7339824</v>
      </c>
      <c r="U227" s="80">
        <v>7591181</v>
      </c>
      <c r="V227" s="80">
        <v>7558842</v>
      </c>
      <c r="W227" s="80">
        <v>0</v>
      </c>
      <c r="X227" s="80">
        <v>0</v>
      </c>
      <c r="Y227" s="80">
        <v>0</v>
      </c>
      <c r="Z227" s="80">
        <v>7558842</v>
      </c>
      <c r="AA227" s="80">
        <v>7794728</v>
      </c>
      <c r="AB227" s="80">
        <v>394527</v>
      </c>
      <c r="AC227" s="69">
        <v>166812</v>
      </c>
      <c r="AD227" s="69">
        <v>75</v>
      </c>
      <c r="AE227" s="69">
        <v>0</v>
      </c>
      <c r="AF227" s="80">
        <v>0</v>
      </c>
      <c r="AG227" s="80">
        <v>15614</v>
      </c>
      <c r="AH227" s="69">
        <v>0</v>
      </c>
      <c r="AI227" s="69">
        <v>0</v>
      </c>
      <c r="AJ227" s="80">
        <v>0</v>
      </c>
      <c r="AK227" s="80">
        <v>22253</v>
      </c>
      <c r="AL227" s="69">
        <v>0</v>
      </c>
      <c r="AM227" s="69">
        <v>0</v>
      </c>
      <c r="AN227" s="80">
        <v>0</v>
      </c>
      <c r="AO227" s="80">
        <v>0</v>
      </c>
      <c r="AP227" s="69">
        <v>0</v>
      </c>
      <c r="AQ227" s="69">
        <v>0</v>
      </c>
      <c r="AR227" s="80">
        <v>0</v>
      </c>
      <c r="AS227" s="80">
        <v>0</v>
      </c>
      <c r="AT227" s="69">
        <v>0</v>
      </c>
      <c r="AU227" s="69">
        <v>0</v>
      </c>
      <c r="AV227" s="80">
        <v>0</v>
      </c>
      <c r="AW227" s="80">
        <v>0</v>
      </c>
      <c r="AX227" s="69">
        <v>0</v>
      </c>
      <c r="AY227" s="69">
        <v>0</v>
      </c>
      <c r="AZ227" s="80">
        <v>0</v>
      </c>
      <c r="BA227" s="80">
        <v>25696</v>
      </c>
      <c r="BB227" s="69">
        <v>0</v>
      </c>
      <c r="BC227" s="69">
        <v>0</v>
      </c>
      <c r="BD227" s="80">
        <v>0</v>
      </c>
      <c r="BE227" s="80">
        <v>0</v>
      </c>
      <c r="BF227" s="69">
        <v>0</v>
      </c>
      <c r="BG227" s="69">
        <v>0</v>
      </c>
      <c r="BH227" s="80">
        <v>0</v>
      </c>
      <c r="BI227" s="80">
        <v>0</v>
      </c>
      <c r="BJ227" s="69">
        <v>0</v>
      </c>
      <c r="BK227" s="69">
        <v>0</v>
      </c>
      <c r="BL227" s="80">
        <v>0</v>
      </c>
      <c r="BM227" s="80">
        <v>158642</v>
      </c>
      <c r="BN227" s="69">
        <v>0</v>
      </c>
      <c r="BO227" s="69">
        <v>0</v>
      </c>
      <c r="BP227" s="80">
        <v>0</v>
      </c>
      <c r="BQ227" s="80">
        <v>0</v>
      </c>
      <c r="BR227" s="69">
        <v>0</v>
      </c>
      <c r="BS227" s="69">
        <v>0</v>
      </c>
      <c r="BT227" s="80">
        <v>0</v>
      </c>
      <c r="BU227" s="80">
        <v>0</v>
      </c>
      <c r="BV227" s="69">
        <v>0</v>
      </c>
      <c r="BW227" s="69">
        <v>0</v>
      </c>
      <c r="BX227" s="80">
        <v>0</v>
      </c>
      <c r="BY227" s="80">
        <v>0</v>
      </c>
      <c r="BZ227" s="69">
        <v>0</v>
      </c>
      <c r="CA227" s="69">
        <v>0</v>
      </c>
      <c r="CB227" s="80">
        <v>0</v>
      </c>
      <c r="CC227" s="80">
        <v>222204</v>
      </c>
      <c r="CD227" s="69">
        <v>0</v>
      </c>
      <c r="CE227" s="69" t="s">
        <v>917</v>
      </c>
      <c r="CF227" s="69" t="s">
        <v>918</v>
      </c>
      <c r="CG227" s="69" t="s">
        <v>701</v>
      </c>
      <c r="CH227" s="69" t="s">
        <v>701</v>
      </c>
      <c r="CI227" s="69" t="s">
        <v>701</v>
      </c>
      <c r="CJ227" s="68" t="s">
        <v>701</v>
      </c>
      <c r="CK227" s="68">
        <v>45184</v>
      </c>
      <c r="CL227" s="185" t="s">
        <v>1005</v>
      </c>
      <c r="CM227" s="67" t="s">
        <v>1004</v>
      </c>
      <c r="CN227" s="67" t="s">
        <v>168</v>
      </c>
      <c r="CO227" s="68">
        <v>45119</v>
      </c>
      <c r="CP227" s="185" t="s">
        <v>1005</v>
      </c>
      <c r="CQ227" s="67" t="s">
        <v>1004</v>
      </c>
      <c r="CR227" s="67" t="s">
        <v>1062</v>
      </c>
      <c r="CS227" s="69">
        <v>9276735.0500000007</v>
      </c>
      <c r="CT227" s="69"/>
      <c r="CU227" s="69"/>
      <c r="CV227" s="69">
        <v>0</v>
      </c>
      <c r="CW227" s="69">
        <v>164</v>
      </c>
      <c r="CX227" s="69">
        <v>0</v>
      </c>
      <c r="CY227" s="69">
        <v>0</v>
      </c>
      <c r="CZ227" s="69">
        <v>0</v>
      </c>
      <c r="DA227" s="69">
        <v>0</v>
      </c>
      <c r="DG227" t="str">
        <f t="shared" si="9"/>
        <v>DO</v>
      </c>
    </row>
    <row r="228" spans="1:111">
      <c r="A228" t="str">
        <f t="shared" si="8"/>
        <v>05DO</v>
      </c>
      <c r="B228" s="67" t="s">
        <v>4</v>
      </c>
      <c r="C228" s="67" t="s">
        <v>420</v>
      </c>
      <c r="D228" s="67" t="s">
        <v>421</v>
      </c>
      <c r="E228" s="68">
        <v>44593</v>
      </c>
      <c r="F228" s="185" t="s">
        <v>1003</v>
      </c>
      <c r="G228" s="67" t="s">
        <v>1010</v>
      </c>
      <c r="H228" s="69">
        <v>3</v>
      </c>
      <c r="I228" s="69">
        <v>2</v>
      </c>
      <c r="J228" s="69">
        <v>260</v>
      </c>
      <c r="K228" s="69">
        <v>357</v>
      </c>
      <c r="L228" s="69">
        <v>355</v>
      </c>
      <c r="M228" s="69">
        <v>2</v>
      </c>
      <c r="N228" s="69">
        <v>0</v>
      </c>
      <c r="O228" s="69">
        <v>0</v>
      </c>
      <c r="P228" s="69">
        <v>79</v>
      </c>
      <c r="Q228" s="80">
        <v>18</v>
      </c>
      <c r="R228" s="80">
        <v>3001616</v>
      </c>
      <c r="S228" s="80">
        <v>50000</v>
      </c>
      <c r="T228" s="80">
        <v>2951616</v>
      </c>
      <c r="U228" s="80">
        <v>3060677</v>
      </c>
      <c r="V228" s="80">
        <v>3027637</v>
      </c>
      <c r="W228" s="80">
        <v>0</v>
      </c>
      <c r="X228" s="80">
        <v>0</v>
      </c>
      <c r="Y228" s="80">
        <v>0</v>
      </c>
      <c r="Z228" s="80">
        <v>3027637</v>
      </c>
      <c r="AA228" s="80">
        <v>3063478</v>
      </c>
      <c r="AB228" s="80">
        <v>44903</v>
      </c>
      <c r="AC228" s="69">
        <v>59061</v>
      </c>
      <c r="AD228" s="69">
        <v>54</v>
      </c>
      <c r="AE228" s="69">
        <v>0</v>
      </c>
      <c r="AF228" s="80">
        <v>0</v>
      </c>
      <c r="AG228" s="80">
        <v>0</v>
      </c>
      <c r="AH228" s="69">
        <v>0</v>
      </c>
      <c r="AI228" s="69">
        <v>0</v>
      </c>
      <c r="AJ228" s="80">
        <v>18</v>
      </c>
      <c r="AK228" s="80">
        <v>39866</v>
      </c>
      <c r="AL228" s="69">
        <v>5874</v>
      </c>
      <c r="AM228" s="69">
        <v>0</v>
      </c>
      <c r="AN228" s="80">
        <v>0</v>
      </c>
      <c r="AO228" s="80">
        <v>0</v>
      </c>
      <c r="AP228" s="69">
        <v>0</v>
      </c>
      <c r="AQ228" s="69">
        <v>0</v>
      </c>
      <c r="AR228" s="80">
        <v>0</v>
      </c>
      <c r="AS228" s="80">
        <v>0</v>
      </c>
      <c r="AT228" s="69">
        <v>0</v>
      </c>
      <c r="AU228" s="69">
        <v>0</v>
      </c>
      <c r="AV228" s="80">
        <v>0</v>
      </c>
      <c r="AW228" s="80">
        <v>0</v>
      </c>
      <c r="AX228" s="69">
        <v>0</v>
      </c>
      <c r="AY228" s="69">
        <v>0</v>
      </c>
      <c r="AZ228" s="80">
        <v>0</v>
      </c>
      <c r="BA228" s="80">
        <v>0</v>
      </c>
      <c r="BB228" s="69">
        <v>0</v>
      </c>
      <c r="BC228" s="69">
        <v>0</v>
      </c>
      <c r="BD228" s="80">
        <v>0</v>
      </c>
      <c r="BE228" s="80">
        <v>0</v>
      </c>
      <c r="BF228" s="69">
        <v>0</v>
      </c>
      <c r="BG228" s="69">
        <v>0</v>
      </c>
      <c r="BH228" s="80">
        <v>0</v>
      </c>
      <c r="BI228" s="80">
        <v>0</v>
      </c>
      <c r="BJ228" s="69">
        <v>0</v>
      </c>
      <c r="BK228" s="69">
        <v>0</v>
      </c>
      <c r="BL228" s="80">
        <v>0</v>
      </c>
      <c r="BM228" s="80">
        <v>9061</v>
      </c>
      <c r="BN228" s="69">
        <v>0</v>
      </c>
      <c r="BO228" s="69">
        <v>0</v>
      </c>
      <c r="BP228" s="80">
        <v>0</v>
      </c>
      <c r="BQ228" s="80">
        <v>0</v>
      </c>
      <c r="BR228" s="69">
        <v>0</v>
      </c>
      <c r="BS228" s="69">
        <v>0</v>
      </c>
      <c r="BT228" s="80">
        <v>0</v>
      </c>
      <c r="BU228" s="80">
        <v>0</v>
      </c>
      <c r="BV228" s="69">
        <v>0</v>
      </c>
      <c r="BW228" s="69">
        <v>0</v>
      </c>
      <c r="BX228" s="80">
        <v>0</v>
      </c>
      <c r="BY228" s="80">
        <v>0</v>
      </c>
      <c r="BZ228" s="69">
        <v>0</v>
      </c>
      <c r="CA228" s="69">
        <v>0</v>
      </c>
      <c r="CB228" s="80">
        <v>18</v>
      </c>
      <c r="CC228" s="80">
        <v>48928</v>
      </c>
      <c r="CD228" s="69">
        <v>5874</v>
      </c>
      <c r="CE228" s="69" t="s">
        <v>719</v>
      </c>
      <c r="CF228" s="69" t="s">
        <v>720</v>
      </c>
      <c r="CG228" s="69" t="s">
        <v>701</v>
      </c>
      <c r="CH228" s="69" t="s">
        <v>701</v>
      </c>
      <c r="CI228" s="69" t="s">
        <v>701</v>
      </c>
      <c r="CJ228" s="68" t="s">
        <v>701</v>
      </c>
      <c r="CK228" s="68">
        <v>45274</v>
      </c>
      <c r="CL228" s="185" t="s">
        <v>1007</v>
      </c>
      <c r="CM228" s="67" t="s">
        <v>1004</v>
      </c>
      <c r="CN228" s="67" t="s">
        <v>168</v>
      </c>
      <c r="CO228" s="68">
        <v>45097</v>
      </c>
      <c r="CP228" s="185" t="s">
        <v>1001</v>
      </c>
      <c r="CQ228" s="67" t="s">
        <v>1009</v>
      </c>
      <c r="CR228" s="67" t="s">
        <v>1059</v>
      </c>
      <c r="CS228" s="69">
        <v>2459664.25</v>
      </c>
      <c r="CT228" s="69"/>
      <c r="CU228" s="69"/>
      <c r="CV228" s="69">
        <v>18</v>
      </c>
      <c r="CW228" s="69">
        <v>25</v>
      </c>
      <c r="CX228" s="69">
        <v>0</v>
      </c>
      <c r="CY228" s="69">
        <v>0</v>
      </c>
      <c r="CZ228" s="69">
        <v>0</v>
      </c>
      <c r="DA228" s="69">
        <v>0</v>
      </c>
      <c r="DG228" t="str">
        <f t="shared" si="9"/>
        <v>DO</v>
      </c>
    </row>
    <row r="229" spans="1:111">
      <c r="A229" t="str">
        <f t="shared" si="8"/>
        <v>05DO</v>
      </c>
      <c r="B229" s="67" t="s">
        <v>4</v>
      </c>
      <c r="C229" s="67" t="s">
        <v>929</v>
      </c>
      <c r="D229" s="67" t="s">
        <v>1071</v>
      </c>
      <c r="E229" s="68">
        <v>44593</v>
      </c>
      <c r="F229" s="185" t="s">
        <v>1003</v>
      </c>
      <c r="G229" s="67" t="s">
        <v>1010</v>
      </c>
      <c r="H229" s="69">
        <v>1</v>
      </c>
      <c r="I229" s="69">
        <v>0</v>
      </c>
      <c r="J229" s="69">
        <v>170</v>
      </c>
      <c r="K229" s="69">
        <v>301</v>
      </c>
      <c r="L229" s="69">
        <v>334</v>
      </c>
      <c r="M229" s="69">
        <v>-33</v>
      </c>
      <c r="N229" s="69">
        <v>33</v>
      </c>
      <c r="O229" s="69">
        <v>0</v>
      </c>
      <c r="P229" s="69">
        <v>131</v>
      </c>
      <c r="Q229" s="80">
        <v>0</v>
      </c>
      <c r="R229" s="80">
        <v>1509974</v>
      </c>
      <c r="S229" s="80">
        <v>48500</v>
      </c>
      <c r="T229" s="80">
        <v>1461474</v>
      </c>
      <c r="U229" s="80">
        <v>1509974</v>
      </c>
      <c r="V229" s="80">
        <v>1539994</v>
      </c>
      <c r="W229" s="80">
        <v>-55902</v>
      </c>
      <c r="X229" s="80">
        <v>0</v>
      </c>
      <c r="Y229" s="80">
        <v>-55902</v>
      </c>
      <c r="Z229" s="80">
        <v>1484092</v>
      </c>
      <c r="AA229" s="80">
        <v>1540522</v>
      </c>
      <c r="AB229" s="80">
        <v>56430</v>
      </c>
      <c r="AC229" s="69">
        <v>0</v>
      </c>
      <c r="AD229" s="69">
        <v>11</v>
      </c>
      <c r="AE229" s="69">
        <v>0</v>
      </c>
      <c r="AF229" s="80">
        <v>0</v>
      </c>
      <c r="AG229" s="80">
        <v>0</v>
      </c>
      <c r="AH229" s="69">
        <v>0</v>
      </c>
      <c r="AI229" s="69">
        <v>0</v>
      </c>
      <c r="AJ229" s="80">
        <v>0</v>
      </c>
      <c r="AK229" s="80">
        <v>0</v>
      </c>
      <c r="AL229" s="69">
        <v>0</v>
      </c>
      <c r="AM229" s="69">
        <v>0</v>
      </c>
      <c r="AN229" s="80">
        <v>0</v>
      </c>
      <c r="AO229" s="80">
        <v>0</v>
      </c>
      <c r="AP229" s="69">
        <v>0</v>
      </c>
      <c r="AQ229" s="69">
        <v>0</v>
      </c>
      <c r="AR229" s="80">
        <v>0</v>
      </c>
      <c r="AS229" s="80">
        <v>0</v>
      </c>
      <c r="AT229" s="69">
        <v>0</v>
      </c>
      <c r="AU229" s="69">
        <v>0</v>
      </c>
      <c r="AV229" s="80">
        <v>0</v>
      </c>
      <c r="AW229" s="80">
        <v>0</v>
      </c>
      <c r="AX229" s="69">
        <v>0</v>
      </c>
      <c r="AY229" s="69">
        <v>0</v>
      </c>
      <c r="AZ229" s="80">
        <v>0</v>
      </c>
      <c r="BA229" s="80">
        <v>0</v>
      </c>
      <c r="BB229" s="69">
        <v>0</v>
      </c>
      <c r="BC229" s="69">
        <v>0</v>
      </c>
      <c r="BD229" s="80">
        <v>0</v>
      </c>
      <c r="BE229" s="80">
        <v>0</v>
      </c>
      <c r="BF229" s="69">
        <v>0</v>
      </c>
      <c r="BG229" s="69">
        <v>0</v>
      </c>
      <c r="BH229" s="80">
        <v>0</v>
      </c>
      <c r="BI229" s="80">
        <v>0</v>
      </c>
      <c r="BJ229" s="69">
        <v>0</v>
      </c>
      <c r="BK229" s="69">
        <v>0</v>
      </c>
      <c r="BL229" s="80">
        <v>0</v>
      </c>
      <c r="BM229" s="80">
        <v>0</v>
      </c>
      <c r="BN229" s="69">
        <v>0</v>
      </c>
      <c r="BO229" s="69">
        <v>0</v>
      </c>
      <c r="BP229" s="80">
        <v>0</v>
      </c>
      <c r="BQ229" s="80">
        <v>0</v>
      </c>
      <c r="BR229" s="69">
        <v>0</v>
      </c>
      <c r="BS229" s="69">
        <v>0</v>
      </c>
      <c r="BT229" s="80">
        <v>0</v>
      </c>
      <c r="BU229" s="80">
        <v>0</v>
      </c>
      <c r="BV229" s="69">
        <v>0</v>
      </c>
      <c r="BW229" s="69">
        <v>0</v>
      </c>
      <c r="BX229" s="80">
        <v>0</v>
      </c>
      <c r="BY229" s="80">
        <v>0</v>
      </c>
      <c r="BZ229" s="69">
        <v>0</v>
      </c>
      <c r="CA229" s="69">
        <v>0</v>
      </c>
      <c r="CB229" s="80">
        <v>0</v>
      </c>
      <c r="CC229" s="80">
        <v>0</v>
      </c>
      <c r="CD229" s="69">
        <v>0</v>
      </c>
      <c r="CE229" s="69" t="s">
        <v>930</v>
      </c>
      <c r="CF229" s="69" t="s">
        <v>931</v>
      </c>
      <c r="CG229" s="69" t="s">
        <v>701</v>
      </c>
      <c r="CH229" s="69" t="s">
        <v>701</v>
      </c>
      <c r="CI229" s="69" t="s">
        <v>701</v>
      </c>
      <c r="CJ229" s="68" t="s">
        <v>701</v>
      </c>
      <c r="CK229" s="68">
        <v>45406</v>
      </c>
      <c r="CL229" s="185" t="s">
        <v>1001</v>
      </c>
      <c r="CM229" s="67" t="s">
        <v>1004</v>
      </c>
      <c r="CN229" s="67" t="s">
        <v>168</v>
      </c>
      <c r="CO229" s="68">
        <v>45236</v>
      </c>
      <c r="CP229" s="185" t="s">
        <v>1007</v>
      </c>
      <c r="CQ229" s="67" t="s">
        <v>1004</v>
      </c>
      <c r="CR229" s="67" t="s">
        <v>1058</v>
      </c>
      <c r="CS229" s="69">
        <v>1275856.02</v>
      </c>
      <c r="CT229" s="69"/>
      <c r="CU229" s="69"/>
      <c r="CV229" s="69">
        <v>0</v>
      </c>
      <c r="CW229" s="69">
        <v>120</v>
      </c>
      <c r="CX229" s="69">
        <v>0</v>
      </c>
      <c r="CY229" s="69">
        <v>0</v>
      </c>
      <c r="CZ229" s="69">
        <v>0</v>
      </c>
      <c r="DA229" s="69">
        <v>0</v>
      </c>
      <c r="DG229" t="str">
        <f t="shared" si="9"/>
        <v>DO</v>
      </c>
    </row>
    <row r="230" spans="1:111">
      <c r="A230" t="str">
        <f t="shared" si="8"/>
        <v>05DO</v>
      </c>
      <c r="B230" s="67" t="s">
        <v>4</v>
      </c>
      <c r="C230" s="67" t="s">
        <v>633</v>
      </c>
      <c r="D230" s="67" t="s">
        <v>634</v>
      </c>
      <c r="E230" s="68">
        <v>44866</v>
      </c>
      <c r="F230" s="185" t="s">
        <v>1007</v>
      </c>
      <c r="G230" s="67" t="s">
        <v>1009</v>
      </c>
      <c r="H230" s="69">
        <v>2</v>
      </c>
      <c r="I230" s="69">
        <v>1</v>
      </c>
      <c r="J230" s="69">
        <v>300</v>
      </c>
      <c r="K230" s="69">
        <v>354</v>
      </c>
      <c r="L230" s="69">
        <v>325</v>
      </c>
      <c r="M230" s="69">
        <v>29</v>
      </c>
      <c r="N230" s="69">
        <v>0</v>
      </c>
      <c r="O230" s="69">
        <v>0</v>
      </c>
      <c r="P230" s="69">
        <v>54</v>
      </c>
      <c r="Q230" s="80">
        <v>0</v>
      </c>
      <c r="R230" s="80">
        <v>8096921</v>
      </c>
      <c r="S230" s="80">
        <v>114500</v>
      </c>
      <c r="T230" s="80">
        <v>7982421</v>
      </c>
      <c r="U230" s="80">
        <v>8098655</v>
      </c>
      <c r="V230" s="80">
        <v>8200608</v>
      </c>
      <c r="W230" s="80">
        <v>0</v>
      </c>
      <c r="X230" s="80">
        <v>0</v>
      </c>
      <c r="Y230" s="80">
        <v>0</v>
      </c>
      <c r="Z230" s="80">
        <v>8200608</v>
      </c>
      <c r="AA230" s="80">
        <v>8093983</v>
      </c>
      <c r="AB230" s="80">
        <v>-104891</v>
      </c>
      <c r="AC230" s="69">
        <v>1734</v>
      </c>
      <c r="AD230" s="69">
        <v>26</v>
      </c>
      <c r="AE230" s="69">
        <v>0</v>
      </c>
      <c r="AF230" s="80">
        <v>0</v>
      </c>
      <c r="AG230" s="80">
        <v>0</v>
      </c>
      <c r="AH230" s="69">
        <v>0</v>
      </c>
      <c r="AI230" s="69">
        <v>0</v>
      </c>
      <c r="AJ230" s="80">
        <v>0</v>
      </c>
      <c r="AK230" s="80">
        <v>65137</v>
      </c>
      <c r="AL230" s="69">
        <v>0</v>
      </c>
      <c r="AM230" s="69">
        <v>0</v>
      </c>
      <c r="AN230" s="80">
        <v>0</v>
      </c>
      <c r="AO230" s="80">
        <v>0</v>
      </c>
      <c r="AP230" s="69">
        <v>0</v>
      </c>
      <c r="AQ230" s="69">
        <v>0</v>
      </c>
      <c r="AR230" s="80">
        <v>0</v>
      </c>
      <c r="AS230" s="80">
        <v>0</v>
      </c>
      <c r="AT230" s="69">
        <v>0</v>
      </c>
      <c r="AU230" s="69">
        <v>0</v>
      </c>
      <c r="AV230" s="80">
        <v>0</v>
      </c>
      <c r="AW230" s="80">
        <v>0</v>
      </c>
      <c r="AX230" s="69">
        <v>0</v>
      </c>
      <c r="AY230" s="69">
        <v>0</v>
      </c>
      <c r="AZ230" s="80">
        <v>0</v>
      </c>
      <c r="BA230" s="80">
        <v>0</v>
      </c>
      <c r="BB230" s="69">
        <v>0</v>
      </c>
      <c r="BC230" s="69">
        <v>0</v>
      </c>
      <c r="BD230" s="80">
        <v>0</v>
      </c>
      <c r="BE230" s="80">
        <v>0</v>
      </c>
      <c r="BF230" s="69">
        <v>0</v>
      </c>
      <c r="BG230" s="69">
        <v>0</v>
      </c>
      <c r="BH230" s="80">
        <v>0</v>
      </c>
      <c r="BI230" s="80">
        <v>0</v>
      </c>
      <c r="BJ230" s="69">
        <v>0</v>
      </c>
      <c r="BK230" s="69">
        <v>0</v>
      </c>
      <c r="BL230" s="80">
        <v>0</v>
      </c>
      <c r="BM230" s="80">
        <v>0</v>
      </c>
      <c r="BN230" s="69">
        <v>0</v>
      </c>
      <c r="BO230" s="69">
        <v>0</v>
      </c>
      <c r="BP230" s="80">
        <v>0</v>
      </c>
      <c r="BQ230" s="80">
        <v>0</v>
      </c>
      <c r="BR230" s="69">
        <v>0</v>
      </c>
      <c r="BS230" s="69">
        <v>0</v>
      </c>
      <c r="BT230" s="80">
        <v>0</v>
      </c>
      <c r="BU230" s="80">
        <v>0</v>
      </c>
      <c r="BV230" s="69">
        <v>0</v>
      </c>
      <c r="BW230" s="69">
        <v>0</v>
      </c>
      <c r="BX230" s="80">
        <v>0</v>
      </c>
      <c r="BY230" s="80">
        <v>0</v>
      </c>
      <c r="BZ230" s="69">
        <v>0</v>
      </c>
      <c r="CA230" s="69">
        <v>0</v>
      </c>
      <c r="CB230" s="80">
        <v>0</v>
      </c>
      <c r="CC230" s="80">
        <v>65137</v>
      </c>
      <c r="CD230" s="69">
        <v>0</v>
      </c>
      <c r="CE230" s="69" t="s">
        <v>799</v>
      </c>
      <c r="CF230" s="69" t="s">
        <v>800</v>
      </c>
      <c r="CG230" s="69" t="s">
        <v>701</v>
      </c>
      <c r="CH230" s="69" t="s">
        <v>701</v>
      </c>
      <c r="CI230" s="69" t="s">
        <v>701</v>
      </c>
      <c r="CJ230" s="68" t="s">
        <v>701</v>
      </c>
      <c r="CK230" s="68">
        <v>45356</v>
      </c>
      <c r="CL230" s="185" t="s">
        <v>1003</v>
      </c>
      <c r="CM230" s="67" t="s">
        <v>1004</v>
      </c>
      <c r="CN230" s="67" t="s">
        <v>168</v>
      </c>
      <c r="CO230" s="68">
        <v>45280</v>
      </c>
      <c r="CP230" s="185" t="s">
        <v>1007</v>
      </c>
      <c r="CQ230" s="67" t="s">
        <v>1004</v>
      </c>
      <c r="CR230" s="67" t="s">
        <v>1060</v>
      </c>
      <c r="CS230" s="69">
        <v>11713738.109999999</v>
      </c>
      <c r="CT230" s="69"/>
      <c r="CU230" s="69"/>
      <c r="CV230" s="69">
        <v>0</v>
      </c>
      <c r="CW230" s="69">
        <v>28</v>
      </c>
      <c r="CX230" s="69">
        <v>0</v>
      </c>
      <c r="CY230" s="69">
        <v>0</v>
      </c>
      <c r="CZ230" s="69">
        <v>0</v>
      </c>
      <c r="DA230" s="69">
        <v>0</v>
      </c>
      <c r="DG230" t="str">
        <f t="shared" si="9"/>
        <v>DO</v>
      </c>
    </row>
    <row r="231" spans="1:111">
      <c r="A231" t="str">
        <f t="shared" si="8"/>
        <v>05DO</v>
      </c>
      <c r="B231" s="67" t="s">
        <v>4</v>
      </c>
      <c r="C231" s="67" t="s">
        <v>635</v>
      </c>
      <c r="D231" s="67" t="s">
        <v>636</v>
      </c>
      <c r="E231" s="68">
        <v>44565</v>
      </c>
      <c r="F231" s="185" t="s">
        <v>1003</v>
      </c>
      <c r="G231" s="67" t="s">
        <v>1010</v>
      </c>
      <c r="H231" s="69">
        <v>1</v>
      </c>
      <c r="I231" s="69">
        <v>0</v>
      </c>
      <c r="J231" s="69">
        <v>140</v>
      </c>
      <c r="K231" s="69">
        <v>248</v>
      </c>
      <c r="L231" s="69">
        <v>246</v>
      </c>
      <c r="M231" s="69">
        <v>2</v>
      </c>
      <c r="N231" s="69">
        <v>0</v>
      </c>
      <c r="O231" s="69">
        <v>0</v>
      </c>
      <c r="P231" s="69">
        <v>83</v>
      </c>
      <c r="Q231" s="80">
        <v>25</v>
      </c>
      <c r="R231" s="80">
        <v>679529</v>
      </c>
      <c r="S231" s="80">
        <v>24250</v>
      </c>
      <c r="T231" s="80">
        <v>655279</v>
      </c>
      <c r="U231" s="80">
        <v>679529</v>
      </c>
      <c r="V231" s="80">
        <v>677096</v>
      </c>
      <c r="W231" s="80">
        <v>0</v>
      </c>
      <c r="X231" s="80">
        <v>0</v>
      </c>
      <c r="Y231" s="80">
        <v>0</v>
      </c>
      <c r="Z231" s="80">
        <v>677096</v>
      </c>
      <c r="AA231" s="80">
        <v>677187</v>
      </c>
      <c r="AB231" s="80">
        <v>92</v>
      </c>
      <c r="AC231" s="69">
        <v>0</v>
      </c>
      <c r="AD231" s="69">
        <v>49</v>
      </c>
      <c r="AE231" s="69">
        <v>0</v>
      </c>
      <c r="AF231" s="80">
        <v>0</v>
      </c>
      <c r="AG231" s="80">
        <v>0</v>
      </c>
      <c r="AH231" s="69">
        <v>0</v>
      </c>
      <c r="AI231" s="69">
        <v>0</v>
      </c>
      <c r="AJ231" s="80">
        <v>0</v>
      </c>
      <c r="AK231" s="80">
        <v>0</v>
      </c>
      <c r="AL231" s="69">
        <v>0</v>
      </c>
      <c r="AM231" s="69">
        <v>0</v>
      </c>
      <c r="AN231" s="80">
        <v>0</v>
      </c>
      <c r="AO231" s="80">
        <v>0</v>
      </c>
      <c r="AP231" s="69">
        <v>0</v>
      </c>
      <c r="AQ231" s="69">
        <v>0</v>
      </c>
      <c r="AR231" s="80">
        <v>0</v>
      </c>
      <c r="AS231" s="80">
        <v>0</v>
      </c>
      <c r="AT231" s="69">
        <v>0</v>
      </c>
      <c r="AU231" s="69">
        <v>0</v>
      </c>
      <c r="AV231" s="80">
        <v>0</v>
      </c>
      <c r="AW231" s="80">
        <v>0</v>
      </c>
      <c r="AX231" s="69">
        <v>0</v>
      </c>
      <c r="AY231" s="69">
        <v>0</v>
      </c>
      <c r="AZ231" s="80">
        <v>25</v>
      </c>
      <c r="BA231" s="80">
        <v>1848</v>
      </c>
      <c r="BB231" s="69">
        <v>0</v>
      </c>
      <c r="BC231" s="69">
        <v>0</v>
      </c>
      <c r="BD231" s="80">
        <v>0</v>
      </c>
      <c r="BE231" s="80">
        <v>0</v>
      </c>
      <c r="BF231" s="69">
        <v>0</v>
      </c>
      <c r="BG231" s="69">
        <v>0</v>
      </c>
      <c r="BH231" s="80">
        <v>0</v>
      </c>
      <c r="BI231" s="80">
        <v>0</v>
      </c>
      <c r="BJ231" s="69">
        <v>0</v>
      </c>
      <c r="BK231" s="69">
        <v>0</v>
      </c>
      <c r="BL231" s="80">
        <v>0</v>
      </c>
      <c r="BM231" s="80">
        <v>0</v>
      </c>
      <c r="BN231" s="69">
        <v>0</v>
      </c>
      <c r="BO231" s="69">
        <v>0</v>
      </c>
      <c r="BP231" s="80">
        <v>0</v>
      </c>
      <c r="BQ231" s="80">
        <v>0</v>
      </c>
      <c r="BR231" s="69">
        <v>0</v>
      </c>
      <c r="BS231" s="69">
        <v>0</v>
      </c>
      <c r="BT231" s="80">
        <v>0</v>
      </c>
      <c r="BU231" s="80">
        <v>0</v>
      </c>
      <c r="BV231" s="69">
        <v>0</v>
      </c>
      <c r="BW231" s="69">
        <v>0</v>
      </c>
      <c r="BX231" s="80">
        <v>0</v>
      </c>
      <c r="BY231" s="80">
        <v>0</v>
      </c>
      <c r="BZ231" s="69">
        <v>0</v>
      </c>
      <c r="CA231" s="69">
        <v>0</v>
      </c>
      <c r="CB231" s="80">
        <v>25</v>
      </c>
      <c r="CC231" s="80">
        <v>1848</v>
      </c>
      <c r="CD231" s="69">
        <v>0</v>
      </c>
      <c r="CE231" s="69" t="s">
        <v>757</v>
      </c>
      <c r="CF231" s="69" t="s">
        <v>758</v>
      </c>
      <c r="CG231" s="69" t="s">
        <v>701</v>
      </c>
      <c r="CH231" s="69" t="s">
        <v>701</v>
      </c>
      <c r="CI231" s="69" t="s">
        <v>701</v>
      </c>
      <c r="CJ231" s="68" t="s">
        <v>701</v>
      </c>
      <c r="CK231" s="68">
        <v>45156</v>
      </c>
      <c r="CL231" s="185" t="s">
        <v>1005</v>
      </c>
      <c r="CM231" s="67" t="s">
        <v>1004</v>
      </c>
      <c r="CN231" s="67" t="s">
        <v>168</v>
      </c>
      <c r="CO231" s="68">
        <v>45085</v>
      </c>
      <c r="CP231" s="185" t="s">
        <v>1001</v>
      </c>
      <c r="CQ231" s="67" t="s">
        <v>1009</v>
      </c>
      <c r="CR231" s="67" t="s">
        <v>1061</v>
      </c>
      <c r="CS231" s="69">
        <v>681570.8</v>
      </c>
      <c r="CT231" s="69"/>
      <c r="CU231" s="69"/>
      <c r="CV231" s="69">
        <v>25</v>
      </c>
      <c r="CW231" s="69">
        <v>34</v>
      </c>
      <c r="CX231" s="69">
        <v>0</v>
      </c>
      <c r="CY231" s="69">
        <v>0</v>
      </c>
      <c r="CZ231" s="69">
        <v>0</v>
      </c>
      <c r="DA231" s="69">
        <v>0</v>
      </c>
      <c r="DG231" t="str">
        <f t="shared" si="9"/>
        <v>DO</v>
      </c>
    </row>
    <row r="232" spans="1:111">
      <c r="A232" t="str">
        <f t="shared" si="8"/>
        <v>06CO</v>
      </c>
      <c r="B232" s="67" t="s">
        <v>5</v>
      </c>
      <c r="C232" s="67" t="s">
        <v>446</v>
      </c>
      <c r="D232" s="67" t="s">
        <v>447</v>
      </c>
      <c r="E232" s="68">
        <v>44069</v>
      </c>
      <c r="F232" s="185" t="s">
        <v>1005</v>
      </c>
      <c r="G232" s="67" t="s">
        <v>1002</v>
      </c>
      <c r="H232" s="69">
        <v>4</v>
      </c>
      <c r="I232" s="69">
        <v>2</v>
      </c>
      <c r="J232" s="69">
        <v>350</v>
      </c>
      <c r="K232" s="69">
        <v>382</v>
      </c>
      <c r="L232" s="69">
        <v>376</v>
      </c>
      <c r="M232" s="69">
        <v>6</v>
      </c>
      <c r="N232" s="69">
        <v>0</v>
      </c>
      <c r="O232" s="69">
        <v>0</v>
      </c>
      <c r="P232" s="69">
        <v>32</v>
      </c>
      <c r="Q232" s="80">
        <v>0</v>
      </c>
      <c r="R232" s="80">
        <v>4604161</v>
      </c>
      <c r="S232" s="80">
        <v>51560</v>
      </c>
      <c r="T232" s="80">
        <v>4552601</v>
      </c>
      <c r="U232" s="80">
        <v>4652806</v>
      </c>
      <c r="V232" s="80">
        <v>4445340</v>
      </c>
      <c r="W232" s="80">
        <v>-1</v>
      </c>
      <c r="X232" s="80">
        <v>400000</v>
      </c>
      <c r="Y232" s="80">
        <v>399999</v>
      </c>
      <c r="Z232" s="80">
        <v>4845339</v>
      </c>
      <c r="AA232" s="80">
        <v>4484965</v>
      </c>
      <c r="AB232" s="80">
        <v>-360374</v>
      </c>
      <c r="AC232" s="69">
        <v>48646</v>
      </c>
      <c r="AD232" s="69">
        <v>14</v>
      </c>
      <c r="AE232" s="69">
        <v>0</v>
      </c>
      <c r="AF232" s="80">
        <v>0</v>
      </c>
      <c r="AG232" s="80">
        <v>8472</v>
      </c>
      <c r="AH232" s="69">
        <v>0</v>
      </c>
      <c r="AI232" s="69">
        <v>0</v>
      </c>
      <c r="AJ232" s="80">
        <v>0</v>
      </c>
      <c r="AK232" s="80">
        <v>7579</v>
      </c>
      <c r="AL232" s="69">
        <v>0</v>
      </c>
      <c r="AM232" s="69">
        <v>0</v>
      </c>
      <c r="AN232" s="80">
        <v>0</v>
      </c>
      <c r="AO232" s="80">
        <v>0</v>
      </c>
      <c r="AP232" s="69">
        <v>0</v>
      </c>
      <c r="AQ232" s="69">
        <v>0</v>
      </c>
      <c r="AR232" s="80">
        <v>0</v>
      </c>
      <c r="AS232" s="80">
        <v>0</v>
      </c>
      <c r="AT232" s="69">
        <v>0</v>
      </c>
      <c r="AU232" s="69">
        <v>0</v>
      </c>
      <c r="AV232" s="80">
        <v>0</v>
      </c>
      <c r="AW232" s="80">
        <v>0</v>
      </c>
      <c r="AX232" s="69">
        <v>0</v>
      </c>
      <c r="AY232" s="69">
        <v>0</v>
      </c>
      <c r="AZ232" s="80">
        <v>0</v>
      </c>
      <c r="BA232" s="80">
        <v>9425</v>
      </c>
      <c r="BB232" s="69">
        <v>0</v>
      </c>
      <c r="BC232" s="69">
        <v>0</v>
      </c>
      <c r="BD232" s="80">
        <v>0</v>
      </c>
      <c r="BE232" s="80">
        <v>44090</v>
      </c>
      <c r="BF232" s="69">
        <v>0</v>
      </c>
      <c r="BG232" s="69">
        <v>0</v>
      </c>
      <c r="BH232" s="80">
        <v>0</v>
      </c>
      <c r="BI232" s="80">
        <v>0</v>
      </c>
      <c r="BJ232" s="69">
        <v>0</v>
      </c>
      <c r="BK232" s="69">
        <v>0</v>
      </c>
      <c r="BL232" s="80">
        <v>0</v>
      </c>
      <c r="BM232" s="80">
        <v>0</v>
      </c>
      <c r="BN232" s="69">
        <v>0</v>
      </c>
      <c r="BO232" s="69">
        <v>0</v>
      </c>
      <c r="BP232" s="80">
        <v>0</v>
      </c>
      <c r="BQ232" s="80">
        <v>0</v>
      </c>
      <c r="BR232" s="69">
        <v>0</v>
      </c>
      <c r="BS232" s="69">
        <v>0</v>
      </c>
      <c r="BT232" s="80">
        <v>0</v>
      </c>
      <c r="BU232" s="80">
        <v>0</v>
      </c>
      <c r="BV232" s="69">
        <v>0</v>
      </c>
      <c r="BW232" s="69">
        <v>0</v>
      </c>
      <c r="BX232" s="80">
        <v>0</v>
      </c>
      <c r="BY232" s="80">
        <v>0</v>
      </c>
      <c r="BZ232" s="69">
        <v>0</v>
      </c>
      <c r="CA232" s="69">
        <v>0</v>
      </c>
      <c r="CB232" s="80">
        <v>0</v>
      </c>
      <c r="CC232" s="80">
        <v>69565</v>
      </c>
      <c r="CD232" s="69">
        <v>0</v>
      </c>
      <c r="CE232" s="69" t="s">
        <v>873</v>
      </c>
      <c r="CF232" s="69" t="s">
        <v>874</v>
      </c>
      <c r="CG232" s="69" t="s">
        <v>701</v>
      </c>
      <c r="CH232" s="69" t="s">
        <v>701</v>
      </c>
      <c r="CI232" s="69" t="s">
        <v>701</v>
      </c>
      <c r="CJ232" s="68" t="s">
        <v>701</v>
      </c>
      <c r="CK232" s="68">
        <v>45226</v>
      </c>
      <c r="CL232" s="185" t="s">
        <v>1007</v>
      </c>
      <c r="CM232" s="67" t="s">
        <v>1004</v>
      </c>
      <c r="CN232" s="67" t="s">
        <v>168</v>
      </c>
      <c r="CO232" s="68">
        <v>44603</v>
      </c>
      <c r="CP232" s="185" t="s">
        <v>1003</v>
      </c>
      <c r="CQ232" s="67" t="s">
        <v>1010</v>
      </c>
      <c r="CR232" s="67" t="s">
        <v>1072</v>
      </c>
      <c r="CS232" s="69">
        <v>4947288.63</v>
      </c>
      <c r="CT232" s="69" t="s">
        <v>955</v>
      </c>
      <c r="CU232" s="69" t="s">
        <v>956</v>
      </c>
      <c r="CV232" s="69">
        <v>0</v>
      </c>
      <c r="CW232" s="69">
        <v>18</v>
      </c>
      <c r="CX232" s="69">
        <v>0</v>
      </c>
      <c r="CY232" s="69">
        <v>0</v>
      </c>
      <c r="CZ232" s="69">
        <v>0</v>
      </c>
      <c r="DA232" s="69">
        <v>0</v>
      </c>
      <c r="DG232" t="str">
        <f t="shared" si="9"/>
        <v>CO</v>
      </c>
    </row>
    <row r="233" spans="1:111">
      <c r="A233" t="str">
        <f t="shared" si="8"/>
        <v>06CO</v>
      </c>
      <c r="B233" s="67" t="s">
        <v>5</v>
      </c>
      <c r="C233" s="67" t="s">
        <v>448</v>
      </c>
      <c r="D233" s="67" t="s">
        <v>449</v>
      </c>
      <c r="E233" s="68">
        <v>44405</v>
      </c>
      <c r="F233" s="185" t="s">
        <v>1005</v>
      </c>
      <c r="G233" s="67" t="s">
        <v>1010</v>
      </c>
      <c r="H233" s="69">
        <v>2</v>
      </c>
      <c r="I233" s="69">
        <v>5</v>
      </c>
      <c r="J233" s="69">
        <v>900</v>
      </c>
      <c r="K233" s="69">
        <v>931</v>
      </c>
      <c r="L233" s="69">
        <v>597</v>
      </c>
      <c r="M233" s="69">
        <v>334</v>
      </c>
      <c r="N233" s="69">
        <v>0</v>
      </c>
      <c r="O233" s="69">
        <v>0</v>
      </c>
      <c r="P233" s="69">
        <v>31</v>
      </c>
      <c r="Q233" s="80">
        <v>0</v>
      </c>
      <c r="R233" s="80">
        <v>42480180</v>
      </c>
      <c r="S233" s="80">
        <v>150000</v>
      </c>
      <c r="T233" s="80">
        <v>42330180</v>
      </c>
      <c r="U233" s="80">
        <v>43009539</v>
      </c>
      <c r="V233" s="80">
        <v>42865939</v>
      </c>
      <c r="W233" s="80">
        <v>0</v>
      </c>
      <c r="X233" s="80">
        <v>4169010</v>
      </c>
      <c r="Y233" s="80">
        <v>4169010</v>
      </c>
      <c r="Z233" s="80">
        <v>47034949</v>
      </c>
      <c r="AA233" s="80">
        <v>44092372</v>
      </c>
      <c r="AB233" s="80">
        <v>-2863217</v>
      </c>
      <c r="AC233" s="69">
        <v>529359</v>
      </c>
      <c r="AD233" s="69">
        <v>9</v>
      </c>
      <c r="AE233" s="69">
        <v>0</v>
      </c>
      <c r="AF233" s="80">
        <v>0</v>
      </c>
      <c r="AG233" s="80">
        <v>179323</v>
      </c>
      <c r="AH233" s="69">
        <v>10153</v>
      </c>
      <c r="AI233" s="69">
        <v>0</v>
      </c>
      <c r="AJ233" s="80">
        <v>0</v>
      </c>
      <c r="AK233" s="80">
        <v>83681</v>
      </c>
      <c r="AL233" s="69">
        <v>0</v>
      </c>
      <c r="AM233" s="69">
        <v>0</v>
      </c>
      <c r="AN233" s="80">
        <v>0</v>
      </c>
      <c r="AO233" s="80">
        <v>0</v>
      </c>
      <c r="AP233" s="69">
        <v>0</v>
      </c>
      <c r="AQ233" s="69">
        <v>0</v>
      </c>
      <c r="AR233" s="80">
        <v>0</v>
      </c>
      <c r="AS233" s="80">
        <v>0</v>
      </c>
      <c r="AT233" s="69">
        <v>0</v>
      </c>
      <c r="AU233" s="69">
        <v>0</v>
      </c>
      <c r="AV233" s="80">
        <v>0</v>
      </c>
      <c r="AW233" s="80">
        <v>0</v>
      </c>
      <c r="AX233" s="69">
        <v>0</v>
      </c>
      <c r="AY233" s="69">
        <v>0</v>
      </c>
      <c r="AZ233" s="80">
        <v>0</v>
      </c>
      <c r="BA233" s="80">
        <v>63554</v>
      </c>
      <c r="BB233" s="69">
        <v>0</v>
      </c>
      <c r="BC233" s="69">
        <v>0</v>
      </c>
      <c r="BD233" s="80">
        <v>0</v>
      </c>
      <c r="BE233" s="80">
        <v>68833</v>
      </c>
      <c r="BF233" s="69">
        <v>0</v>
      </c>
      <c r="BG233" s="69">
        <v>0</v>
      </c>
      <c r="BH233" s="80">
        <v>0</v>
      </c>
      <c r="BI233" s="80">
        <v>0</v>
      </c>
      <c r="BJ233" s="69">
        <v>0</v>
      </c>
      <c r="BK233" s="69">
        <v>0</v>
      </c>
      <c r="BL233" s="80">
        <v>0</v>
      </c>
      <c r="BM233" s="80">
        <v>79359</v>
      </c>
      <c r="BN233" s="69">
        <v>0</v>
      </c>
      <c r="BO233" s="69">
        <v>0</v>
      </c>
      <c r="BP233" s="80">
        <v>0</v>
      </c>
      <c r="BQ233" s="80">
        <v>0</v>
      </c>
      <c r="BR233" s="69">
        <v>0</v>
      </c>
      <c r="BS233" s="69">
        <v>0</v>
      </c>
      <c r="BT233" s="80">
        <v>0</v>
      </c>
      <c r="BU233" s="80">
        <v>0</v>
      </c>
      <c r="BV233" s="69">
        <v>0</v>
      </c>
      <c r="BW233" s="69">
        <v>0</v>
      </c>
      <c r="BX233" s="80">
        <v>0</v>
      </c>
      <c r="BY233" s="80">
        <v>0</v>
      </c>
      <c r="BZ233" s="69">
        <v>0</v>
      </c>
      <c r="CA233" s="69">
        <v>0</v>
      </c>
      <c r="CB233" s="80">
        <v>0</v>
      </c>
      <c r="CC233" s="80">
        <v>474751</v>
      </c>
      <c r="CD233" s="69">
        <v>10153</v>
      </c>
      <c r="CE233" s="69" t="s">
        <v>957</v>
      </c>
      <c r="CF233" s="69" t="s">
        <v>958</v>
      </c>
      <c r="CG233" s="69" t="s">
        <v>701</v>
      </c>
      <c r="CH233" s="69" t="s">
        <v>701</v>
      </c>
      <c r="CI233" s="69" t="s">
        <v>701</v>
      </c>
      <c r="CJ233" s="68" t="s">
        <v>701</v>
      </c>
      <c r="CK233" s="68">
        <v>45329</v>
      </c>
      <c r="CL233" s="185" t="s">
        <v>1003</v>
      </c>
      <c r="CM233" s="67" t="s">
        <v>1004</v>
      </c>
      <c r="CN233" s="67" t="s">
        <v>168</v>
      </c>
      <c r="CO233" s="68">
        <v>45216</v>
      </c>
      <c r="CP233" s="185" t="s">
        <v>1007</v>
      </c>
      <c r="CQ233" s="67" t="s">
        <v>1004</v>
      </c>
      <c r="CR233" s="67" t="s">
        <v>1073</v>
      </c>
      <c r="CS233" s="69">
        <v>49760527.32</v>
      </c>
      <c r="CT233" s="69" t="s">
        <v>870</v>
      </c>
      <c r="CU233" s="69" t="s">
        <v>871</v>
      </c>
      <c r="CV233" s="69">
        <v>0</v>
      </c>
      <c r="CW233" s="69">
        <v>22</v>
      </c>
      <c r="CX233" s="69">
        <v>0</v>
      </c>
      <c r="CY233" s="69">
        <v>0</v>
      </c>
      <c r="CZ233" s="69">
        <v>0</v>
      </c>
      <c r="DA233" s="69">
        <v>0</v>
      </c>
      <c r="DG233" t="str">
        <f t="shared" si="9"/>
        <v>CO</v>
      </c>
    </row>
    <row r="234" spans="1:111">
      <c r="A234" t="str">
        <f t="shared" si="8"/>
        <v>06CO</v>
      </c>
      <c r="B234" s="67" t="s">
        <v>5</v>
      </c>
      <c r="C234" s="67" t="s">
        <v>450</v>
      </c>
      <c r="D234" s="67" t="s">
        <v>451</v>
      </c>
      <c r="E234" s="68">
        <v>44650</v>
      </c>
      <c r="F234" s="185" t="s">
        <v>1003</v>
      </c>
      <c r="G234" s="67" t="s">
        <v>1010</v>
      </c>
      <c r="H234" s="69">
        <v>3</v>
      </c>
      <c r="I234" s="69">
        <v>2</v>
      </c>
      <c r="J234" s="69">
        <v>240</v>
      </c>
      <c r="K234" s="69">
        <v>265</v>
      </c>
      <c r="L234" s="69">
        <v>220</v>
      </c>
      <c r="M234" s="69">
        <v>45</v>
      </c>
      <c r="N234" s="69">
        <v>0</v>
      </c>
      <c r="O234" s="69">
        <v>0</v>
      </c>
      <c r="P234" s="69">
        <v>25</v>
      </c>
      <c r="Q234" s="80">
        <v>0</v>
      </c>
      <c r="R234" s="80">
        <v>2569128</v>
      </c>
      <c r="S234" s="80">
        <v>50000</v>
      </c>
      <c r="T234" s="80">
        <v>2519128</v>
      </c>
      <c r="U234" s="80">
        <v>2717271</v>
      </c>
      <c r="V234" s="80">
        <v>2543862</v>
      </c>
      <c r="W234" s="80">
        <v>0</v>
      </c>
      <c r="X234" s="80">
        <v>120000</v>
      </c>
      <c r="Y234" s="80">
        <v>120000</v>
      </c>
      <c r="Z234" s="80">
        <v>2663862</v>
      </c>
      <c r="AA234" s="80">
        <v>2540376</v>
      </c>
      <c r="AB234" s="80">
        <v>-123486</v>
      </c>
      <c r="AC234" s="69">
        <v>148143</v>
      </c>
      <c r="AD234" s="69">
        <v>5</v>
      </c>
      <c r="AE234" s="69">
        <v>0</v>
      </c>
      <c r="AF234" s="80">
        <v>0</v>
      </c>
      <c r="AG234" s="80">
        <v>60316</v>
      </c>
      <c r="AH234" s="69">
        <v>0</v>
      </c>
      <c r="AI234" s="69">
        <v>0</v>
      </c>
      <c r="AJ234" s="80">
        <v>0</v>
      </c>
      <c r="AK234" s="80">
        <v>105162</v>
      </c>
      <c r="AL234" s="69">
        <v>0</v>
      </c>
      <c r="AM234" s="69">
        <v>0</v>
      </c>
      <c r="AN234" s="80">
        <v>0</v>
      </c>
      <c r="AO234" s="80">
        <v>0</v>
      </c>
      <c r="AP234" s="69">
        <v>0</v>
      </c>
      <c r="AQ234" s="69">
        <v>0</v>
      </c>
      <c r="AR234" s="80">
        <v>0</v>
      </c>
      <c r="AS234" s="80">
        <v>0</v>
      </c>
      <c r="AT234" s="69">
        <v>0</v>
      </c>
      <c r="AU234" s="69">
        <v>0</v>
      </c>
      <c r="AV234" s="80">
        <v>0</v>
      </c>
      <c r="AW234" s="80">
        <v>0</v>
      </c>
      <c r="AX234" s="69">
        <v>0</v>
      </c>
      <c r="AY234" s="69">
        <v>0</v>
      </c>
      <c r="AZ234" s="80">
        <v>0</v>
      </c>
      <c r="BA234" s="80">
        <v>8873</v>
      </c>
      <c r="BB234" s="69">
        <v>0</v>
      </c>
      <c r="BC234" s="69">
        <v>0</v>
      </c>
      <c r="BD234" s="80">
        <v>0</v>
      </c>
      <c r="BE234" s="80">
        <v>0</v>
      </c>
      <c r="BF234" s="69">
        <v>0</v>
      </c>
      <c r="BG234" s="69">
        <v>0</v>
      </c>
      <c r="BH234" s="80">
        <v>0</v>
      </c>
      <c r="BI234" s="80">
        <v>0</v>
      </c>
      <c r="BJ234" s="69">
        <v>0</v>
      </c>
      <c r="BK234" s="69">
        <v>0</v>
      </c>
      <c r="BL234" s="80">
        <v>0</v>
      </c>
      <c r="BM234" s="80">
        <v>0</v>
      </c>
      <c r="BN234" s="69">
        <v>0</v>
      </c>
      <c r="BO234" s="69">
        <v>0</v>
      </c>
      <c r="BP234" s="80">
        <v>0</v>
      </c>
      <c r="BQ234" s="80">
        <v>0</v>
      </c>
      <c r="BR234" s="69">
        <v>0</v>
      </c>
      <c r="BS234" s="69">
        <v>0</v>
      </c>
      <c r="BT234" s="80">
        <v>0</v>
      </c>
      <c r="BU234" s="80">
        <v>0</v>
      </c>
      <c r="BV234" s="69">
        <v>0</v>
      </c>
      <c r="BW234" s="69">
        <v>0</v>
      </c>
      <c r="BX234" s="80">
        <v>0</v>
      </c>
      <c r="BY234" s="80">
        <v>0</v>
      </c>
      <c r="BZ234" s="69">
        <v>0</v>
      </c>
      <c r="CA234" s="69">
        <v>0</v>
      </c>
      <c r="CB234" s="80">
        <v>0</v>
      </c>
      <c r="CC234" s="80">
        <v>174351</v>
      </c>
      <c r="CD234" s="69">
        <v>0</v>
      </c>
      <c r="CE234" s="69" t="s">
        <v>899</v>
      </c>
      <c r="CF234" s="69" t="s">
        <v>900</v>
      </c>
      <c r="CG234" s="69" t="s">
        <v>701</v>
      </c>
      <c r="CH234" s="69" t="s">
        <v>701</v>
      </c>
      <c r="CI234" s="69" t="s">
        <v>701</v>
      </c>
      <c r="CJ234" s="68" t="s">
        <v>701</v>
      </c>
      <c r="CK234" s="68">
        <v>45278</v>
      </c>
      <c r="CL234" s="185" t="s">
        <v>1007</v>
      </c>
      <c r="CM234" s="67" t="s">
        <v>1004</v>
      </c>
      <c r="CN234" s="67" t="s">
        <v>168</v>
      </c>
      <c r="CO234" s="68">
        <v>45091</v>
      </c>
      <c r="CP234" s="185" t="s">
        <v>1001</v>
      </c>
      <c r="CQ234" s="67" t="s">
        <v>1009</v>
      </c>
      <c r="CR234" s="67" t="s">
        <v>1072</v>
      </c>
      <c r="CS234" s="69">
        <v>2452591.81</v>
      </c>
      <c r="CT234" s="69" t="s">
        <v>870</v>
      </c>
      <c r="CU234" s="69" t="s">
        <v>871</v>
      </c>
      <c r="CV234" s="69">
        <v>0</v>
      </c>
      <c r="CW234" s="69">
        <v>20</v>
      </c>
      <c r="CX234" s="69">
        <v>0</v>
      </c>
      <c r="CY234" s="69">
        <v>0</v>
      </c>
      <c r="CZ234" s="69">
        <v>0</v>
      </c>
      <c r="DA234" s="69">
        <v>0</v>
      </c>
      <c r="DG234" t="str">
        <f t="shared" si="9"/>
        <v>CO</v>
      </c>
    </row>
    <row r="235" spans="1:111">
      <c r="A235" t="str">
        <f t="shared" si="8"/>
        <v>06CO</v>
      </c>
      <c r="B235" s="67" t="s">
        <v>5</v>
      </c>
      <c r="C235" s="67" t="s">
        <v>452</v>
      </c>
      <c r="D235" s="67" t="s">
        <v>453</v>
      </c>
      <c r="E235" s="68">
        <v>44650</v>
      </c>
      <c r="F235" s="185" t="s">
        <v>1003</v>
      </c>
      <c r="G235" s="67" t="s">
        <v>1010</v>
      </c>
      <c r="H235" s="69">
        <v>3</v>
      </c>
      <c r="I235" s="69">
        <v>2</v>
      </c>
      <c r="J235" s="69">
        <v>240</v>
      </c>
      <c r="K235" s="69">
        <v>257</v>
      </c>
      <c r="L235" s="69">
        <v>221</v>
      </c>
      <c r="M235" s="69">
        <v>36</v>
      </c>
      <c r="N235" s="69">
        <v>0</v>
      </c>
      <c r="O235" s="69">
        <v>0</v>
      </c>
      <c r="P235" s="69">
        <v>17</v>
      </c>
      <c r="Q235" s="80">
        <v>0</v>
      </c>
      <c r="R235" s="80">
        <v>2455465</v>
      </c>
      <c r="S235" s="80">
        <v>50000</v>
      </c>
      <c r="T235" s="80">
        <v>2405465</v>
      </c>
      <c r="U235" s="80">
        <v>2510141</v>
      </c>
      <c r="V235" s="80">
        <v>2443596</v>
      </c>
      <c r="W235" s="80">
        <v>0</v>
      </c>
      <c r="X235" s="80">
        <v>72000</v>
      </c>
      <c r="Y235" s="80">
        <v>72000</v>
      </c>
      <c r="Z235" s="80">
        <v>2515596</v>
      </c>
      <c r="AA235" s="80">
        <v>2440177</v>
      </c>
      <c r="AB235" s="80">
        <v>-75419</v>
      </c>
      <c r="AC235" s="69">
        <v>54676</v>
      </c>
      <c r="AD235" s="69">
        <v>4</v>
      </c>
      <c r="AE235" s="69">
        <v>0</v>
      </c>
      <c r="AF235" s="80">
        <v>0</v>
      </c>
      <c r="AG235" s="80">
        <v>16029</v>
      </c>
      <c r="AH235" s="69">
        <v>0</v>
      </c>
      <c r="AI235" s="69">
        <v>0</v>
      </c>
      <c r="AJ235" s="80">
        <v>0</v>
      </c>
      <c r="AK235" s="80">
        <v>11977</v>
      </c>
      <c r="AL235" s="69">
        <v>0</v>
      </c>
      <c r="AM235" s="69">
        <v>0</v>
      </c>
      <c r="AN235" s="80">
        <v>0</v>
      </c>
      <c r="AO235" s="80">
        <v>0</v>
      </c>
      <c r="AP235" s="69">
        <v>0</v>
      </c>
      <c r="AQ235" s="69">
        <v>0</v>
      </c>
      <c r="AR235" s="80">
        <v>0</v>
      </c>
      <c r="AS235" s="80">
        <v>0</v>
      </c>
      <c r="AT235" s="69">
        <v>0</v>
      </c>
      <c r="AU235" s="69">
        <v>0</v>
      </c>
      <c r="AV235" s="80">
        <v>0</v>
      </c>
      <c r="AW235" s="80">
        <v>0</v>
      </c>
      <c r="AX235" s="69">
        <v>0</v>
      </c>
      <c r="AY235" s="69">
        <v>0</v>
      </c>
      <c r="AZ235" s="80">
        <v>0</v>
      </c>
      <c r="BA235" s="80">
        <v>56853</v>
      </c>
      <c r="BB235" s="69">
        <v>0</v>
      </c>
      <c r="BC235" s="69">
        <v>0</v>
      </c>
      <c r="BD235" s="80">
        <v>0</v>
      </c>
      <c r="BE235" s="80">
        <v>0</v>
      </c>
      <c r="BF235" s="69">
        <v>0</v>
      </c>
      <c r="BG235" s="69">
        <v>0</v>
      </c>
      <c r="BH235" s="80">
        <v>0</v>
      </c>
      <c r="BI235" s="80">
        <v>0</v>
      </c>
      <c r="BJ235" s="69">
        <v>0</v>
      </c>
      <c r="BK235" s="69">
        <v>0</v>
      </c>
      <c r="BL235" s="80">
        <v>0</v>
      </c>
      <c r="BM235" s="80">
        <v>0</v>
      </c>
      <c r="BN235" s="69">
        <v>0</v>
      </c>
      <c r="BO235" s="69">
        <v>0</v>
      </c>
      <c r="BP235" s="80">
        <v>0</v>
      </c>
      <c r="BQ235" s="80">
        <v>0</v>
      </c>
      <c r="BR235" s="69">
        <v>0</v>
      </c>
      <c r="BS235" s="69">
        <v>0</v>
      </c>
      <c r="BT235" s="80">
        <v>0</v>
      </c>
      <c r="BU235" s="80">
        <v>0</v>
      </c>
      <c r="BV235" s="69">
        <v>0</v>
      </c>
      <c r="BW235" s="69">
        <v>0</v>
      </c>
      <c r="BX235" s="80">
        <v>0</v>
      </c>
      <c r="BY235" s="80">
        <v>0</v>
      </c>
      <c r="BZ235" s="69">
        <v>0</v>
      </c>
      <c r="CA235" s="69">
        <v>0</v>
      </c>
      <c r="CB235" s="80">
        <v>0</v>
      </c>
      <c r="CC235" s="80">
        <v>84859</v>
      </c>
      <c r="CD235" s="69">
        <v>0</v>
      </c>
      <c r="CE235" s="69" t="s">
        <v>901</v>
      </c>
      <c r="CF235" s="69" t="s">
        <v>902</v>
      </c>
      <c r="CG235" s="69" t="s">
        <v>701</v>
      </c>
      <c r="CH235" s="69" t="s">
        <v>701</v>
      </c>
      <c r="CI235" s="69" t="s">
        <v>701</v>
      </c>
      <c r="CJ235" s="68" t="s">
        <v>701</v>
      </c>
      <c r="CK235" s="68">
        <v>45275</v>
      </c>
      <c r="CL235" s="185" t="s">
        <v>1007</v>
      </c>
      <c r="CM235" s="67" t="s">
        <v>1004</v>
      </c>
      <c r="CN235" s="67" t="s">
        <v>168</v>
      </c>
      <c r="CO235" s="68">
        <v>45121</v>
      </c>
      <c r="CP235" s="185" t="s">
        <v>1005</v>
      </c>
      <c r="CQ235" s="67" t="s">
        <v>1004</v>
      </c>
      <c r="CR235" s="67" t="s">
        <v>1072</v>
      </c>
      <c r="CS235" s="69">
        <v>2281095.15</v>
      </c>
      <c r="CT235" s="69" t="s">
        <v>959</v>
      </c>
      <c r="CU235" s="69" t="s">
        <v>960</v>
      </c>
      <c r="CV235" s="69">
        <v>0</v>
      </c>
      <c r="CW235" s="69">
        <v>13</v>
      </c>
      <c r="CX235" s="69">
        <v>0</v>
      </c>
      <c r="CY235" s="69">
        <v>0</v>
      </c>
      <c r="CZ235" s="69">
        <v>0</v>
      </c>
      <c r="DA235" s="69">
        <v>0</v>
      </c>
      <c r="DG235" t="str">
        <f t="shared" si="9"/>
        <v>CO</v>
      </c>
    </row>
    <row r="236" spans="1:111">
      <c r="A236" t="str">
        <f t="shared" si="8"/>
        <v>06CO</v>
      </c>
      <c r="B236" s="67" t="s">
        <v>5</v>
      </c>
      <c r="C236" s="67" t="s">
        <v>454</v>
      </c>
      <c r="D236" s="67" t="s">
        <v>455</v>
      </c>
      <c r="E236" s="68">
        <v>44496</v>
      </c>
      <c r="F236" s="185" t="s">
        <v>1007</v>
      </c>
      <c r="G236" s="67" t="s">
        <v>1010</v>
      </c>
      <c r="H236" s="69">
        <v>3</v>
      </c>
      <c r="I236" s="69">
        <v>3</v>
      </c>
      <c r="J236" s="69">
        <v>360</v>
      </c>
      <c r="K236" s="69">
        <v>474</v>
      </c>
      <c r="L236" s="69">
        <v>464</v>
      </c>
      <c r="M236" s="69">
        <v>10</v>
      </c>
      <c r="N236" s="69">
        <v>0</v>
      </c>
      <c r="O236" s="69">
        <v>0</v>
      </c>
      <c r="P236" s="69">
        <v>114</v>
      </c>
      <c r="Q236" s="80">
        <v>0</v>
      </c>
      <c r="R236" s="80">
        <v>4166383</v>
      </c>
      <c r="S236" s="80">
        <v>50000</v>
      </c>
      <c r="T236" s="80">
        <v>4116383</v>
      </c>
      <c r="U236" s="80">
        <v>4219775</v>
      </c>
      <c r="V236" s="80">
        <v>4110877</v>
      </c>
      <c r="W236" s="80">
        <v>0</v>
      </c>
      <c r="X236" s="80">
        <v>0</v>
      </c>
      <c r="Y236" s="80">
        <v>0</v>
      </c>
      <c r="Z236" s="80">
        <v>4110877</v>
      </c>
      <c r="AA236" s="80">
        <v>4270005</v>
      </c>
      <c r="AB236" s="80">
        <v>159128</v>
      </c>
      <c r="AC236" s="69">
        <v>53392</v>
      </c>
      <c r="AD236" s="69">
        <v>87</v>
      </c>
      <c r="AE236" s="69">
        <v>0</v>
      </c>
      <c r="AF236" s="80">
        <v>0</v>
      </c>
      <c r="AG236" s="80">
        <v>31602</v>
      </c>
      <c r="AH236" s="69">
        <v>0</v>
      </c>
      <c r="AI236" s="69">
        <v>0</v>
      </c>
      <c r="AJ236" s="80">
        <v>0</v>
      </c>
      <c r="AK236" s="80">
        <v>744</v>
      </c>
      <c r="AL236" s="69">
        <v>0</v>
      </c>
      <c r="AM236" s="69">
        <v>0</v>
      </c>
      <c r="AN236" s="80">
        <v>0</v>
      </c>
      <c r="AO236" s="80">
        <v>0</v>
      </c>
      <c r="AP236" s="69">
        <v>0</v>
      </c>
      <c r="AQ236" s="69">
        <v>0</v>
      </c>
      <c r="AR236" s="80">
        <v>0</v>
      </c>
      <c r="AS236" s="80">
        <v>0</v>
      </c>
      <c r="AT236" s="69">
        <v>0</v>
      </c>
      <c r="AU236" s="69">
        <v>0</v>
      </c>
      <c r="AV236" s="80">
        <v>0</v>
      </c>
      <c r="AW236" s="80">
        <v>0</v>
      </c>
      <c r="AX236" s="69">
        <v>0</v>
      </c>
      <c r="AY236" s="69">
        <v>0</v>
      </c>
      <c r="AZ236" s="80">
        <v>0</v>
      </c>
      <c r="BA236" s="80">
        <v>47716</v>
      </c>
      <c r="BB236" s="69">
        <v>0</v>
      </c>
      <c r="BC236" s="69">
        <v>0</v>
      </c>
      <c r="BD236" s="80">
        <v>0</v>
      </c>
      <c r="BE236" s="80">
        <v>0</v>
      </c>
      <c r="BF236" s="69">
        <v>0</v>
      </c>
      <c r="BG236" s="69">
        <v>0</v>
      </c>
      <c r="BH236" s="80">
        <v>0</v>
      </c>
      <c r="BI236" s="80">
        <v>0</v>
      </c>
      <c r="BJ236" s="69">
        <v>0</v>
      </c>
      <c r="BK236" s="69">
        <v>0</v>
      </c>
      <c r="BL236" s="80">
        <v>0</v>
      </c>
      <c r="BM236" s="80">
        <v>0</v>
      </c>
      <c r="BN236" s="69">
        <v>0</v>
      </c>
      <c r="BO236" s="69">
        <v>0</v>
      </c>
      <c r="BP236" s="80">
        <v>0</v>
      </c>
      <c r="BQ236" s="80">
        <v>0</v>
      </c>
      <c r="BR236" s="69">
        <v>0</v>
      </c>
      <c r="BS236" s="69">
        <v>0</v>
      </c>
      <c r="BT236" s="80">
        <v>0</v>
      </c>
      <c r="BU236" s="80">
        <v>0</v>
      </c>
      <c r="BV236" s="69">
        <v>0</v>
      </c>
      <c r="BW236" s="69">
        <v>0</v>
      </c>
      <c r="BX236" s="80">
        <v>0</v>
      </c>
      <c r="BY236" s="80">
        <v>0</v>
      </c>
      <c r="BZ236" s="69">
        <v>0</v>
      </c>
      <c r="CA236" s="69">
        <v>0</v>
      </c>
      <c r="CB236" s="80">
        <v>0</v>
      </c>
      <c r="CC236" s="80">
        <v>80062</v>
      </c>
      <c r="CD236" s="69">
        <v>0</v>
      </c>
      <c r="CE236" s="69" t="s">
        <v>899</v>
      </c>
      <c r="CF236" s="69" t="s">
        <v>900</v>
      </c>
      <c r="CG236" s="69" t="s">
        <v>701</v>
      </c>
      <c r="CH236" s="69" t="s">
        <v>701</v>
      </c>
      <c r="CI236" s="69" t="s">
        <v>701</v>
      </c>
      <c r="CJ236" s="68" t="s">
        <v>701</v>
      </c>
      <c r="CK236" s="68">
        <v>45275</v>
      </c>
      <c r="CL236" s="185" t="s">
        <v>1007</v>
      </c>
      <c r="CM236" s="67" t="s">
        <v>1004</v>
      </c>
      <c r="CN236" s="67" t="s">
        <v>168</v>
      </c>
      <c r="CO236" s="68">
        <v>45107</v>
      </c>
      <c r="CP236" s="185" t="s">
        <v>1001</v>
      </c>
      <c r="CQ236" s="67" t="s">
        <v>1009</v>
      </c>
      <c r="CR236" s="67" t="s">
        <v>1073</v>
      </c>
      <c r="CS236" s="69">
        <v>4661947.2</v>
      </c>
      <c r="CT236" s="69" t="s">
        <v>959</v>
      </c>
      <c r="CU236" s="69" t="s">
        <v>960</v>
      </c>
      <c r="CV236" s="69">
        <v>0</v>
      </c>
      <c r="CW236" s="69">
        <v>27</v>
      </c>
      <c r="CX236" s="69">
        <v>0</v>
      </c>
      <c r="CY236" s="69">
        <v>0</v>
      </c>
      <c r="CZ236" s="69">
        <v>0</v>
      </c>
      <c r="DA236" s="69">
        <v>0</v>
      </c>
      <c r="DG236" t="str">
        <f t="shared" si="9"/>
        <v>CO</v>
      </c>
    </row>
    <row r="237" spans="1:111">
      <c r="A237" t="str">
        <f t="shared" si="8"/>
        <v>06CO</v>
      </c>
      <c r="B237" s="67" t="s">
        <v>5</v>
      </c>
      <c r="C237" s="67" t="s">
        <v>456</v>
      </c>
      <c r="D237" s="67" t="s">
        <v>457</v>
      </c>
      <c r="E237" s="68">
        <v>44538</v>
      </c>
      <c r="F237" s="185" t="s">
        <v>1007</v>
      </c>
      <c r="G237" s="67" t="s">
        <v>1010</v>
      </c>
      <c r="H237" s="69">
        <v>5</v>
      </c>
      <c r="I237" s="69">
        <v>2</v>
      </c>
      <c r="J237" s="69">
        <v>300</v>
      </c>
      <c r="K237" s="69">
        <v>332</v>
      </c>
      <c r="L237" s="69">
        <v>272</v>
      </c>
      <c r="M237" s="69">
        <v>60</v>
      </c>
      <c r="N237" s="69">
        <v>0</v>
      </c>
      <c r="O237" s="69">
        <v>0</v>
      </c>
      <c r="P237" s="69">
        <v>32</v>
      </c>
      <c r="Q237" s="80">
        <v>0</v>
      </c>
      <c r="R237" s="80">
        <v>2919079</v>
      </c>
      <c r="S237" s="80">
        <v>50000</v>
      </c>
      <c r="T237" s="80">
        <v>2869079</v>
      </c>
      <c r="U237" s="80">
        <v>2940250</v>
      </c>
      <c r="V237" s="80">
        <v>2881342</v>
      </c>
      <c r="W237" s="80">
        <v>0</v>
      </c>
      <c r="X237" s="80">
        <v>210000</v>
      </c>
      <c r="Y237" s="80">
        <v>210000</v>
      </c>
      <c r="Z237" s="80">
        <v>3091342</v>
      </c>
      <c r="AA237" s="80">
        <v>2942048</v>
      </c>
      <c r="AB237" s="80">
        <v>-146480</v>
      </c>
      <c r="AC237" s="69">
        <v>21171</v>
      </c>
      <c r="AD237" s="69">
        <v>17</v>
      </c>
      <c r="AE237" s="69">
        <v>0</v>
      </c>
      <c r="AF237" s="80">
        <v>0</v>
      </c>
      <c r="AG237" s="80">
        <v>18966</v>
      </c>
      <c r="AH237" s="69">
        <v>0</v>
      </c>
      <c r="AI237" s="69">
        <v>0</v>
      </c>
      <c r="AJ237" s="80">
        <v>0</v>
      </c>
      <c r="AK237" s="80">
        <v>13370</v>
      </c>
      <c r="AL237" s="69">
        <v>0</v>
      </c>
      <c r="AM237" s="69">
        <v>0</v>
      </c>
      <c r="AN237" s="80">
        <v>0</v>
      </c>
      <c r="AO237" s="80">
        <v>0</v>
      </c>
      <c r="AP237" s="69">
        <v>0</v>
      </c>
      <c r="AQ237" s="69">
        <v>0</v>
      </c>
      <c r="AR237" s="80">
        <v>0</v>
      </c>
      <c r="AS237" s="80">
        <v>0</v>
      </c>
      <c r="AT237" s="69">
        <v>0</v>
      </c>
      <c r="AU237" s="69">
        <v>0</v>
      </c>
      <c r="AV237" s="80">
        <v>0</v>
      </c>
      <c r="AW237" s="80">
        <v>0</v>
      </c>
      <c r="AX237" s="69">
        <v>0</v>
      </c>
      <c r="AY237" s="69">
        <v>0</v>
      </c>
      <c r="AZ237" s="80">
        <v>0</v>
      </c>
      <c r="BA237" s="80">
        <v>12540</v>
      </c>
      <c r="BB237" s="69">
        <v>0</v>
      </c>
      <c r="BC237" s="69">
        <v>0</v>
      </c>
      <c r="BD237" s="80">
        <v>0</v>
      </c>
      <c r="BE237" s="80">
        <v>0</v>
      </c>
      <c r="BF237" s="69">
        <v>0</v>
      </c>
      <c r="BG237" s="69">
        <v>0</v>
      </c>
      <c r="BH237" s="80">
        <v>0</v>
      </c>
      <c r="BI237" s="80">
        <v>0</v>
      </c>
      <c r="BJ237" s="69">
        <v>0</v>
      </c>
      <c r="BK237" s="69">
        <v>0</v>
      </c>
      <c r="BL237" s="80">
        <v>0</v>
      </c>
      <c r="BM237" s="80">
        <v>2814</v>
      </c>
      <c r="BN237" s="69">
        <v>0</v>
      </c>
      <c r="BO237" s="69">
        <v>0</v>
      </c>
      <c r="BP237" s="80">
        <v>0</v>
      </c>
      <c r="BQ237" s="80">
        <v>0</v>
      </c>
      <c r="BR237" s="69">
        <v>0</v>
      </c>
      <c r="BS237" s="69">
        <v>0</v>
      </c>
      <c r="BT237" s="80">
        <v>0</v>
      </c>
      <c r="BU237" s="80">
        <v>0</v>
      </c>
      <c r="BV237" s="69">
        <v>0</v>
      </c>
      <c r="BW237" s="69">
        <v>0</v>
      </c>
      <c r="BX237" s="80">
        <v>0</v>
      </c>
      <c r="BY237" s="80">
        <v>0</v>
      </c>
      <c r="BZ237" s="69">
        <v>0</v>
      </c>
      <c r="CA237" s="69">
        <v>0</v>
      </c>
      <c r="CB237" s="80">
        <v>0</v>
      </c>
      <c r="CC237" s="80">
        <v>47690</v>
      </c>
      <c r="CD237" s="69">
        <v>0</v>
      </c>
      <c r="CE237" s="69" t="s">
        <v>873</v>
      </c>
      <c r="CF237" s="69" t="s">
        <v>874</v>
      </c>
      <c r="CG237" s="69" t="s">
        <v>701</v>
      </c>
      <c r="CH237" s="69" t="s">
        <v>701</v>
      </c>
      <c r="CI237" s="69" t="s">
        <v>701</v>
      </c>
      <c r="CJ237" s="68" t="s">
        <v>701</v>
      </c>
      <c r="CK237" s="68">
        <v>45160</v>
      </c>
      <c r="CL237" s="185" t="s">
        <v>1005</v>
      </c>
      <c r="CM237" s="67" t="s">
        <v>1004</v>
      </c>
      <c r="CN237" s="67" t="s">
        <v>168</v>
      </c>
      <c r="CO237" s="68">
        <v>45038</v>
      </c>
      <c r="CP237" s="185" t="s">
        <v>1001</v>
      </c>
      <c r="CQ237" s="67" t="s">
        <v>1009</v>
      </c>
      <c r="CR237" s="67" t="s">
        <v>1073</v>
      </c>
      <c r="CS237" s="69">
        <v>3061117.05</v>
      </c>
      <c r="CT237" s="69" t="s">
        <v>959</v>
      </c>
      <c r="CU237" s="69" t="s">
        <v>960</v>
      </c>
      <c r="CV237" s="69">
        <v>0</v>
      </c>
      <c r="CW237" s="69">
        <v>15</v>
      </c>
      <c r="CX237" s="69">
        <v>0</v>
      </c>
      <c r="CY237" s="69">
        <v>0</v>
      </c>
      <c r="CZ237" s="69">
        <v>0</v>
      </c>
      <c r="DA237" s="69">
        <v>0</v>
      </c>
      <c r="DG237" t="str">
        <f t="shared" si="9"/>
        <v>CO</v>
      </c>
    </row>
    <row r="238" spans="1:111">
      <c r="A238" t="str">
        <f t="shared" si="8"/>
        <v>06CO</v>
      </c>
      <c r="B238" s="67" t="s">
        <v>5</v>
      </c>
      <c r="C238" s="67" t="s">
        <v>458</v>
      </c>
      <c r="D238" s="67" t="s">
        <v>459</v>
      </c>
      <c r="E238" s="68">
        <v>44587</v>
      </c>
      <c r="F238" s="185" t="s">
        <v>1003</v>
      </c>
      <c r="G238" s="67" t="s">
        <v>1010</v>
      </c>
      <c r="H238" s="69">
        <v>3</v>
      </c>
      <c r="I238" s="69">
        <v>1</v>
      </c>
      <c r="J238" s="69">
        <v>300</v>
      </c>
      <c r="K238" s="69">
        <v>347</v>
      </c>
      <c r="L238" s="69">
        <v>274</v>
      </c>
      <c r="M238" s="69">
        <v>73</v>
      </c>
      <c r="N238" s="69">
        <v>0</v>
      </c>
      <c r="O238" s="69">
        <v>0</v>
      </c>
      <c r="P238" s="69">
        <v>47</v>
      </c>
      <c r="Q238" s="80">
        <v>0</v>
      </c>
      <c r="R238" s="80">
        <v>3487287</v>
      </c>
      <c r="S238" s="80">
        <v>50000</v>
      </c>
      <c r="T238" s="80">
        <v>3437287</v>
      </c>
      <c r="U238" s="80">
        <v>3497187</v>
      </c>
      <c r="V238" s="80">
        <v>3509376</v>
      </c>
      <c r="W238" s="80">
        <v>0</v>
      </c>
      <c r="X238" s="80">
        <v>180000</v>
      </c>
      <c r="Y238" s="80">
        <v>180000</v>
      </c>
      <c r="Z238" s="80">
        <v>3689376</v>
      </c>
      <c r="AA238" s="80">
        <v>3539751</v>
      </c>
      <c r="AB238" s="80">
        <v>-149625</v>
      </c>
      <c r="AC238" s="69">
        <v>9900</v>
      </c>
      <c r="AD238" s="69">
        <v>25</v>
      </c>
      <c r="AE238" s="69">
        <v>0</v>
      </c>
      <c r="AF238" s="80">
        <v>0</v>
      </c>
      <c r="AG238" s="80">
        <v>30134</v>
      </c>
      <c r="AH238" s="69">
        <v>0</v>
      </c>
      <c r="AI238" s="69">
        <v>0</v>
      </c>
      <c r="AJ238" s="80">
        <v>0</v>
      </c>
      <c r="AK238" s="80">
        <v>10006</v>
      </c>
      <c r="AL238" s="69">
        <v>7982</v>
      </c>
      <c r="AM238" s="69">
        <v>0</v>
      </c>
      <c r="AN238" s="80">
        <v>0</v>
      </c>
      <c r="AO238" s="80">
        <v>0</v>
      </c>
      <c r="AP238" s="69">
        <v>0</v>
      </c>
      <c r="AQ238" s="69">
        <v>0</v>
      </c>
      <c r="AR238" s="80">
        <v>0</v>
      </c>
      <c r="AS238" s="80">
        <v>0</v>
      </c>
      <c r="AT238" s="69">
        <v>0</v>
      </c>
      <c r="AU238" s="69">
        <v>0</v>
      </c>
      <c r="AV238" s="80">
        <v>0</v>
      </c>
      <c r="AW238" s="80">
        <v>0</v>
      </c>
      <c r="AX238" s="69">
        <v>0</v>
      </c>
      <c r="AY238" s="69">
        <v>0</v>
      </c>
      <c r="AZ238" s="80">
        <v>0</v>
      </c>
      <c r="BA238" s="80">
        <v>17834</v>
      </c>
      <c r="BB238" s="69">
        <v>0</v>
      </c>
      <c r="BC238" s="69">
        <v>0</v>
      </c>
      <c r="BD238" s="80">
        <v>0</v>
      </c>
      <c r="BE238" s="80">
        <v>1911</v>
      </c>
      <c r="BF238" s="69">
        <v>0</v>
      </c>
      <c r="BG238" s="69">
        <v>0</v>
      </c>
      <c r="BH238" s="80">
        <v>0</v>
      </c>
      <c r="BI238" s="80">
        <v>0</v>
      </c>
      <c r="BJ238" s="69">
        <v>0</v>
      </c>
      <c r="BK238" s="69">
        <v>0</v>
      </c>
      <c r="BL238" s="80">
        <v>0</v>
      </c>
      <c r="BM238" s="80">
        <v>0</v>
      </c>
      <c r="BN238" s="69">
        <v>0</v>
      </c>
      <c r="BO238" s="69">
        <v>0</v>
      </c>
      <c r="BP238" s="80">
        <v>0</v>
      </c>
      <c r="BQ238" s="80">
        <v>0</v>
      </c>
      <c r="BR238" s="69">
        <v>0</v>
      </c>
      <c r="BS238" s="69">
        <v>0</v>
      </c>
      <c r="BT238" s="80">
        <v>0</v>
      </c>
      <c r="BU238" s="80">
        <v>0</v>
      </c>
      <c r="BV238" s="69">
        <v>0</v>
      </c>
      <c r="BW238" s="69">
        <v>0</v>
      </c>
      <c r="BX238" s="80">
        <v>0</v>
      </c>
      <c r="BY238" s="80">
        <v>0</v>
      </c>
      <c r="BZ238" s="69">
        <v>0</v>
      </c>
      <c r="CA238" s="69">
        <v>0</v>
      </c>
      <c r="CB238" s="80">
        <v>0</v>
      </c>
      <c r="CC238" s="80">
        <v>59885</v>
      </c>
      <c r="CD238" s="69">
        <v>7982</v>
      </c>
      <c r="CE238" s="69" t="s">
        <v>961</v>
      </c>
      <c r="CF238" s="69" t="s">
        <v>962</v>
      </c>
      <c r="CG238" s="69" t="s">
        <v>701</v>
      </c>
      <c r="CH238" s="69" t="s">
        <v>701</v>
      </c>
      <c r="CI238" s="69" t="s">
        <v>701</v>
      </c>
      <c r="CJ238" s="68" t="s">
        <v>701</v>
      </c>
      <c r="CK238" s="68">
        <v>45182</v>
      </c>
      <c r="CL238" s="185" t="s">
        <v>1005</v>
      </c>
      <c r="CM238" s="67" t="s">
        <v>1004</v>
      </c>
      <c r="CN238" s="67" t="s">
        <v>168</v>
      </c>
      <c r="CO238" s="68">
        <v>45112</v>
      </c>
      <c r="CP238" s="185" t="s">
        <v>1005</v>
      </c>
      <c r="CQ238" s="67" t="s">
        <v>1004</v>
      </c>
      <c r="CR238" s="67" t="s">
        <v>1073</v>
      </c>
      <c r="CS238" s="69">
        <v>3568827.55</v>
      </c>
      <c r="CT238" s="69" t="s">
        <v>955</v>
      </c>
      <c r="CU238" s="69" t="s">
        <v>956</v>
      </c>
      <c r="CV238" s="69">
        <v>0</v>
      </c>
      <c r="CW238" s="69">
        <v>22</v>
      </c>
      <c r="CX238" s="69">
        <v>0</v>
      </c>
      <c r="CY238" s="69">
        <v>0</v>
      </c>
      <c r="CZ238" s="69">
        <v>0</v>
      </c>
      <c r="DA238" s="69">
        <v>0</v>
      </c>
      <c r="DG238" t="str">
        <f t="shared" si="9"/>
        <v>CO</v>
      </c>
    </row>
    <row r="239" spans="1:111">
      <c r="A239" t="str">
        <f t="shared" si="8"/>
        <v>06CO</v>
      </c>
      <c r="B239" s="67" t="s">
        <v>5</v>
      </c>
      <c r="C239" s="67" t="s">
        <v>460</v>
      </c>
      <c r="D239" s="67" t="s">
        <v>461</v>
      </c>
      <c r="E239" s="68">
        <v>44587</v>
      </c>
      <c r="F239" s="185" t="s">
        <v>1003</v>
      </c>
      <c r="G239" s="67" t="s">
        <v>1010</v>
      </c>
      <c r="H239" s="69">
        <v>2</v>
      </c>
      <c r="I239" s="69">
        <v>3</v>
      </c>
      <c r="J239" s="69">
        <v>360</v>
      </c>
      <c r="K239" s="69">
        <v>459</v>
      </c>
      <c r="L239" s="69">
        <v>444</v>
      </c>
      <c r="M239" s="69">
        <v>15</v>
      </c>
      <c r="N239" s="69">
        <v>0</v>
      </c>
      <c r="O239" s="69">
        <v>0</v>
      </c>
      <c r="P239" s="69">
        <v>99</v>
      </c>
      <c r="Q239" s="80">
        <v>0</v>
      </c>
      <c r="R239" s="80">
        <v>6302707</v>
      </c>
      <c r="S239" s="80">
        <v>55045</v>
      </c>
      <c r="T239" s="80">
        <v>6247662</v>
      </c>
      <c r="U239" s="80">
        <v>6392688</v>
      </c>
      <c r="V239" s="80">
        <v>6335976</v>
      </c>
      <c r="W239" s="80">
        <v>0</v>
      </c>
      <c r="X239" s="80">
        <v>238000</v>
      </c>
      <c r="Y239" s="80">
        <v>238000</v>
      </c>
      <c r="Z239" s="80">
        <v>6573976</v>
      </c>
      <c r="AA239" s="80">
        <v>6471394</v>
      </c>
      <c r="AB239" s="80">
        <v>-102582</v>
      </c>
      <c r="AC239" s="69">
        <v>89980</v>
      </c>
      <c r="AD239" s="69">
        <v>56</v>
      </c>
      <c r="AE239" s="69">
        <v>15</v>
      </c>
      <c r="AF239" s="80">
        <v>0</v>
      </c>
      <c r="AG239" s="80">
        <v>105515</v>
      </c>
      <c r="AH239" s="69">
        <v>0</v>
      </c>
      <c r="AI239" s="69">
        <v>0</v>
      </c>
      <c r="AJ239" s="80">
        <v>0</v>
      </c>
      <c r="AK239" s="80">
        <v>2400</v>
      </c>
      <c r="AL239" s="69">
        <v>0</v>
      </c>
      <c r="AM239" s="69">
        <v>0</v>
      </c>
      <c r="AN239" s="80">
        <v>0</v>
      </c>
      <c r="AO239" s="80">
        <v>0</v>
      </c>
      <c r="AP239" s="69">
        <v>0</v>
      </c>
      <c r="AQ239" s="69">
        <v>0</v>
      </c>
      <c r="AR239" s="80">
        <v>0</v>
      </c>
      <c r="AS239" s="80">
        <v>0</v>
      </c>
      <c r="AT239" s="69">
        <v>0</v>
      </c>
      <c r="AU239" s="69">
        <v>0</v>
      </c>
      <c r="AV239" s="80">
        <v>0</v>
      </c>
      <c r="AW239" s="80">
        <v>0</v>
      </c>
      <c r="AX239" s="69">
        <v>0</v>
      </c>
      <c r="AY239" s="69">
        <v>0</v>
      </c>
      <c r="AZ239" s="80">
        <v>0</v>
      </c>
      <c r="BA239" s="80">
        <v>0</v>
      </c>
      <c r="BB239" s="69">
        <v>0</v>
      </c>
      <c r="BC239" s="69">
        <v>0</v>
      </c>
      <c r="BD239" s="80">
        <v>0</v>
      </c>
      <c r="BE239" s="80">
        <v>0</v>
      </c>
      <c r="BF239" s="69">
        <v>0</v>
      </c>
      <c r="BG239" s="69">
        <v>0</v>
      </c>
      <c r="BH239" s="80">
        <v>0</v>
      </c>
      <c r="BI239" s="80">
        <v>0</v>
      </c>
      <c r="BJ239" s="69">
        <v>0</v>
      </c>
      <c r="BK239" s="69">
        <v>0</v>
      </c>
      <c r="BL239" s="80">
        <v>0</v>
      </c>
      <c r="BM239" s="80">
        <v>0</v>
      </c>
      <c r="BN239" s="69">
        <v>0</v>
      </c>
      <c r="BO239" s="69">
        <v>0</v>
      </c>
      <c r="BP239" s="80">
        <v>0</v>
      </c>
      <c r="BQ239" s="80">
        <v>0</v>
      </c>
      <c r="BR239" s="69">
        <v>0</v>
      </c>
      <c r="BS239" s="69">
        <v>0</v>
      </c>
      <c r="BT239" s="80">
        <v>0</v>
      </c>
      <c r="BU239" s="80">
        <v>0</v>
      </c>
      <c r="BV239" s="69">
        <v>0</v>
      </c>
      <c r="BW239" s="69">
        <v>0</v>
      </c>
      <c r="BX239" s="80">
        <v>0</v>
      </c>
      <c r="BY239" s="80">
        <v>0</v>
      </c>
      <c r="BZ239" s="69">
        <v>0</v>
      </c>
      <c r="CA239" s="69">
        <v>15</v>
      </c>
      <c r="CB239" s="80">
        <v>0</v>
      </c>
      <c r="CC239" s="80">
        <v>107915</v>
      </c>
      <c r="CD239" s="69">
        <v>0</v>
      </c>
      <c r="CE239" s="69" t="s">
        <v>899</v>
      </c>
      <c r="CF239" s="69" t="s">
        <v>900</v>
      </c>
      <c r="CG239" s="69" t="s">
        <v>701</v>
      </c>
      <c r="CH239" s="69" t="s">
        <v>701</v>
      </c>
      <c r="CI239" s="69" t="s">
        <v>701</v>
      </c>
      <c r="CJ239" s="68" t="s">
        <v>701</v>
      </c>
      <c r="CK239" s="68">
        <v>45337</v>
      </c>
      <c r="CL239" s="185" t="s">
        <v>1003</v>
      </c>
      <c r="CM239" s="67" t="s">
        <v>1004</v>
      </c>
      <c r="CN239" s="67" t="s">
        <v>168</v>
      </c>
      <c r="CO239" s="68">
        <v>45117</v>
      </c>
      <c r="CP239" s="185" t="s">
        <v>1005</v>
      </c>
      <c r="CQ239" s="67" t="s">
        <v>1004</v>
      </c>
      <c r="CR239" s="67" t="s">
        <v>1072</v>
      </c>
      <c r="CS239" s="69">
        <v>5606871.8499999996</v>
      </c>
      <c r="CT239" s="69" t="s">
        <v>955</v>
      </c>
      <c r="CU239" s="69" t="s">
        <v>956</v>
      </c>
      <c r="CV239" s="69">
        <v>0</v>
      </c>
      <c r="CW239" s="69">
        <v>28</v>
      </c>
      <c r="CX239" s="69">
        <v>0</v>
      </c>
      <c r="CY239" s="69">
        <v>0</v>
      </c>
      <c r="CZ239" s="69">
        <v>0</v>
      </c>
      <c r="DA239" s="69">
        <v>0</v>
      </c>
      <c r="DG239" t="str">
        <f t="shared" si="9"/>
        <v>CO</v>
      </c>
    </row>
    <row r="240" spans="1:111">
      <c r="A240" t="str">
        <f t="shared" si="8"/>
        <v>06CO</v>
      </c>
      <c r="B240" s="67" t="s">
        <v>5</v>
      </c>
      <c r="C240" s="67" t="s">
        <v>462</v>
      </c>
      <c r="D240" s="67" t="s">
        <v>463</v>
      </c>
      <c r="E240" s="68">
        <v>44678</v>
      </c>
      <c r="F240" s="185" t="s">
        <v>1001</v>
      </c>
      <c r="G240" s="67" t="s">
        <v>1010</v>
      </c>
      <c r="H240" s="69">
        <v>2</v>
      </c>
      <c r="I240" s="69">
        <v>1</v>
      </c>
      <c r="J240" s="69">
        <v>400</v>
      </c>
      <c r="K240" s="69">
        <v>457</v>
      </c>
      <c r="L240" s="69">
        <v>360</v>
      </c>
      <c r="M240" s="69">
        <v>97</v>
      </c>
      <c r="N240" s="69">
        <v>0</v>
      </c>
      <c r="O240" s="69">
        <v>0</v>
      </c>
      <c r="P240" s="69">
        <v>57</v>
      </c>
      <c r="Q240" s="80">
        <v>0</v>
      </c>
      <c r="R240" s="80">
        <v>6069480</v>
      </c>
      <c r="S240" s="80">
        <v>55928</v>
      </c>
      <c r="T240" s="80">
        <v>6013552</v>
      </c>
      <c r="U240" s="80">
        <v>6030999</v>
      </c>
      <c r="V240" s="80">
        <v>5946111</v>
      </c>
      <c r="W240" s="80">
        <v>0</v>
      </c>
      <c r="X240" s="80">
        <v>320000</v>
      </c>
      <c r="Y240" s="80">
        <v>320000</v>
      </c>
      <c r="Z240" s="80">
        <v>6266111</v>
      </c>
      <c r="AA240" s="80">
        <v>5937355</v>
      </c>
      <c r="AB240" s="80">
        <v>-328757</v>
      </c>
      <c r="AC240" s="69">
        <v>-38482</v>
      </c>
      <c r="AD240" s="69">
        <v>35</v>
      </c>
      <c r="AE240" s="69">
        <v>0</v>
      </c>
      <c r="AF240" s="80">
        <v>0</v>
      </c>
      <c r="AG240" s="80">
        <v>1186</v>
      </c>
      <c r="AH240" s="69">
        <v>0</v>
      </c>
      <c r="AI240" s="69">
        <v>0</v>
      </c>
      <c r="AJ240" s="80">
        <v>0</v>
      </c>
      <c r="AK240" s="80">
        <v>0</v>
      </c>
      <c r="AL240" s="69">
        <v>0</v>
      </c>
      <c r="AM240" s="69">
        <v>0</v>
      </c>
      <c r="AN240" s="80">
        <v>0</v>
      </c>
      <c r="AO240" s="80">
        <v>0</v>
      </c>
      <c r="AP240" s="69">
        <v>0</v>
      </c>
      <c r="AQ240" s="69">
        <v>0</v>
      </c>
      <c r="AR240" s="80">
        <v>0</v>
      </c>
      <c r="AS240" s="80">
        <v>0</v>
      </c>
      <c r="AT240" s="69">
        <v>0</v>
      </c>
      <c r="AU240" s="69">
        <v>0</v>
      </c>
      <c r="AV240" s="80">
        <v>0</v>
      </c>
      <c r="AW240" s="80">
        <v>0</v>
      </c>
      <c r="AX240" s="69">
        <v>0</v>
      </c>
      <c r="AY240" s="69">
        <v>0</v>
      </c>
      <c r="AZ240" s="80">
        <v>0</v>
      </c>
      <c r="BA240" s="80">
        <v>-36403</v>
      </c>
      <c r="BB240" s="69">
        <v>0</v>
      </c>
      <c r="BC240" s="69">
        <v>0</v>
      </c>
      <c r="BD240" s="80">
        <v>0</v>
      </c>
      <c r="BE240" s="80">
        <v>0</v>
      </c>
      <c r="BF240" s="69">
        <v>0</v>
      </c>
      <c r="BG240" s="69">
        <v>0</v>
      </c>
      <c r="BH240" s="80">
        <v>0</v>
      </c>
      <c r="BI240" s="80">
        <v>0</v>
      </c>
      <c r="BJ240" s="69">
        <v>0</v>
      </c>
      <c r="BK240" s="69">
        <v>0</v>
      </c>
      <c r="BL240" s="80">
        <v>0</v>
      </c>
      <c r="BM240" s="80">
        <v>0</v>
      </c>
      <c r="BN240" s="69">
        <v>0</v>
      </c>
      <c r="BO240" s="69">
        <v>0</v>
      </c>
      <c r="BP240" s="80">
        <v>0</v>
      </c>
      <c r="BQ240" s="80">
        <v>0</v>
      </c>
      <c r="BR240" s="69">
        <v>0</v>
      </c>
      <c r="BS240" s="69">
        <v>0</v>
      </c>
      <c r="BT240" s="80">
        <v>0</v>
      </c>
      <c r="BU240" s="80">
        <v>0</v>
      </c>
      <c r="BV240" s="69">
        <v>0</v>
      </c>
      <c r="BW240" s="69">
        <v>0</v>
      </c>
      <c r="BX240" s="80">
        <v>0</v>
      </c>
      <c r="BY240" s="80">
        <v>0</v>
      </c>
      <c r="BZ240" s="69">
        <v>0</v>
      </c>
      <c r="CA240" s="69">
        <v>0</v>
      </c>
      <c r="CB240" s="80">
        <v>0</v>
      </c>
      <c r="CC240" s="80">
        <v>-35217</v>
      </c>
      <c r="CD240" s="69">
        <v>0</v>
      </c>
      <c r="CE240" s="69" t="s">
        <v>899</v>
      </c>
      <c r="CF240" s="69" t="s">
        <v>900</v>
      </c>
      <c r="CG240" s="69" t="s">
        <v>701</v>
      </c>
      <c r="CH240" s="69" t="s">
        <v>701</v>
      </c>
      <c r="CI240" s="69" t="s">
        <v>701</v>
      </c>
      <c r="CJ240" s="68" t="s">
        <v>701</v>
      </c>
      <c r="CK240" s="68">
        <v>45443</v>
      </c>
      <c r="CL240" s="185" t="s">
        <v>1001</v>
      </c>
      <c r="CM240" s="67" t="s">
        <v>1004</v>
      </c>
      <c r="CN240" s="67" t="s">
        <v>168</v>
      </c>
      <c r="CO240" s="68">
        <v>45261</v>
      </c>
      <c r="CP240" s="185" t="s">
        <v>1007</v>
      </c>
      <c r="CQ240" s="67" t="s">
        <v>1004</v>
      </c>
      <c r="CR240" s="67" t="s">
        <v>1072</v>
      </c>
      <c r="CS240" s="69">
        <v>5885247.1500000004</v>
      </c>
      <c r="CT240" s="69" t="s">
        <v>870</v>
      </c>
      <c r="CU240" s="69" t="s">
        <v>871</v>
      </c>
      <c r="CV240" s="69">
        <v>0</v>
      </c>
      <c r="CW240" s="69">
        <v>22</v>
      </c>
      <c r="CX240" s="69">
        <v>0</v>
      </c>
      <c r="CY240" s="69">
        <v>0</v>
      </c>
      <c r="CZ240" s="69">
        <v>0</v>
      </c>
      <c r="DA240" s="69">
        <v>0</v>
      </c>
      <c r="DG240" t="str">
        <f t="shared" si="9"/>
        <v>CO</v>
      </c>
    </row>
    <row r="241" spans="1:111">
      <c r="A241" t="str">
        <f t="shared" si="8"/>
        <v>06CO</v>
      </c>
      <c r="B241" s="67" t="s">
        <v>5</v>
      </c>
      <c r="C241" s="67" t="s">
        <v>464</v>
      </c>
      <c r="D241" s="67" t="s">
        <v>465</v>
      </c>
      <c r="E241" s="68">
        <v>44804</v>
      </c>
      <c r="F241" s="185" t="s">
        <v>1005</v>
      </c>
      <c r="G241" s="67" t="s">
        <v>1009</v>
      </c>
      <c r="H241" s="69">
        <v>2</v>
      </c>
      <c r="I241" s="69">
        <v>2</v>
      </c>
      <c r="J241" s="69">
        <v>250</v>
      </c>
      <c r="K241" s="69">
        <v>265</v>
      </c>
      <c r="L241" s="69">
        <v>227</v>
      </c>
      <c r="M241" s="69">
        <v>38</v>
      </c>
      <c r="N241" s="69">
        <v>0</v>
      </c>
      <c r="O241" s="69">
        <v>0</v>
      </c>
      <c r="P241" s="69">
        <v>15</v>
      </c>
      <c r="Q241" s="80">
        <v>0</v>
      </c>
      <c r="R241" s="80">
        <v>2810000</v>
      </c>
      <c r="S241" s="80">
        <v>50000</v>
      </c>
      <c r="T241" s="80">
        <v>2760000</v>
      </c>
      <c r="U241" s="80">
        <v>2808895</v>
      </c>
      <c r="V241" s="80">
        <v>2824415</v>
      </c>
      <c r="W241" s="80">
        <v>0</v>
      </c>
      <c r="X241" s="80">
        <v>140000</v>
      </c>
      <c r="Y241" s="80">
        <v>140000</v>
      </c>
      <c r="Z241" s="80">
        <v>2964415</v>
      </c>
      <c r="AA241" s="80">
        <v>2810967</v>
      </c>
      <c r="AB241" s="80">
        <v>-153448</v>
      </c>
      <c r="AC241" s="69">
        <v>-1105</v>
      </c>
      <c r="AD241" s="69">
        <v>10</v>
      </c>
      <c r="AE241" s="69">
        <v>0</v>
      </c>
      <c r="AF241" s="80">
        <v>0</v>
      </c>
      <c r="AG241" s="80">
        <v>0</v>
      </c>
      <c r="AH241" s="69">
        <v>0</v>
      </c>
      <c r="AI241" s="69">
        <v>0</v>
      </c>
      <c r="AJ241" s="80">
        <v>0</v>
      </c>
      <c r="AK241" s="80">
        <v>69778</v>
      </c>
      <c r="AL241" s="69">
        <v>0</v>
      </c>
      <c r="AM241" s="69">
        <v>0</v>
      </c>
      <c r="AN241" s="80">
        <v>0</v>
      </c>
      <c r="AO241" s="80">
        <v>0</v>
      </c>
      <c r="AP241" s="69">
        <v>0</v>
      </c>
      <c r="AQ241" s="69">
        <v>0</v>
      </c>
      <c r="AR241" s="80">
        <v>0</v>
      </c>
      <c r="AS241" s="80">
        <v>0</v>
      </c>
      <c r="AT241" s="69">
        <v>0</v>
      </c>
      <c r="AU241" s="69">
        <v>0</v>
      </c>
      <c r="AV241" s="80">
        <v>0</v>
      </c>
      <c r="AW241" s="80">
        <v>0</v>
      </c>
      <c r="AX241" s="69">
        <v>0</v>
      </c>
      <c r="AY241" s="69">
        <v>0</v>
      </c>
      <c r="AZ241" s="80">
        <v>0</v>
      </c>
      <c r="BA241" s="80">
        <v>-58214</v>
      </c>
      <c r="BB241" s="69">
        <v>0</v>
      </c>
      <c r="BC241" s="69">
        <v>0</v>
      </c>
      <c r="BD241" s="80">
        <v>0</v>
      </c>
      <c r="BE241" s="80">
        <v>0</v>
      </c>
      <c r="BF241" s="69">
        <v>0</v>
      </c>
      <c r="BG241" s="69">
        <v>0</v>
      </c>
      <c r="BH241" s="80">
        <v>0</v>
      </c>
      <c r="BI241" s="80">
        <v>0</v>
      </c>
      <c r="BJ241" s="69">
        <v>0</v>
      </c>
      <c r="BK241" s="69">
        <v>0</v>
      </c>
      <c r="BL241" s="80">
        <v>0</v>
      </c>
      <c r="BM241" s="80">
        <v>0</v>
      </c>
      <c r="BN241" s="69">
        <v>0</v>
      </c>
      <c r="BO241" s="69">
        <v>0</v>
      </c>
      <c r="BP241" s="80">
        <v>0</v>
      </c>
      <c r="BQ241" s="80">
        <v>0</v>
      </c>
      <c r="BR241" s="69">
        <v>0</v>
      </c>
      <c r="BS241" s="69">
        <v>0</v>
      </c>
      <c r="BT241" s="80">
        <v>0</v>
      </c>
      <c r="BU241" s="80">
        <v>0</v>
      </c>
      <c r="BV241" s="69">
        <v>0</v>
      </c>
      <c r="BW241" s="69">
        <v>0</v>
      </c>
      <c r="BX241" s="80">
        <v>0</v>
      </c>
      <c r="BY241" s="80">
        <v>0</v>
      </c>
      <c r="BZ241" s="69">
        <v>0</v>
      </c>
      <c r="CA241" s="69">
        <v>0</v>
      </c>
      <c r="CB241" s="80">
        <v>0</v>
      </c>
      <c r="CC241" s="80">
        <v>11564</v>
      </c>
      <c r="CD241" s="69">
        <v>0</v>
      </c>
      <c r="CE241" s="69" t="s">
        <v>880</v>
      </c>
      <c r="CF241" s="69" t="s">
        <v>881</v>
      </c>
      <c r="CG241" s="69" t="s">
        <v>701</v>
      </c>
      <c r="CH241" s="69" t="s">
        <v>701</v>
      </c>
      <c r="CI241" s="69" t="s">
        <v>701</v>
      </c>
      <c r="CJ241" s="68" t="s">
        <v>701</v>
      </c>
      <c r="CK241" s="68">
        <v>45320</v>
      </c>
      <c r="CL241" s="185" t="s">
        <v>1003</v>
      </c>
      <c r="CM241" s="67" t="s">
        <v>1004</v>
      </c>
      <c r="CN241" s="67" t="s">
        <v>168</v>
      </c>
      <c r="CO241" s="68">
        <v>45169</v>
      </c>
      <c r="CP241" s="185" t="s">
        <v>1005</v>
      </c>
      <c r="CQ241" s="67" t="s">
        <v>1004</v>
      </c>
      <c r="CR241" s="67" t="s">
        <v>1072</v>
      </c>
      <c r="CS241" s="69">
        <v>2984244.15</v>
      </c>
      <c r="CT241" s="69" t="s">
        <v>870</v>
      </c>
      <c r="CU241" s="69" t="s">
        <v>871</v>
      </c>
      <c r="CV241" s="69">
        <v>0</v>
      </c>
      <c r="CW241" s="69">
        <v>5</v>
      </c>
      <c r="CX241" s="69">
        <v>0</v>
      </c>
      <c r="CY241" s="69">
        <v>0</v>
      </c>
      <c r="CZ241" s="69">
        <v>0</v>
      </c>
      <c r="DA241" s="69">
        <v>0</v>
      </c>
      <c r="DG241" t="str">
        <f t="shared" si="9"/>
        <v>CO</v>
      </c>
    </row>
    <row r="242" spans="1:111">
      <c r="A242" t="str">
        <f t="shared" si="8"/>
        <v>06CO</v>
      </c>
      <c r="B242" s="67" t="s">
        <v>5</v>
      </c>
      <c r="C242" s="67" t="s">
        <v>657</v>
      </c>
      <c r="D242" s="67" t="s">
        <v>658</v>
      </c>
      <c r="E242" s="68">
        <v>44839</v>
      </c>
      <c r="F242" s="185" t="s">
        <v>1007</v>
      </c>
      <c r="G242" s="67" t="s">
        <v>1009</v>
      </c>
      <c r="H242" s="69">
        <v>2</v>
      </c>
      <c r="I242" s="69">
        <v>0</v>
      </c>
      <c r="J242" s="69">
        <v>160</v>
      </c>
      <c r="K242" s="69">
        <v>220</v>
      </c>
      <c r="L242" s="69">
        <v>218</v>
      </c>
      <c r="M242" s="69">
        <v>2</v>
      </c>
      <c r="N242" s="69">
        <v>0</v>
      </c>
      <c r="O242" s="69">
        <v>0</v>
      </c>
      <c r="P242" s="69">
        <v>60</v>
      </c>
      <c r="Q242" s="80">
        <v>0</v>
      </c>
      <c r="R242" s="80">
        <v>915762</v>
      </c>
      <c r="S242" s="80">
        <v>48586</v>
      </c>
      <c r="T242" s="80">
        <v>867176</v>
      </c>
      <c r="U242" s="80">
        <v>915762</v>
      </c>
      <c r="V242" s="80">
        <v>904223</v>
      </c>
      <c r="W242" s="80">
        <v>0</v>
      </c>
      <c r="X242" s="80">
        <v>0</v>
      </c>
      <c r="Y242" s="80">
        <v>0</v>
      </c>
      <c r="Z242" s="80">
        <v>904223</v>
      </c>
      <c r="AA242" s="80">
        <v>903865</v>
      </c>
      <c r="AB242" s="80">
        <v>-358</v>
      </c>
      <c r="AC242" s="69">
        <v>0</v>
      </c>
      <c r="AD242" s="69">
        <v>39</v>
      </c>
      <c r="AE242" s="69">
        <v>0</v>
      </c>
      <c r="AF242" s="80">
        <v>0</v>
      </c>
      <c r="AG242" s="80">
        <v>5813</v>
      </c>
      <c r="AH242" s="69">
        <v>0</v>
      </c>
      <c r="AI242" s="69">
        <v>0</v>
      </c>
      <c r="AJ242" s="80">
        <v>0</v>
      </c>
      <c r="AK242" s="80">
        <v>0</v>
      </c>
      <c r="AL242" s="69">
        <v>0</v>
      </c>
      <c r="AM242" s="69">
        <v>0</v>
      </c>
      <c r="AN242" s="80">
        <v>0</v>
      </c>
      <c r="AO242" s="80">
        <v>0</v>
      </c>
      <c r="AP242" s="69">
        <v>0</v>
      </c>
      <c r="AQ242" s="69">
        <v>0</v>
      </c>
      <c r="AR242" s="80">
        <v>0</v>
      </c>
      <c r="AS242" s="80">
        <v>0</v>
      </c>
      <c r="AT242" s="69">
        <v>0</v>
      </c>
      <c r="AU242" s="69">
        <v>0</v>
      </c>
      <c r="AV242" s="80">
        <v>0</v>
      </c>
      <c r="AW242" s="80">
        <v>0</v>
      </c>
      <c r="AX242" s="69">
        <v>0</v>
      </c>
      <c r="AY242" s="69">
        <v>0</v>
      </c>
      <c r="AZ242" s="80">
        <v>0</v>
      </c>
      <c r="BA242" s="80">
        <v>16169</v>
      </c>
      <c r="BB242" s="69">
        <v>0</v>
      </c>
      <c r="BC242" s="69">
        <v>0</v>
      </c>
      <c r="BD242" s="80">
        <v>0</v>
      </c>
      <c r="BE242" s="80">
        <v>0</v>
      </c>
      <c r="BF242" s="69">
        <v>0</v>
      </c>
      <c r="BG242" s="69">
        <v>0</v>
      </c>
      <c r="BH242" s="80">
        <v>0</v>
      </c>
      <c r="BI242" s="80">
        <v>0</v>
      </c>
      <c r="BJ242" s="69">
        <v>0</v>
      </c>
      <c r="BK242" s="69">
        <v>0</v>
      </c>
      <c r="BL242" s="80">
        <v>0</v>
      </c>
      <c r="BM242" s="80">
        <v>8045</v>
      </c>
      <c r="BN242" s="69">
        <v>0</v>
      </c>
      <c r="BO242" s="69">
        <v>0</v>
      </c>
      <c r="BP242" s="80">
        <v>0</v>
      </c>
      <c r="BQ242" s="80">
        <v>0</v>
      </c>
      <c r="BR242" s="69">
        <v>0</v>
      </c>
      <c r="BS242" s="69">
        <v>0</v>
      </c>
      <c r="BT242" s="80">
        <v>0</v>
      </c>
      <c r="BU242" s="80">
        <v>0</v>
      </c>
      <c r="BV242" s="69">
        <v>0</v>
      </c>
      <c r="BW242" s="69">
        <v>0</v>
      </c>
      <c r="BX242" s="80">
        <v>0</v>
      </c>
      <c r="BY242" s="80">
        <v>0</v>
      </c>
      <c r="BZ242" s="69">
        <v>0</v>
      </c>
      <c r="CA242" s="69">
        <v>0</v>
      </c>
      <c r="CB242" s="80">
        <v>0</v>
      </c>
      <c r="CC242" s="80">
        <v>30027</v>
      </c>
      <c r="CD242" s="69">
        <v>0</v>
      </c>
      <c r="CE242" s="69" t="s">
        <v>910</v>
      </c>
      <c r="CF242" s="69" t="s">
        <v>911</v>
      </c>
      <c r="CG242" s="69" t="s">
        <v>701</v>
      </c>
      <c r="CH242" s="69" t="s">
        <v>701</v>
      </c>
      <c r="CI242" s="69" t="s">
        <v>701</v>
      </c>
      <c r="CJ242" s="68" t="s">
        <v>701</v>
      </c>
      <c r="CK242" s="68">
        <v>45358</v>
      </c>
      <c r="CL242" s="185" t="s">
        <v>1003</v>
      </c>
      <c r="CM242" s="67" t="s">
        <v>1004</v>
      </c>
      <c r="CN242" s="67" t="s">
        <v>168</v>
      </c>
      <c r="CO242" s="68">
        <v>45299</v>
      </c>
      <c r="CP242" s="185" t="s">
        <v>1003</v>
      </c>
      <c r="CQ242" s="67" t="s">
        <v>1004</v>
      </c>
      <c r="CR242" s="67" t="s">
        <v>1072</v>
      </c>
      <c r="CS242" s="69">
        <v>1027818.5</v>
      </c>
      <c r="CT242" s="69"/>
      <c r="CU242" s="69"/>
      <c r="CV242" s="69">
        <v>0</v>
      </c>
      <c r="CW242" s="69">
        <v>21</v>
      </c>
      <c r="CX242" s="69">
        <v>0</v>
      </c>
      <c r="CY242" s="69">
        <v>0</v>
      </c>
      <c r="CZ242" s="69">
        <v>0</v>
      </c>
      <c r="DA242" s="69">
        <v>0</v>
      </c>
      <c r="DG242" t="str">
        <f t="shared" si="9"/>
        <v>CO</v>
      </c>
    </row>
    <row r="243" spans="1:111">
      <c r="A243" t="str">
        <f t="shared" si="8"/>
        <v>06CO</v>
      </c>
      <c r="B243" s="67" t="s">
        <v>5</v>
      </c>
      <c r="C243" s="67" t="s">
        <v>659</v>
      </c>
      <c r="D243" s="67" t="s">
        <v>660</v>
      </c>
      <c r="E243" s="68">
        <v>44860</v>
      </c>
      <c r="F243" s="185" t="s">
        <v>1007</v>
      </c>
      <c r="G243" s="67" t="s">
        <v>1009</v>
      </c>
      <c r="H243" s="69">
        <v>1</v>
      </c>
      <c r="I243" s="69">
        <v>0</v>
      </c>
      <c r="J243" s="69">
        <v>140</v>
      </c>
      <c r="K243" s="69">
        <v>183</v>
      </c>
      <c r="L243" s="69">
        <v>172</v>
      </c>
      <c r="M243" s="69">
        <v>11</v>
      </c>
      <c r="N243" s="69">
        <v>0</v>
      </c>
      <c r="O243" s="69">
        <v>0</v>
      </c>
      <c r="P243" s="69">
        <v>43</v>
      </c>
      <c r="Q243" s="80">
        <v>0</v>
      </c>
      <c r="R243" s="80">
        <v>636402</v>
      </c>
      <c r="S243" s="80">
        <v>36841</v>
      </c>
      <c r="T243" s="80">
        <v>599561</v>
      </c>
      <c r="U243" s="80">
        <v>636402</v>
      </c>
      <c r="V243" s="80">
        <v>608049</v>
      </c>
      <c r="W243" s="80">
        <v>0</v>
      </c>
      <c r="X243" s="80">
        <v>0</v>
      </c>
      <c r="Y243" s="80">
        <v>0</v>
      </c>
      <c r="Z243" s="80">
        <v>608049</v>
      </c>
      <c r="AA243" s="80">
        <v>607521</v>
      </c>
      <c r="AB243" s="80">
        <v>-527</v>
      </c>
      <c r="AC243" s="69">
        <v>0</v>
      </c>
      <c r="AD243" s="69">
        <v>26</v>
      </c>
      <c r="AE243" s="69">
        <v>0</v>
      </c>
      <c r="AF243" s="80">
        <v>0</v>
      </c>
      <c r="AG243" s="80">
        <v>0</v>
      </c>
      <c r="AH243" s="69">
        <v>0</v>
      </c>
      <c r="AI243" s="69">
        <v>0</v>
      </c>
      <c r="AJ243" s="80">
        <v>0</v>
      </c>
      <c r="AK243" s="80">
        <v>0</v>
      </c>
      <c r="AL243" s="69">
        <v>0</v>
      </c>
      <c r="AM243" s="69">
        <v>0</v>
      </c>
      <c r="AN243" s="80">
        <v>0</v>
      </c>
      <c r="AO243" s="80">
        <v>0</v>
      </c>
      <c r="AP243" s="69">
        <v>0</v>
      </c>
      <c r="AQ243" s="69">
        <v>0</v>
      </c>
      <c r="AR243" s="80">
        <v>0</v>
      </c>
      <c r="AS243" s="80">
        <v>0</v>
      </c>
      <c r="AT243" s="69">
        <v>0</v>
      </c>
      <c r="AU243" s="69">
        <v>0</v>
      </c>
      <c r="AV243" s="80">
        <v>0</v>
      </c>
      <c r="AW243" s="80">
        <v>0</v>
      </c>
      <c r="AX243" s="69">
        <v>0</v>
      </c>
      <c r="AY243" s="69">
        <v>0</v>
      </c>
      <c r="AZ243" s="80">
        <v>0</v>
      </c>
      <c r="BA243" s="80">
        <v>1565</v>
      </c>
      <c r="BB243" s="69">
        <v>0</v>
      </c>
      <c r="BC243" s="69">
        <v>0</v>
      </c>
      <c r="BD243" s="80">
        <v>0</v>
      </c>
      <c r="BE243" s="80">
        <v>0</v>
      </c>
      <c r="BF243" s="69">
        <v>0</v>
      </c>
      <c r="BG243" s="69">
        <v>0</v>
      </c>
      <c r="BH243" s="80">
        <v>0</v>
      </c>
      <c r="BI243" s="80">
        <v>0</v>
      </c>
      <c r="BJ243" s="69">
        <v>0</v>
      </c>
      <c r="BK243" s="69">
        <v>0</v>
      </c>
      <c r="BL243" s="80">
        <v>0</v>
      </c>
      <c r="BM243" s="80">
        <v>0</v>
      </c>
      <c r="BN243" s="69">
        <v>0</v>
      </c>
      <c r="BO243" s="69">
        <v>0</v>
      </c>
      <c r="BP243" s="80">
        <v>0</v>
      </c>
      <c r="BQ243" s="80">
        <v>0</v>
      </c>
      <c r="BR243" s="69">
        <v>0</v>
      </c>
      <c r="BS243" s="69">
        <v>0</v>
      </c>
      <c r="BT243" s="80">
        <v>0</v>
      </c>
      <c r="BU243" s="80">
        <v>0</v>
      </c>
      <c r="BV243" s="69">
        <v>0</v>
      </c>
      <c r="BW243" s="69">
        <v>0</v>
      </c>
      <c r="BX243" s="80">
        <v>0</v>
      </c>
      <c r="BY243" s="80">
        <v>0</v>
      </c>
      <c r="BZ243" s="69">
        <v>0</v>
      </c>
      <c r="CA243" s="69">
        <v>0</v>
      </c>
      <c r="CB243" s="80">
        <v>0</v>
      </c>
      <c r="CC243" s="80">
        <v>1565</v>
      </c>
      <c r="CD243" s="69">
        <v>0</v>
      </c>
      <c r="CE243" s="69" t="s">
        <v>912</v>
      </c>
      <c r="CF243" s="69" t="s">
        <v>913</v>
      </c>
      <c r="CG243" s="69" t="s">
        <v>701</v>
      </c>
      <c r="CH243" s="69" t="s">
        <v>701</v>
      </c>
      <c r="CI243" s="69" t="s">
        <v>701</v>
      </c>
      <c r="CJ243" s="68" t="s">
        <v>701</v>
      </c>
      <c r="CK243" s="68">
        <v>45448</v>
      </c>
      <c r="CL243" s="185" t="s">
        <v>1001</v>
      </c>
      <c r="CM243" s="67" t="s">
        <v>1004</v>
      </c>
      <c r="CN243" s="67" t="s">
        <v>168</v>
      </c>
      <c r="CO243" s="68">
        <v>45400</v>
      </c>
      <c r="CP243" s="185" t="s">
        <v>1001</v>
      </c>
      <c r="CQ243" s="67" t="s">
        <v>1004</v>
      </c>
      <c r="CR243" s="67" t="s">
        <v>1073</v>
      </c>
      <c r="CS243" s="69">
        <v>753182.75</v>
      </c>
      <c r="CT243" s="69"/>
      <c r="CU243" s="69"/>
      <c r="CV243" s="69">
        <v>0</v>
      </c>
      <c r="CW243" s="69">
        <v>17</v>
      </c>
      <c r="CX243" s="69">
        <v>0</v>
      </c>
      <c r="CY243" s="69">
        <v>0</v>
      </c>
      <c r="CZ243" s="69">
        <v>0</v>
      </c>
      <c r="DA243" s="69">
        <v>0</v>
      </c>
      <c r="DG243" t="str">
        <f t="shared" si="9"/>
        <v>CO</v>
      </c>
    </row>
    <row r="244" spans="1:111">
      <c r="A244" t="str">
        <f t="shared" si="8"/>
        <v>06CO</v>
      </c>
      <c r="B244" s="67" t="s">
        <v>5</v>
      </c>
      <c r="C244" s="67" t="s">
        <v>661</v>
      </c>
      <c r="D244" s="67" t="s">
        <v>662</v>
      </c>
      <c r="E244" s="68">
        <v>44706</v>
      </c>
      <c r="F244" s="185" t="s">
        <v>1001</v>
      </c>
      <c r="G244" s="67" t="s">
        <v>1010</v>
      </c>
      <c r="H244" s="69">
        <v>2</v>
      </c>
      <c r="I244" s="69">
        <v>0</v>
      </c>
      <c r="J244" s="69">
        <v>150</v>
      </c>
      <c r="K244" s="69">
        <v>250</v>
      </c>
      <c r="L244" s="69">
        <v>250</v>
      </c>
      <c r="M244" s="69">
        <v>0</v>
      </c>
      <c r="N244" s="69">
        <v>0</v>
      </c>
      <c r="O244" s="69">
        <v>0</v>
      </c>
      <c r="P244" s="69">
        <v>100</v>
      </c>
      <c r="Q244" s="80">
        <v>0</v>
      </c>
      <c r="R244" s="80">
        <v>836079</v>
      </c>
      <c r="S244" s="80">
        <v>31578</v>
      </c>
      <c r="T244" s="80">
        <v>804501</v>
      </c>
      <c r="U244" s="80">
        <v>836079</v>
      </c>
      <c r="V244" s="80">
        <v>782914</v>
      </c>
      <c r="W244" s="80">
        <v>0</v>
      </c>
      <c r="X244" s="80">
        <v>0</v>
      </c>
      <c r="Y244" s="80">
        <v>0</v>
      </c>
      <c r="Z244" s="80">
        <v>782914</v>
      </c>
      <c r="AA244" s="80">
        <v>778816</v>
      </c>
      <c r="AB244" s="80">
        <v>-4099</v>
      </c>
      <c r="AC244" s="69">
        <v>0</v>
      </c>
      <c r="AD244" s="69">
        <v>83</v>
      </c>
      <c r="AE244" s="69">
        <v>0</v>
      </c>
      <c r="AF244" s="80">
        <v>0</v>
      </c>
      <c r="AG244" s="80">
        <v>0</v>
      </c>
      <c r="AH244" s="69">
        <v>0</v>
      </c>
      <c r="AI244" s="69">
        <v>0</v>
      </c>
      <c r="AJ244" s="80">
        <v>0</v>
      </c>
      <c r="AK244" s="80">
        <v>0</v>
      </c>
      <c r="AL244" s="69">
        <v>0</v>
      </c>
      <c r="AM244" s="69">
        <v>0</v>
      </c>
      <c r="AN244" s="80">
        <v>0</v>
      </c>
      <c r="AO244" s="80">
        <v>0</v>
      </c>
      <c r="AP244" s="69">
        <v>0</v>
      </c>
      <c r="AQ244" s="69">
        <v>0</v>
      </c>
      <c r="AR244" s="80">
        <v>0</v>
      </c>
      <c r="AS244" s="80">
        <v>0</v>
      </c>
      <c r="AT244" s="69">
        <v>0</v>
      </c>
      <c r="AU244" s="69">
        <v>0</v>
      </c>
      <c r="AV244" s="80">
        <v>0</v>
      </c>
      <c r="AW244" s="80">
        <v>0</v>
      </c>
      <c r="AX244" s="69">
        <v>0</v>
      </c>
      <c r="AY244" s="69">
        <v>0</v>
      </c>
      <c r="AZ244" s="80">
        <v>0</v>
      </c>
      <c r="BA244" s="80">
        <v>10994</v>
      </c>
      <c r="BB244" s="69">
        <v>0</v>
      </c>
      <c r="BC244" s="69">
        <v>0</v>
      </c>
      <c r="BD244" s="80">
        <v>0</v>
      </c>
      <c r="BE244" s="80">
        <v>0</v>
      </c>
      <c r="BF244" s="69">
        <v>0</v>
      </c>
      <c r="BG244" s="69">
        <v>0</v>
      </c>
      <c r="BH244" s="80">
        <v>0</v>
      </c>
      <c r="BI244" s="80">
        <v>0</v>
      </c>
      <c r="BJ244" s="69">
        <v>0</v>
      </c>
      <c r="BK244" s="69">
        <v>0</v>
      </c>
      <c r="BL244" s="80">
        <v>0</v>
      </c>
      <c r="BM244" s="80">
        <v>0</v>
      </c>
      <c r="BN244" s="69">
        <v>0</v>
      </c>
      <c r="BO244" s="69">
        <v>0</v>
      </c>
      <c r="BP244" s="80">
        <v>0</v>
      </c>
      <c r="BQ244" s="80">
        <v>0</v>
      </c>
      <c r="BR244" s="69">
        <v>0</v>
      </c>
      <c r="BS244" s="69">
        <v>0</v>
      </c>
      <c r="BT244" s="80">
        <v>0</v>
      </c>
      <c r="BU244" s="80">
        <v>0</v>
      </c>
      <c r="BV244" s="69">
        <v>0</v>
      </c>
      <c r="BW244" s="69">
        <v>0</v>
      </c>
      <c r="BX244" s="80">
        <v>0</v>
      </c>
      <c r="BY244" s="80">
        <v>0</v>
      </c>
      <c r="BZ244" s="69">
        <v>0</v>
      </c>
      <c r="CA244" s="69">
        <v>0</v>
      </c>
      <c r="CB244" s="80">
        <v>0</v>
      </c>
      <c r="CC244" s="80">
        <v>10994</v>
      </c>
      <c r="CD244" s="69">
        <v>0</v>
      </c>
      <c r="CE244" s="69" t="s">
        <v>912</v>
      </c>
      <c r="CF244" s="69" t="s">
        <v>913</v>
      </c>
      <c r="CG244" s="69" t="s">
        <v>701</v>
      </c>
      <c r="CH244" s="69" t="s">
        <v>701</v>
      </c>
      <c r="CI244" s="69" t="s">
        <v>701</v>
      </c>
      <c r="CJ244" s="68" t="s">
        <v>701</v>
      </c>
      <c r="CK244" s="68">
        <v>45391</v>
      </c>
      <c r="CL244" s="185" t="s">
        <v>1001</v>
      </c>
      <c r="CM244" s="67" t="s">
        <v>1004</v>
      </c>
      <c r="CN244" s="67" t="s">
        <v>168</v>
      </c>
      <c r="CO244" s="68">
        <v>45261</v>
      </c>
      <c r="CP244" s="185" t="s">
        <v>1007</v>
      </c>
      <c r="CQ244" s="67" t="s">
        <v>1004</v>
      </c>
      <c r="CR244" s="67" t="s">
        <v>1073</v>
      </c>
      <c r="CS244" s="69">
        <v>760317.1</v>
      </c>
      <c r="CT244" s="69"/>
      <c r="CU244" s="69"/>
      <c r="CV244" s="69">
        <v>0</v>
      </c>
      <c r="CW244" s="69">
        <v>17</v>
      </c>
      <c r="CX244" s="69">
        <v>0</v>
      </c>
      <c r="CY244" s="69">
        <v>0</v>
      </c>
      <c r="CZ244" s="69">
        <v>0</v>
      </c>
      <c r="DA244" s="69">
        <v>0</v>
      </c>
      <c r="DG244" t="str">
        <f t="shared" si="9"/>
        <v>CO</v>
      </c>
    </row>
    <row r="245" spans="1:111">
      <c r="A245" t="str">
        <f t="shared" si="8"/>
        <v>06CO</v>
      </c>
      <c r="B245" s="67" t="s">
        <v>5</v>
      </c>
      <c r="C245" s="67" t="s">
        <v>663</v>
      </c>
      <c r="D245" s="67" t="s">
        <v>664</v>
      </c>
      <c r="E245" s="68">
        <v>44902</v>
      </c>
      <c r="F245" s="185" t="s">
        <v>1007</v>
      </c>
      <c r="G245" s="67" t="s">
        <v>1009</v>
      </c>
      <c r="H245" s="69">
        <v>1</v>
      </c>
      <c r="I245" s="69">
        <v>1</v>
      </c>
      <c r="J245" s="69">
        <v>120</v>
      </c>
      <c r="K245" s="69">
        <v>159</v>
      </c>
      <c r="L245" s="69">
        <v>159</v>
      </c>
      <c r="M245" s="69">
        <v>0</v>
      </c>
      <c r="N245" s="69">
        <v>0</v>
      </c>
      <c r="O245" s="69">
        <v>0</v>
      </c>
      <c r="P245" s="69">
        <v>39</v>
      </c>
      <c r="Q245" s="80">
        <v>0</v>
      </c>
      <c r="R245" s="80">
        <v>565000</v>
      </c>
      <c r="S245" s="80">
        <v>26990</v>
      </c>
      <c r="T245" s="80">
        <v>538010</v>
      </c>
      <c r="U245" s="80">
        <v>591990</v>
      </c>
      <c r="V245" s="80">
        <v>490972</v>
      </c>
      <c r="W245" s="80">
        <v>0</v>
      </c>
      <c r="X245" s="80">
        <v>0</v>
      </c>
      <c r="Y245" s="80">
        <v>0</v>
      </c>
      <c r="Z245" s="80">
        <v>490972</v>
      </c>
      <c r="AA245" s="80">
        <v>490972</v>
      </c>
      <c r="AB245" s="80">
        <v>0</v>
      </c>
      <c r="AC245" s="69">
        <v>26990</v>
      </c>
      <c r="AD245" s="69">
        <v>21</v>
      </c>
      <c r="AE245" s="69">
        <v>0</v>
      </c>
      <c r="AF245" s="80">
        <v>0</v>
      </c>
      <c r="AG245" s="80">
        <v>6537</v>
      </c>
      <c r="AH245" s="69">
        <v>0</v>
      </c>
      <c r="AI245" s="69">
        <v>0</v>
      </c>
      <c r="AJ245" s="80">
        <v>0</v>
      </c>
      <c r="AK245" s="80">
        <v>17308</v>
      </c>
      <c r="AL245" s="69">
        <v>0</v>
      </c>
      <c r="AM245" s="69">
        <v>0</v>
      </c>
      <c r="AN245" s="80">
        <v>0</v>
      </c>
      <c r="AO245" s="80">
        <v>0</v>
      </c>
      <c r="AP245" s="69">
        <v>0</v>
      </c>
      <c r="AQ245" s="69">
        <v>0</v>
      </c>
      <c r="AR245" s="80">
        <v>0</v>
      </c>
      <c r="AS245" s="80">
        <v>0</v>
      </c>
      <c r="AT245" s="69">
        <v>0</v>
      </c>
      <c r="AU245" s="69">
        <v>0</v>
      </c>
      <c r="AV245" s="80">
        <v>0</v>
      </c>
      <c r="AW245" s="80">
        <v>0</v>
      </c>
      <c r="AX245" s="69">
        <v>0</v>
      </c>
      <c r="AY245" s="69">
        <v>0</v>
      </c>
      <c r="AZ245" s="80">
        <v>0</v>
      </c>
      <c r="BA245" s="80">
        <v>0</v>
      </c>
      <c r="BB245" s="69">
        <v>0</v>
      </c>
      <c r="BC245" s="69">
        <v>0</v>
      </c>
      <c r="BD245" s="80">
        <v>0</v>
      </c>
      <c r="BE245" s="80">
        <v>0</v>
      </c>
      <c r="BF245" s="69">
        <v>0</v>
      </c>
      <c r="BG245" s="69">
        <v>0</v>
      </c>
      <c r="BH245" s="80">
        <v>0</v>
      </c>
      <c r="BI245" s="80">
        <v>0</v>
      </c>
      <c r="BJ245" s="69">
        <v>0</v>
      </c>
      <c r="BK245" s="69">
        <v>0</v>
      </c>
      <c r="BL245" s="80">
        <v>0</v>
      </c>
      <c r="BM245" s="80">
        <v>0</v>
      </c>
      <c r="BN245" s="69">
        <v>0</v>
      </c>
      <c r="BO245" s="69">
        <v>0</v>
      </c>
      <c r="BP245" s="80">
        <v>0</v>
      </c>
      <c r="BQ245" s="80">
        <v>0</v>
      </c>
      <c r="BR245" s="69">
        <v>0</v>
      </c>
      <c r="BS245" s="69">
        <v>0</v>
      </c>
      <c r="BT245" s="80">
        <v>0</v>
      </c>
      <c r="BU245" s="80">
        <v>0</v>
      </c>
      <c r="BV245" s="69">
        <v>0</v>
      </c>
      <c r="BW245" s="69">
        <v>0</v>
      </c>
      <c r="BX245" s="80">
        <v>0</v>
      </c>
      <c r="BY245" s="80">
        <v>0</v>
      </c>
      <c r="BZ245" s="69">
        <v>0</v>
      </c>
      <c r="CA245" s="69">
        <v>0</v>
      </c>
      <c r="CB245" s="80">
        <v>0</v>
      </c>
      <c r="CC245" s="80">
        <v>23846</v>
      </c>
      <c r="CD245" s="69">
        <v>0</v>
      </c>
      <c r="CE245" s="69" t="s">
        <v>907</v>
      </c>
      <c r="CF245" s="69" t="s">
        <v>908</v>
      </c>
      <c r="CG245" s="69" t="s">
        <v>701</v>
      </c>
      <c r="CH245" s="69" t="s">
        <v>701</v>
      </c>
      <c r="CI245" s="69" t="s">
        <v>701</v>
      </c>
      <c r="CJ245" s="68" t="s">
        <v>701</v>
      </c>
      <c r="CK245" s="68">
        <v>45359</v>
      </c>
      <c r="CL245" s="185" t="s">
        <v>1003</v>
      </c>
      <c r="CM245" s="67" t="s">
        <v>1004</v>
      </c>
      <c r="CN245" s="67" t="s">
        <v>168</v>
      </c>
      <c r="CO245" s="68">
        <v>45348</v>
      </c>
      <c r="CP245" s="185" t="s">
        <v>1003</v>
      </c>
      <c r="CQ245" s="67" t="s">
        <v>1004</v>
      </c>
      <c r="CR245" s="67" t="s">
        <v>1073</v>
      </c>
      <c r="CS245" s="69">
        <v>566783</v>
      </c>
      <c r="CT245" s="69"/>
      <c r="CU245" s="69"/>
      <c r="CV245" s="69">
        <v>0</v>
      </c>
      <c r="CW245" s="69">
        <v>18</v>
      </c>
      <c r="CX245" s="69">
        <v>0</v>
      </c>
      <c r="CY245" s="69">
        <v>0</v>
      </c>
      <c r="CZ245" s="69">
        <v>0</v>
      </c>
      <c r="DA245" s="69">
        <v>0</v>
      </c>
      <c r="DG245" t="str">
        <f t="shared" si="9"/>
        <v>CO</v>
      </c>
    </row>
    <row r="246" spans="1:111">
      <c r="A246" t="str">
        <f t="shared" si="8"/>
        <v>06CO</v>
      </c>
      <c r="B246" s="67" t="s">
        <v>5</v>
      </c>
      <c r="C246" s="67" t="s">
        <v>665</v>
      </c>
      <c r="D246" s="67" t="s">
        <v>666</v>
      </c>
      <c r="E246" s="68">
        <v>44951</v>
      </c>
      <c r="F246" s="185" t="s">
        <v>1003</v>
      </c>
      <c r="G246" s="67" t="s">
        <v>1009</v>
      </c>
      <c r="H246" s="69">
        <v>1</v>
      </c>
      <c r="I246" s="69">
        <v>1</v>
      </c>
      <c r="J246" s="69">
        <v>209</v>
      </c>
      <c r="K246" s="69">
        <v>260</v>
      </c>
      <c r="L246" s="69">
        <v>256</v>
      </c>
      <c r="M246" s="69">
        <v>4</v>
      </c>
      <c r="N246" s="69">
        <v>0</v>
      </c>
      <c r="O246" s="69">
        <v>0</v>
      </c>
      <c r="P246" s="69">
        <v>51</v>
      </c>
      <c r="Q246" s="80">
        <v>0</v>
      </c>
      <c r="R246" s="80">
        <v>1857275</v>
      </c>
      <c r="S246" s="80">
        <v>50000</v>
      </c>
      <c r="T246" s="80">
        <v>1807275</v>
      </c>
      <c r="U246" s="80">
        <v>1907275</v>
      </c>
      <c r="V246" s="80">
        <v>1881049</v>
      </c>
      <c r="W246" s="80">
        <v>0</v>
      </c>
      <c r="X246" s="80">
        <v>0</v>
      </c>
      <c r="Y246" s="80">
        <v>0</v>
      </c>
      <c r="Z246" s="80">
        <v>1881049</v>
      </c>
      <c r="AA246" s="80">
        <v>1877156</v>
      </c>
      <c r="AB246" s="80">
        <v>-3893</v>
      </c>
      <c r="AC246" s="69">
        <v>50000</v>
      </c>
      <c r="AD246" s="69">
        <v>31</v>
      </c>
      <c r="AE246" s="69">
        <v>0</v>
      </c>
      <c r="AF246" s="80">
        <v>0</v>
      </c>
      <c r="AG246" s="80">
        <v>29472</v>
      </c>
      <c r="AH246" s="69">
        <v>0</v>
      </c>
      <c r="AI246" s="69">
        <v>0</v>
      </c>
      <c r="AJ246" s="80">
        <v>0</v>
      </c>
      <c r="AK246" s="80">
        <v>0</v>
      </c>
      <c r="AL246" s="69">
        <v>0</v>
      </c>
      <c r="AM246" s="69">
        <v>0</v>
      </c>
      <c r="AN246" s="80">
        <v>0</v>
      </c>
      <c r="AO246" s="80">
        <v>0</v>
      </c>
      <c r="AP246" s="69">
        <v>0</v>
      </c>
      <c r="AQ246" s="69">
        <v>0</v>
      </c>
      <c r="AR246" s="80">
        <v>0</v>
      </c>
      <c r="AS246" s="80">
        <v>0</v>
      </c>
      <c r="AT246" s="69">
        <v>0</v>
      </c>
      <c r="AU246" s="69">
        <v>0</v>
      </c>
      <c r="AV246" s="80">
        <v>0</v>
      </c>
      <c r="AW246" s="80">
        <v>0</v>
      </c>
      <c r="AX246" s="69">
        <v>0</v>
      </c>
      <c r="AY246" s="69">
        <v>0</v>
      </c>
      <c r="AZ246" s="80">
        <v>0</v>
      </c>
      <c r="BA246" s="80">
        <v>18238</v>
      </c>
      <c r="BB246" s="69">
        <v>0</v>
      </c>
      <c r="BC246" s="69">
        <v>0</v>
      </c>
      <c r="BD246" s="80">
        <v>0</v>
      </c>
      <c r="BE246" s="80">
        <v>0</v>
      </c>
      <c r="BF246" s="69">
        <v>0</v>
      </c>
      <c r="BG246" s="69">
        <v>0</v>
      </c>
      <c r="BH246" s="80">
        <v>0</v>
      </c>
      <c r="BI246" s="80">
        <v>0</v>
      </c>
      <c r="BJ246" s="69">
        <v>0</v>
      </c>
      <c r="BK246" s="69">
        <v>0</v>
      </c>
      <c r="BL246" s="80">
        <v>0</v>
      </c>
      <c r="BM246" s="80">
        <v>0</v>
      </c>
      <c r="BN246" s="69">
        <v>0</v>
      </c>
      <c r="BO246" s="69">
        <v>0</v>
      </c>
      <c r="BP246" s="80">
        <v>0</v>
      </c>
      <c r="BQ246" s="80">
        <v>0</v>
      </c>
      <c r="BR246" s="69">
        <v>0</v>
      </c>
      <c r="BS246" s="69">
        <v>0</v>
      </c>
      <c r="BT246" s="80">
        <v>0</v>
      </c>
      <c r="BU246" s="80">
        <v>0</v>
      </c>
      <c r="BV246" s="69">
        <v>0</v>
      </c>
      <c r="BW246" s="69">
        <v>0</v>
      </c>
      <c r="BX246" s="80">
        <v>0</v>
      </c>
      <c r="BY246" s="80">
        <v>0</v>
      </c>
      <c r="BZ246" s="69">
        <v>0</v>
      </c>
      <c r="CA246" s="69">
        <v>0</v>
      </c>
      <c r="CB246" s="80">
        <v>0</v>
      </c>
      <c r="CC246" s="80">
        <v>47710</v>
      </c>
      <c r="CD246" s="69">
        <v>0</v>
      </c>
      <c r="CE246" s="69" t="s">
        <v>961</v>
      </c>
      <c r="CF246" s="69" t="s">
        <v>962</v>
      </c>
      <c r="CG246" s="69" t="s">
        <v>701</v>
      </c>
      <c r="CH246" s="69" t="s">
        <v>701</v>
      </c>
      <c r="CI246" s="69" t="s">
        <v>701</v>
      </c>
      <c r="CJ246" s="68" t="s">
        <v>701</v>
      </c>
      <c r="CK246" s="68">
        <v>45413</v>
      </c>
      <c r="CL246" s="185" t="s">
        <v>1001</v>
      </c>
      <c r="CM246" s="67" t="s">
        <v>1004</v>
      </c>
      <c r="CN246" s="67" t="s">
        <v>168</v>
      </c>
      <c r="CO246" s="68">
        <v>45359</v>
      </c>
      <c r="CP246" s="185" t="s">
        <v>1003</v>
      </c>
      <c r="CQ246" s="67" t="s">
        <v>1004</v>
      </c>
      <c r="CR246" s="67" t="s">
        <v>1073</v>
      </c>
      <c r="CS246" s="69">
        <v>2156608.65</v>
      </c>
      <c r="CT246" s="69"/>
      <c r="CU246" s="69"/>
      <c r="CV246" s="69">
        <v>0</v>
      </c>
      <c r="CW246" s="69">
        <v>20</v>
      </c>
      <c r="CX246" s="69">
        <v>0</v>
      </c>
      <c r="CY246" s="69">
        <v>0</v>
      </c>
      <c r="CZ246" s="69">
        <v>0</v>
      </c>
      <c r="DA246" s="69">
        <v>0</v>
      </c>
      <c r="DG246" t="str">
        <f t="shared" si="9"/>
        <v>CO</v>
      </c>
    </row>
    <row r="247" spans="1:111">
      <c r="A247" t="str">
        <f t="shared" si="8"/>
        <v>06DO</v>
      </c>
      <c r="B247" s="67" t="s">
        <v>5</v>
      </c>
      <c r="C247" s="67" t="s">
        <v>440</v>
      </c>
      <c r="D247" s="67" t="s">
        <v>441</v>
      </c>
      <c r="E247" s="68">
        <v>44154</v>
      </c>
      <c r="F247" s="185" t="s">
        <v>1007</v>
      </c>
      <c r="G247" s="67" t="s">
        <v>1002</v>
      </c>
      <c r="H247" s="69">
        <v>4</v>
      </c>
      <c r="I247" s="69">
        <v>11</v>
      </c>
      <c r="J247" s="69">
        <v>600</v>
      </c>
      <c r="K247" s="69">
        <v>779</v>
      </c>
      <c r="L247" s="69">
        <v>779</v>
      </c>
      <c r="M247" s="69">
        <v>0</v>
      </c>
      <c r="N247" s="69">
        <v>0</v>
      </c>
      <c r="O247" s="69">
        <v>0</v>
      </c>
      <c r="P247" s="69">
        <v>169</v>
      </c>
      <c r="Q247" s="80">
        <v>10</v>
      </c>
      <c r="R247" s="80">
        <v>10780329</v>
      </c>
      <c r="S247" s="80">
        <v>111884</v>
      </c>
      <c r="T247" s="80">
        <v>10668445</v>
      </c>
      <c r="U247" s="80">
        <v>10840590</v>
      </c>
      <c r="V247" s="80">
        <v>11062582</v>
      </c>
      <c r="W247" s="80">
        <v>0</v>
      </c>
      <c r="X247" s="80">
        <v>0</v>
      </c>
      <c r="Y247" s="80">
        <v>0</v>
      </c>
      <c r="Z247" s="80">
        <v>11062582</v>
      </c>
      <c r="AA247" s="80">
        <v>11134539</v>
      </c>
      <c r="AB247" s="80">
        <v>187452</v>
      </c>
      <c r="AC247" s="69">
        <v>60261</v>
      </c>
      <c r="AD247" s="69">
        <v>119</v>
      </c>
      <c r="AE247" s="69">
        <v>0</v>
      </c>
      <c r="AF247" s="80">
        <v>10</v>
      </c>
      <c r="AG247" s="80">
        <v>13320</v>
      </c>
      <c r="AH247" s="69">
        <v>0</v>
      </c>
      <c r="AI247" s="69">
        <v>0</v>
      </c>
      <c r="AJ247" s="80">
        <v>0</v>
      </c>
      <c r="AK247" s="80">
        <v>36314</v>
      </c>
      <c r="AL247" s="69">
        <v>0</v>
      </c>
      <c r="AM247" s="69">
        <v>0</v>
      </c>
      <c r="AN247" s="80">
        <v>0</v>
      </c>
      <c r="AO247" s="80">
        <v>0</v>
      </c>
      <c r="AP247" s="69">
        <v>0</v>
      </c>
      <c r="AQ247" s="69">
        <v>0</v>
      </c>
      <c r="AR247" s="80">
        <v>0</v>
      </c>
      <c r="AS247" s="80">
        <v>0</v>
      </c>
      <c r="AT247" s="69">
        <v>0</v>
      </c>
      <c r="AU247" s="69">
        <v>0</v>
      </c>
      <c r="AV247" s="80">
        <v>0</v>
      </c>
      <c r="AW247" s="80">
        <v>0</v>
      </c>
      <c r="AX247" s="69">
        <v>0</v>
      </c>
      <c r="AY247" s="69">
        <v>0</v>
      </c>
      <c r="AZ247" s="80">
        <v>0</v>
      </c>
      <c r="BA247" s="80">
        <v>291824</v>
      </c>
      <c r="BB247" s="69">
        <v>0</v>
      </c>
      <c r="BC247" s="69">
        <v>0</v>
      </c>
      <c r="BD247" s="80">
        <v>0</v>
      </c>
      <c r="BE247" s="80">
        <v>0</v>
      </c>
      <c r="BF247" s="69">
        <v>0</v>
      </c>
      <c r="BG247" s="69">
        <v>0</v>
      </c>
      <c r="BH247" s="80">
        <v>0</v>
      </c>
      <c r="BI247" s="80">
        <v>0</v>
      </c>
      <c r="BJ247" s="69">
        <v>0</v>
      </c>
      <c r="BK247" s="69">
        <v>0</v>
      </c>
      <c r="BL247" s="80">
        <v>0</v>
      </c>
      <c r="BM247" s="80">
        <v>13272</v>
      </c>
      <c r="BN247" s="69">
        <v>0</v>
      </c>
      <c r="BO247" s="69">
        <v>0</v>
      </c>
      <c r="BP247" s="80">
        <v>0</v>
      </c>
      <c r="BQ247" s="80">
        <v>0</v>
      </c>
      <c r="BR247" s="69">
        <v>0</v>
      </c>
      <c r="BS247" s="69">
        <v>0</v>
      </c>
      <c r="BT247" s="80">
        <v>0</v>
      </c>
      <c r="BU247" s="80">
        <v>0</v>
      </c>
      <c r="BV247" s="69">
        <v>0</v>
      </c>
      <c r="BW247" s="69">
        <v>0</v>
      </c>
      <c r="BX247" s="80">
        <v>0</v>
      </c>
      <c r="BY247" s="80">
        <v>0</v>
      </c>
      <c r="BZ247" s="69">
        <v>0</v>
      </c>
      <c r="CA247" s="69">
        <v>0</v>
      </c>
      <c r="CB247" s="80">
        <v>10</v>
      </c>
      <c r="CC247" s="80">
        <v>81774</v>
      </c>
      <c r="CD247" s="69">
        <v>0</v>
      </c>
      <c r="CE247" s="69" t="s">
        <v>731</v>
      </c>
      <c r="CF247" s="69" t="s">
        <v>732</v>
      </c>
      <c r="CG247" s="69" t="s">
        <v>701</v>
      </c>
      <c r="CH247" s="69" t="s">
        <v>701</v>
      </c>
      <c r="CI247" s="69" t="s">
        <v>701</v>
      </c>
      <c r="CJ247" s="68" t="s">
        <v>701</v>
      </c>
      <c r="CK247" s="68">
        <v>45301</v>
      </c>
      <c r="CL247" s="185" t="s">
        <v>1003</v>
      </c>
      <c r="CM247" s="67" t="s">
        <v>1004</v>
      </c>
      <c r="CN247" s="67" t="s">
        <v>168</v>
      </c>
      <c r="CO247" s="68">
        <v>45196</v>
      </c>
      <c r="CP247" s="185" t="s">
        <v>1005</v>
      </c>
      <c r="CQ247" s="67" t="s">
        <v>1004</v>
      </c>
      <c r="CR247" s="67" t="s">
        <v>1073</v>
      </c>
      <c r="CS247" s="69">
        <v>11006397.880000001</v>
      </c>
      <c r="CT247" s="69" t="s">
        <v>870</v>
      </c>
      <c r="CU247" s="69" t="s">
        <v>871</v>
      </c>
      <c r="CV247" s="69">
        <v>10</v>
      </c>
      <c r="CW247" s="69">
        <v>50</v>
      </c>
      <c r="CX247" s="69">
        <v>0</v>
      </c>
      <c r="CY247" s="69">
        <v>0</v>
      </c>
      <c r="CZ247" s="69">
        <v>-272957</v>
      </c>
      <c r="DA247" s="69">
        <v>0</v>
      </c>
      <c r="DG247" t="str">
        <f t="shared" si="9"/>
        <v>DO</v>
      </c>
    </row>
    <row r="248" spans="1:111">
      <c r="A248" t="str">
        <f t="shared" si="8"/>
        <v>06DO</v>
      </c>
      <c r="B248" s="67" t="s">
        <v>5</v>
      </c>
      <c r="C248" s="67" t="s">
        <v>649</v>
      </c>
      <c r="D248" s="67" t="s">
        <v>650</v>
      </c>
      <c r="E248" s="68">
        <v>44798</v>
      </c>
      <c r="F248" s="185" t="s">
        <v>1005</v>
      </c>
      <c r="G248" s="67" t="s">
        <v>1009</v>
      </c>
      <c r="H248" s="69">
        <v>1</v>
      </c>
      <c r="I248" s="69">
        <v>0</v>
      </c>
      <c r="J248" s="69">
        <v>160</v>
      </c>
      <c r="K248" s="69">
        <v>303</v>
      </c>
      <c r="L248" s="69">
        <v>303</v>
      </c>
      <c r="M248" s="69">
        <v>0</v>
      </c>
      <c r="N248" s="69">
        <v>0</v>
      </c>
      <c r="O248" s="69">
        <v>0</v>
      </c>
      <c r="P248" s="69">
        <v>143</v>
      </c>
      <c r="Q248" s="80">
        <v>0</v>
      </c>
      <c r="R248" s="80">
        <v>935010</v>
      </c>
      <c r="S248" s="80">
        <v>46311</v>
      </c>
      <c r="T248" s="80">
        <v>888699</v>
      </c>
      <c r="U248" s="80">
        <v>935010</v>
      </c>
      <c r="V248" s="80">
        <v>1101336</v>
      </c>
      <c r="W248" s="80">
        <v>0</v>
      </c>
      <c r="X248" s="80">
        <v>0</v>
      </c>
      <c r="Y248" s="80">
        <v>0</v>
      </c>
      <c r="Z248" s="80">
        <v>1101336</v>
      </c>
      <c r="AA248" s="80">
        <v>1101281</v>
      </c>
      <c r="AB248" s="80">
        <v>-55</v>
      </c>
      <c r="AC248" s="69">
        <v>0</v>
      </c>
      <c r="AD248" s="69">
        <v>112</v>
      </c>
      <c r="AE248" s="69">
        <v>0</v>
      </c>
      <c r="AF248" s="80">
        <v>0</v>
      </c>
      <c r="AG248" s="80">
        <v>0</v>
      </c>
      <c r="AH248" s="69">
        <v>0</v>
      </c>
      <c r="AI248" s="69">
        <v>0</v>
      </c>
      <c r="AJ248" s="80">
        <v>0</v>
      </c>
      <c r="AK248" s="80">
        <v>0</v>
      </c>
      <c r="AL248" s="69">
        <v>0</v>
      </c>
      <c r="AM248" s="69">
        <v>0</v>
      </c>
      <c r="AN248" s="80">
        <v>0</v>
      </c>
      <c r="AO248" s="80">
        <v>0</v>
      </c>
      <c r="AP248" s="69">
        <v>0</v>
      </c>
      <c r="AQ248" s="69">
        <v>0</v>
      </c>
      <c r="AR248" s="80">
        <v>0</v>
      </c>
      <c r="AS248" s="80">
        <v>0</v>
      </c>
      <c r="AT248" s="69">
        <v>0</v>
      </c>
      <c r="AU248" s="69">
        <v>0</v>
      </c>
      <c r="AV248" s="80">
        <v>0</v>
      </c>
      <c r="AW248" s="80">
        <v>0</v>
      </c>
      <c r="AX248" s="69">
        <v>0</v>
      </c>
      <c r="AY248" s="69">
        <v>4</v>
      </c>
      <c r="AZ248" s="80">
        <v>0</v>
      </c>
      <c r="BA248" s="80">
        <v>36709</v>
      </c>
      <c r="BB248" s="69">
        <v>0</v>
      </c>
      <c r="BC248" s="69">
        <v>0</v>
      </c>
      <c r="BD248" s="80">
        <v>0</v>
      </c>
      <c r="BE248" s="80">
        <v>0</v>
      </c>
      <c r="BF248" s="69">
        <v>0</v>
      </c>
      <c r="BG248" s="69">
        <v>0</v>
      </c>
      <c r="BH248" s="80">
        <v>0</v>
      </c>
      <c r="BI248" s="80">
        <v>0</v>
      </c>
      <c r="BJ248" s="69">
        <v>0</v>
      </c>
      <c r="BK248" s="69">
        <v>0</v>
      </c>
      <c r="BL248" s="80">
        <v>0</v>
      </c>
      <c r="BM248" s="80">
        <v>0</v>
      </c>
      <c r="BN248" s="69">
        <v>0</v>
      </c>
      <c r="BO248" s="69">
        <v>0</v>
      </c>
      <c r="BP248" s="80">
        <v>0</v>
      </c>
      <c r="BQ248" s="80">
        <v>0</v>
      </c>
      <c r="BR248" s="69">
        <v>0</v>
      </c>
      <c r="BS248" s="69">
        <v>0</v>
      </c>
      <c r="BT248" s="80">
        <v>0</v>
      </c>
      <c r="BU248" s="80">
        <v>0</v>
      </c>
      <c r="BV248" s="69">
        <v>0</v>
      </c>
      <c r="BW248" s="69">
        <v>0</v>
      </c>
      <c r="BX248" s="80">
        <v>0</v>
      </c>
      <c r="BY248" s="80">
        <v>0</v>
      </c>
      <c r="BZ248" s="69">
        <v>0</v>
      </c>
      <c r="CA248" s="69">
        <v>4</v>
      </c>
      <c r="CB248" s="80">
        <v>0</v>
      </c>
      <c r="CC248" s="80">
        <v>36709</v>
      </c>
      <c r="CD248" s="69">
        <v>0</v>
      </c>
      <c r="CE248" s="69" t="s">
        <v>946</v>
      </c>
      <c r="CF248" s="69" t="s">
        <v>947</v>
      </c>
      <c r="CG248" s="69" t="s">
        <v>701</v>
      </c>
      <c r="CH248" s="69" t="s">
        <v>701</v>
      </c>
      <c r="CI248" s="69" t="s">
        <v>701</v>
      </c>
      <c r="CJ248" s="68" t="s">
        <v>701</v>
      </c>
      <c r="CK248" s="68">
        <v>45453</v>
      </c>
      <c r="CL248" s="185" t="s">
        <v>1001</v>
      </c>
      <c r="CM248" s="67" t="s">
        <v>1004</v>
      </c>
      <c r="CN248" s="67" t="s">
        <v>168</v>
      </c>
      <c r="CO248" s="68">
        <v>45349</v>
      </c>
      <c r="CP248" s="185" t="s">
        <v>1003</v>
      </c>
      <c r="CQ248" s="67" t="s">
        <v>1004</v>
      </c>
      <c r="CR248" s="67" t="s">
        <v>1073</v>
      </c>
      <c r="CS248" s="69">
        <v>1073050.3</v>
      </c>
      <c r="CT248" s="69"/>
      <c r="CU248" s="69"/>
      <c r="CV248" s="69">
        <v>0</v>
      </c>
      <c r="CW248" s="69">
        <v>27</v>
      </c>
      <c r="CX248" s="69">
        <v>0</v>
      </c>
      <c r="CY248" s="69">
        <v>0</v>
      </c>
      <c r="CZ248" s="69">
        <v>0</v>
      </c>
      <c r="DA248" s="69">
        <v>0</v>
      </c>
      <c r="DG248" t="str">
        <f t="shared" si="9"/>
        <v>DO</v>
      </c>
    </row>
    <row r="249" spans="1:111">
      <c r="A249" t="str">
        <f t="shared" si="8"/>
        <v>06DO</v>
      </c>
      <c r="B249" s="67" t="s">
        <v>5</v>
      </c>
      <c r="C249" s="67" t="s">
        <v>442</v>
      </c>
      <c r="D249" s="67" t="s">
        <v>443</v>
      </c>
      <c r="E249" s="68">
        <v>44588</v>
      </c>
      <c r="F249" s="185" t="s">
        <v>1003</v>
      </c>
      <c r="G249" s="67" t="s">
        <v>1010</v>
      </c>
      <c r="H249" s="69">
        <v>2</v>
      </c>
      <c r="I249" s="69">
        <v>5</v>
      </c>
      <c r="J249" s="69">
        <v>450</v>
      </c>
      <c r="K249" s="69">
        <v>483</v>
      </c>
      <c r="L249" s="69">
        <v>372</v>
      </c>
      <c r="M249" s="69">
        <v>111</v>
      </c>
      <c r="N249" s="69">
        <v>0</v>
      </c>
      <c r="O249" s="69">
        <v>0</v>
      </c>
      <c r="P249" s="69">
        <v>33</v>
      </c>
      <c r="Q249" s="80">
        <v>0</v>
      </c>
      <c r="R249" s="80">
        <v>2813265</v>
      </c>
      <c r="S249" s="80">
        <v>50000</v>
      </c>
      <c r="T249" s="80">
        <v>2763265</v>
      </c>
      <c r="U249" s="80">
        <v>2921577</v>
      </c>
      <c r="V249" s="80">
        <v>2938675</v>
      </c>
      <c r="W249" s="80">
        <v>0</v>
      </c>
      <c r="X249" s="80">
        <v>0</v>
      </c>
      <c r="Y249" s="80">
        <v>0</v>
      </c>
      <c r="Z249" s="80">
        <v>2938675</v>
      </c>
      <c r="AA249" s="80">
        <v>2927754</v>
      </c>
      <c r="AB249" s="80">
        <v>65</v>
      </c>
      <c r="AC249" s="69">
        <v>108312</v>
      </c>
      <c r="AD249" s="69">
        <v>12</v>
      </c>
      <c r="AE249" s="69">
        <v>0</v>
      </c>
      <c r="AF249" s="80">
        <v>0</v>
      </c>
      <c r="AG249" s="80">
        <v>47426</v>
      </c>
      <c r="AH249" s="69">
        <v>0</v>
      </c>
      <c r="AI249" s="69">
        <v>0</v>
      </c>
      <c r="AJ249" s="80">
        <v>0</v>
      </c>
      <c r="AK249" s="80">
        <v>12785</v>
      </c>
      <c r="AL249" s="69">
        <v>0</v>
      </c>
      <c r="AM249" s="69">
        <v>0</v>
      </c>
      <c r="AN249" s="80">
        <v>0</v>
      </c>
      <c r="AO249" s="80">
        <v>0</v>
      </c>
      <c r="AP249" s="69">
        <v>0</v>
      </c>
      <c r="AQ249" s="69">
        <v>0</v>
      </c>
      <c r="AR249" s="80">
        <v>0</v>
      </c>
      <c r="AS249" s="80">
        <v>0</v>
      </c>
      <c r="AT249" s="69">
        <v>0</v>
      </c>
      <c r="AU249" s="69">
        <v>0</v>
      </c>
      <c r="AV249" s="80">
        <v>0</v>
      </c>
      <c r="AW249" s="80">
        <v>0</v>
      </c>
      <c r="AX249" s="69">
        <v>0</v>
      </c>
      <c r="AY249" s="69">
        <v>0</v>
      </c>
      <c r="AZ249" s="80">
        <v>0</v>
      </c>
      <c r="BA249" s="80">
        <v>35852</v>
      </c>
      <c r="BB249" s="69">
        <v>0</v>
      </c>
      <c r="BC249" s="69">
        <v>0</v>
      </c>
      <c r="BD249" s="80">
        <v>0</v>
      </c>
      <c r="BE249" s="80">
        <v>0</v>
      </c>
      <c r="BF249" s="69">
        <v>0</v>
      </c>
      <c r="BG249" s="69">
        <v>0</v>
      </c>
      <c r="BH249" s="80">
        <v>0</v>
      </c>
      <c r="BI249" s="80">
        <v>0</v>
      </c>
      <c r="BJ249" s="69">
        <v>0</v>
      </c>
      <c r="BK249" s="69">
        <v>0</v>
      </c>
      <c r="BL249" s="80">
        <v>0</v>
      </c>
      <c r="BM249" s="80">
        <v>10986</v>
      </c>
      <c r="BN249" s="69">
        <v>0</v>
      </c>
      <c r="BO249" s="69">
        <v>0</v>
      </c>
      <c r="BP249" s="80">
        <v>0</v>
      </c>
      <c r="BQ249" s="80">
        <v>0</v>
      </c>
      <c r="BR249" s="69">
        <v>0</v>
      </c>
      <c r="BS249" s="69">
        <v>0</v>
      </c>
      <c r="BT249" s="80">
        <v>0</v>
      </c>
      <c r="BU249" s="80">
        <v>0</v>
      </c>
      <c r="BV249" s="69">
        <v>0</v>
      </c>
      <c r="BW249" s="69">
        <v>0</v>
      </c>
      <c r="BX249" s="80">
        <v>0</v>
      </c>
      <c r="BY249" s="80">
        <v>0</v>
      </c>
      <c r="BZ249" s="69">
        <v>0</v>
      </c>
      <c r="CA249" s="69">
        <v>0</v>
      </c>
      <c r="CB249" s="80">
        <v>0</v>
      </c>
      <c r="CC249" s="80">
        <v>107049</v>
      </c>
      <c r="CD249" s="69">
        <v>0</v>
      </c>
      <c r="CE249" s="69" t="s">
        <v>948</v>
      </c>
      <c r="CF249" s="69" t="s">
        <v>949</v>
      </c>
      <c r="CG249" s="69" t="s">
        <v>701</v>
      </c>
      <c r="CH249" s="69" t="s">
        <v>701</v>
      </c>
      <c r="CI249" s="69" t="s">
        <v>701</v>
      </c>
      <c r="CJ249" s="68" t="s">
        <v>701</v>
      </c>
      <c r="CK249" s="68">
        <v>45216</v>
      </c>
      <c r="CL249" s="185" t="s">
        <v>1007</v>
      </c>
      <c r="CM249" s="67" t="s">
        <v>1004</v>
      </c>
      <c r="CN249" s="67" t="s">
        <v>168</v>
      </c>
      <c r="CO249" s="68">
        <v>45159</v>
      </c>
      <c r="CP249" s="185" t="s">
        <v>1005</v>
      </c>
      <c r="CQ249" s="67" t="s">
        <v>1004</v>
      </c>
      <c r="CR249" s="67" t="s">
        <v>1073</v>
      </c>
      <c r="CS249" s="69">
        <v>3044682.74</v>
      </c>
      <c r="CT249" s="69"/>
      <c r="CU249" s="69"/>
      <c r="CV249" s="69">
        <v>0</v>
      </c>
      <c r="CW249" s="69">
        <v>21</v>
      </c>
      <c r="CX249" s="69">
        <v>0</v>
      </c>
      <c r="CY249" s="69">
        <v>0</v>
      </c>
      <c r="CZ249" s="69">
        <v>0</v>
      </c>
      <c r="DA249" s="69">
        <v>0</v>
      </c>
      <c r="DG249" t="str">
        <f t="shared" si="9"/>
        <v>DO</v>
      </c>
    </row>
    <row r="250" spans="1:111">
      <c r="A250" t="str">
        <f t="shared" si="8"/>
        <v>06DO</v>
      </c>
      <c r="B250" s="67" t="s">
        <v>5</v>
      </c>
      <c r="C250" s="67" t="s">
        <v>950</v>
      </c>
      <c r="D250" s="67" t="s">
        <v>1074</v>
      </c>
      <c r="E250" s="68">
        <v>44770</v>
      </c>
      <c r="F250" s="185" t="s">
        <v>1005</v>
      </c>
      <c r="G250" s="67" t="s">
        <v>1009</v>
      </c>
      <c r="H250" s="69">
        <v>1</v>
      </c>
      <c r="I250" s="69">
        <v>0</v>
      </c>
      <c r="J250" s="69">
        <v>240</v>
      </c>
      <c r="K250" s="69">
        <v>260</v>
      </c>
      <c r="L250" s="69">
        <v>172</v>
      </c>
      <c r="M250" s="69">
        <v>88</v>
      </c>
      <c r="N250" s="69">
        <v>0</v>
      </c>
      <c r="O250" s="69">
        <v>0</v>
      </c>
      <c r="P250" s="69">
        <v>20</v>
      </c>
      <c r="Q250" s="80">
        <v>0</v>
      </c>
      <c r="R250" s="80">
        <v>797552</v>
      </c>
      <c r="S250" s="80">
        <v>50000</v>
      </c>
      <c r="T250" s="80">
        <v>747552</v>
      </c>
      <c r="U250" s="80">
        <v>797552</v>
      </c>
      <c r="V250" s="80">
        <v>706126</v>
      </c>
      <c r="W250" s="80">
        <v>0</v>
      </c>
      <c r="X250" s="80">
        <v>0</v>
      </c>
      <c r="Y250" s="80">
        <v>0</v>
      </c>
      <c r="Z250" s="80">
        <v>706126</v>
      </c>
      <c r="AA250" s="80">
        <v>706126</v>
      </c>
      <c r="AB250" s="80">
        <v>0</v>
      </c>
      <c r="AC250" s="69">
        <v>0</v>
      </c>
      <c r="AD250" s="69">
        <v>20</v>
      </c>
      <c r="AE250" s="69">
        <v>0</v>
      </c>
      <c r="AF250" s="80">
        <v>0</v>
      </c>
      <c r="AG250" s="80">
        <v>0</v>
      </c>
      <c r="AH250" s="69">
        <v>0</v>
      </c>
      <c r="AI250" s="69">
        <v>0</v>
      </c>
      <c r="AJ250" s="80">
        <v>0</v>
      </c>
      <c r="AK250" s="80">
        <v>0</v>
      </c>
      <c r="AL250" s="69">
        <v>0</v>
      </c>
      <c r="AM250" s="69">
        <v>0</v>
      </c>
      <c r="AN250" s="80">
        <v>0</v>
      </c>
      <c r="AO250" s="80">
        <v>0</v>
      </c>
      <c r="AP250" s="69">
        <v>0</v>
      </c>
      <c r="AQ250" s="69">
        <v>0</v>
      </c>
      <c r="AR250" s="80">
        <v>0</v>
      </c>
      <c r="AS250" s="80">
        <v>0</v>
      </c>
      <c r="AT250" s="69">
        <v>0</v>
      </c>
      <c r="AU250" s="69">
        <v>0</v>
      </c>
      <c r="AV250" s="80">
        <v>0</v>
      </c>
      <c r="AW250" s="80">
        <v>0</v>
      </c>
      <c r="AX250" s="69">
        <v>0</v>
      </c>
      <c r="AY250" s="69">
        <v>0</v>
      </c>
      <c r="AZ250" s="80">
        <v>0</v>
      </c>
      <c r="BA250" s="80">
        <v>0</v>
      </c>
      <c r="BB250" s="69">
        <v>0</v>
      </c>
      <c r="BC250" s="69">
        <v>0</v>
      </c>
      <c r="BD250" s="80">
        <v>0</v>
      </c>
      <c r="BE250" s="80">
        <v>0</v>
      </c>
      <c r="BF250" s="69">
        <v>0</v>
      </c>
      <c r="BG250" s="69">
        <v>0</v>
      </c>
      <c r="BH250" s="80">
        <v>0</v>
      </c>
      <c r="BI250" s="80">
        <v>0</v>
      </c>
      <c r="BJ250" s="69">
        <v>0</v>
      </c>
      <c r="BK250" s="69">
        <v>0</v>
      </c>
      <c r="BL250" s="80">
        <v>0</v>
      </c>
      <c r="BM250" s="80">
        <v>0</v>
      </c>
      <c r="BN250" s="69">
        <v>0</v>
      </c>
      <c r="BO250" s="69">
        <v>0</v>
      </c>
      <c r="BP250" s="80">
        <v>0</v>
      </c>
      <c r="BQ250" s="80">
        <v>0</v>
      </c>
      <c r="BR250" s="69">
        <v>0</v>
      </c>
      <c r="BS250" s="69">
        <v>0</v>
      </c>
      <c r="BT250" s="80">
        <v>0</v>
      </c>
      <c r="BU250" s="80">
        <v>0</v>
      </c>
      <c r="BV250" s="69">
        <v>0</v>
      </c>
      <c r="BW250" s="69">
        <v>0</v>
      </c>
      <c r="BX250" s="80">
        <v>0</v>
      </c>
      <c r="BY250" s="80">
        <v>0</v>
      </c>
      <c r="BZ250" s="69">
        <v>0</v>
      </c>
      <c r="CA250" s="69">
        <v>0</v>
      </c>
      <c r="CB250" s="80">
        <v>0</v>
      </c>
      <c r="CC250" s="80">
        <v>0</v>
      </c>
      <c r="CD250" s="69">
        <v>0</v>
      </c>
      <c r="CE250" s="69" t="s">
        <v>878</v>
      </c>
      <c r="CF250" s="69" t="s">
        <v>879</v>
      </c>
      <c r="CG250" s="69" t="s">
        <v>701</v>
      </c>
      <c r="CH250" s="69" t="s">
        <v>701</v>
      </c>
      <c r="CI250" s="69" t="s">
        <v>701</v>
      </c>
      <c r="CJ250" s="68" t="s">
        <v>701</v>
      </c>
      <c r="CK250" s="68">
        <v>45149</v>
      </c>
      <c r="CL250" s="185" t="s">
        <v>1005</v>
      </c>
      <c r="CM250" s="67" t="s">
        <v>1004</v>
      </c>
      <c r="CN250" s="67" t="s">
        <v>168</v>
      </c>
      <c r="CO250" s="68">
        <v>45106</v>
      </c>
      <c r="CP250" s="185" t="s">
        <v>1001</v>
      </c>
      <c r="CQ250" s="67" t="s">
        <v>1009</v>
      </c>
      <c r="CR250" s="67" t="s">
        <v>1073</v>
      </c>
      <c r="CS250" s="69">
        <v>1509363.9</v>
      </c>
      <c r="CT250" s="69"/>
      <c r="CU250" s="69"/>
      <c r="CV250" s="69">
        <v>0</v>
      </c>
      <c r="CW250" s="69">
        <v>0</v>
      </c>
      <c r="CX250" s="69">
        <v>0</v>
      </c>
      <c r="CY250" s="69">
        <v>0</v>
      </c>
      <c r="CZ250" s="69">
        <v>0</v>
      </c>
      <c r="DA250" s="69">
        <v>0</v>
      </c>
      <c r="DG250" t="str">
        <f t="shared" si="9"/>
        <v>DO</v>
      </c>
    </row>
    <row r="251" spans="1:111">
      <c r="A251" t="str">
        <f t="shared" si="8"/>
        <v>06DO</v>
      </c>
      <c r="B251" s="67" t="s">
        <v>5</v>
      </c>
      <c r="C251" s="67" t="s">
        <v>444</v>
      </c>
      <c r="D251" s="67" t="s">
        <v>445</v>
      </c>
      <c r="E251" s="68">
        <v>44707</v>
      </c>
      <c r="F251" s="185" t="s">
        <v>1001</v>
      </c>
      <c r="G251" s="67" t="s">
        <v>1010</v>
      </c>
      <c r="H251" s="69">
        <v>1</v>
      </c>
      <c r="I251" s="69">
        <v>2</v>
      </c>
      <c r="J251" s="69">
        <v>250</v>
      </c>
      <c r="K251" s="69">
        <v>272</v>
      </c>
      <c r="L251" s="69">
        <v>220</v>
      </c>
      <c r="M251" s="69">
        <v>52</v>
      </c>
      <c r="N251" s="69">
        <v>0</v>
      </c>
      <c r="O251" s="69">
        <v>0</v>
      </c>
      <c r="P251" s="69">
        <v>22</v>
      </c>
      <c r="Q251" s="80">
        <v>0</v>
      </c>
      <c r="R251" s="80">
        <v>2697327</v>
      </c>
      <c r="S251" s="80">
        <v>50000</v>
      </c>
      <c r="T251" s="80">
        <v>2647327</v>
      </c>
      <c r="U251" s="80">
        <v>2771657</v>
      </c>
      <c r="V251" s="80">
        <v>2731695</v>
      </c>
      <c r="W251" s="80">
        <v>0</v>
      </c>
      <c r="X251" s="80">
        <v>180000</v>
      </c>
      <c r="Y251" s="80">
        <v>180000</v>
      </c>
      <c r="Z251" s="80">
        <v>2911695</v>
      </c>
      <c r="AA251" s="80">
        <v>2718704</v>
      </c>
      <c r="AB251" s="80">
        <v>-192991</v>
      </c>
      <c r="AC251" s="69">
        <v>74329</v>
      </c>
      <c r="AD251" s="69">
        <v>14</v>
      </c>
      <c r="AE251" s="69">
        <v>0</v>
      </c>
      <c r="AF251" s="80">
        <v>0</v>
      </c>
      <c r="AG251" s="80">
        <v>3630</v>
      </c>
      <c r="AH251" s="69">
        <v>0</v>
      </c>
      <c r="AI251" s="69">
        <v>0</v>
      </c>
      <c r="AJ251" s="80">
        <v>0</v>
      </c>
      <c r="AK251" s="80">
        <v>41276</v>
      </c>
      <c r="AL251" s="69">
        <v>0</v>
      </c>
      <c r="AM251" s="69">
        <v>0</v>
      </c>
      <c r="AN251" s="80">
        <v>0</v>
      </c>
      <c r="AO251" s="80">
        <v>0</v>
      </c>
      <c r="AP251" s="69">
        <v>0</v>
      </c>
      <c r="AQ251" s="69">
        <v>0</v>
      </c>
      <c r="AR251" s="80">
        <v>0</v>
      </c>
      <c r="AS251" s="80">
        <v>0</v>
      </c>
      <c r="AT251" s="69">
        <v>0</v>
      </c>
      <c r="AU251" s="69">
        <v>0</v>
      </c>
      <c r="AV251" s="80">
        <v>0</v>
      </c>
      <c r="AW251" s="80">
        <v>0</v>
      </c>
      <c r="AX251" s="69">
        <v>0</v>
      </c>
      <c r="AY251" s="69">
        <v>0</v>
      </c>
      <c r="AZ251" s="80">
        <v>0</v>
      </c>
      <c r="BA251" s="80">
        <v>48138</v>
      </c>
      <c r="BB251" s="69">
        <v>0</v>
      </c>
      <c r="BC251" s="69">
        <v>0</v>
      </c>
      <c r="BD251" s="80">
        <v>0</v>
      </c>
      <c r="BE251" s="80">
        <v>3654</v>
      </c>
      <c r="BF251" s="69">
        <v>0</v>
      </c>
      <c r="BG251" s="69">
        <v>0</v>
      </c>
      <c r="BH251" s="80">
        <v>0</v>
      </c>
      <c r="BI251" s="80">
        <v>0</v>
      </c>
      <c r="BJ251" s="69">
        <v>0</v>
      </c>
      <c r="BK251" s="69">
        <v>0</v>
      </c>
      <c r="BL251" s="80">
        <v>0</v>
      </c>
      <c r="BM251" s="80">
        <v>0</v>
      </c>
      <c r="BN251" s="69">
        <v>0</v>
      </c>
      <c r="BO251" s="69">
        <v>0</v>
      </c>
      <c r="BP251" s="80">
        <v>0</v>
      </c>
      <c r="BQ251" s="80">
        <v>0</v>
      </c>
      <c r="BR251" s="69">
        <v>0</v>
      </c>
      <c r="BS251" s="69">
        <v>0</v>
      </c>
      <c r="BT251" s="80">
        <v>0</v>
      </c>
      <c r="BU251" s="80">
        <v>0</v>
      </c>
      <c r="BV251" s="69">
        <v>0</v>
      </c>
      <c r="BW251" s="69">
        <v>0</v>
      </c>
      <c r="BX251" s="80">
        <v>0</v>
      </c>
      <c r="BY251" s="80">
        <v>0</v>
      </c>
      <c r="BZ251" s="69">
        <v>0</v>
      </c>
      <c r="CA251" s="69">
        <v>0</v>
      </c>
      <c r="CB251" s="80">
        <v>0</v>
      </c>
      <c r="CC251" s="80">
        <v>96698</v>
      </c>
      <c r="CD251" s="69">
        <v>0</v>
      </c>
      <c r="CE251" s="69" t="s">
        <v>951</v>
      </c>
      <c r="CF251" s="69" t="s">
        <v>952</v>
      </c>
      <c r="CG251" s="69" t="s">
        <v>701</v>
      </c>
      <c r="CH251" s="69" t="s">
        <v>701</v>
      </c>
      <c r="CI251" s="69" t="s">
        <v>701</v>
      </c>
      <c r="CJ251" s="68" t="s">
        <v>701</v>
      </c>
      <c r="CK251" s="68">
        <v>45161</v>
      </c>
      <c r="CL251" s="185" t="s">
        <v>1005</v>
      </c>
      <c r="CM251" s="67" t="s">
        <v>1004</v>
      </c>
      <c r="CN251" s="67" t="s">
        <v>168</v>
      </c>
      <c r="CO251" s="68">
        <v>45070</v>
      </c>
      <c r="CP251" s="185" t="s">
        <v>1001</v>
      </c>
      <c r="CQ251" s="67" t="s">
        <v>1009</v>
      </c>
      <c r="CR251" s="67" t="s">
        <v>1072</v>
      </c>
      <c r="CS251" s="69">
        <v>2883318.39</v>
      </c>
      <c r="CT251" s="69" t="s">
        <v>870</v>
      </c>
      <c r="CU251" s="69" t="s">
        <v>871</v>
      </c>
      <c r="CV251" s="69">
        <v>0</v>
      </c>
      <c r="CW251" s="69">
        <v>8</v>
      </c>
      <c r="CX251" s="69">
        <v>0</v>
      </c>
      <c r="CY251" s="69">
        <v>0</v>
      </c>
      <c r="CZ251" s="69">
        <v>0</v>
      </c>
      <c r="DA251" s="69">
        <v>0</v>
      </c>
      <c r="DG251" t="str">
        <f t="shared" si="9"/>
        <v>DO</v>
      </c>
    </row>
    <row r="252" spans="1:111">
      <c r="A252" t="str">
        <f t="shared" si="8"/>
        <v>06DO</v>
      </c>
      <c r="B252" s="67" t="s">
        <v>5</v>
      </c>
      <c r="C252" s="67" t="s">
        <v>651</v>
      </c>
      <c r="D252" s="67" t="s">
        <v>652</v>
      </c>
      <c r="E252" s="68">
        <v>44434</v>
      </c>
      <c r="F252" s="185" t="s">
        <v>1005</v>
      </c>
      <c r="G252" s="67" t="s">
        <v>1010</v>
      </c>
      <c r="H252" s="69">
        <v>1</v>
      </c>
      <c r="I252" s="69">
        <v>0</v>
      </c>
      <c r="J252" s="69">
        <v>280</v>
      </c>
      <c r="K252" s="69">
        <v>460</v>
      </c>
      <c r="L252" s="69">
        <v>459</v>
      </c>
      <c r="M252" s="69">
        <v>1</v>
      </c>
      <c r="N252" s="69">
        <v>0</v>
      </c>
      <c r="O252" s="69">
        <v>0</v>
      </c>
      <c r="P252" s="69">
        <v>180</v>
      </c>
      <c r="Q252" s="80">
        <v>0</v>
      </c>
      <c r="R252" s="80">
        <v>757063</v>
      </c>
      <c r="S252" s="80">
        <v>47154</v>
      </c>
      <c r="T252" s="80">
        <v>709909</v>
      </c>
      <c r="U252" s="80">
        <v>757063</v>
      </c>
      <c r="V252" s="80">
        <v>654819</v>
      </c>
      <c r="W252" s="80">
        <v>0</v>
      </c>
      <c r="X252" s="80">
        <v>0</v>
      </c>
      <c r="Y252" s="80">
        <v>0</v>
      </c>
      <c r="Z252" s="80">
        <v>654819</v>
      </c>
      <c r="AA252" s="80">
        <v>654819</v>
      </c>
      <c r="AB252" s="80">
        <v>0</v>
      </c>
      <c r="AC252" s="69">
        <v>0</v>
      </c>
      <c r="AD252" s="69">
        <v>101</v>
      </c>
      <c r="AE252" s="69">
        <v>0</v>
      </c>
      <c r="AF252" s="80">
        <v>0</v>
      </c>
      <c r="AG252" s="80">
        <v>33282</v>
      </c>
      <c r="AH252" s="69">
        <v>0</v>
      </c>
      <c r="AI252" s="69">
        <v>0</v>
      </c>
      <c r="AJ252" s="80">
        <v>0</v>
      </c>
      <c r="AK252" s="80">
        <v>0</v>
      </c>
      <c r="AL252" s="69">
        <v>0</v>
      </c>
      <c r="AM252" s="69">
        <v>0</v>
      </c>
      <c r="AN252" s="80">
        <v>0</v>
      </c>
      <c r="AO252" s="80">
        <v>0</v>
      </c>
      <c r="AP252" s="69">
        <v>0</v>
      </c>
      <c r="AQ252" s="69">
        <v>0</v>
      </c>
      <c r="AR252" s="80">
        <v>0</v>
      </c>
      <c r="AS252" s="80">
        <v>0</v>
      </c>
      <c r="AT252" s="69">
        <v>0</v>
      </c>
      <c r="AU252" s="69">
        <v>0</v>
      </c>
      <c r="AV252" s="80">
        <v>0</v>
      </c>
      <c r="AW252" s="80">
        <v>0</v>
      </c>
      <c r="AX252" s="69">
        <v>0</v>
      </c>
      <c r="AY252" s="69">
        <v>0</v>
      </c>
      <c r="AZ252" s="80">
        <v>0</v>
      </c>
      <c r="BA252" s="80">
        <v>0</v>
      </c>
      <c r="BB252" s="69">
        <v>0</v>
      </c>
      <c r="BC252" s="69">
        <v>55</v>
      </c>
      <c r="BD252" s="80">
        <v>0</v>
      </c>
      <c r="BE252" s="80">
        <v>0</v>
      </c>
      <c r="BF252" s="69">
        <v>0</v>
      </c>
      <c r="BG252" s="69">
        <v>0</v>
      </c>
      <c r="BH252" s="80">
        <v>0</v>
      </c>
      <c r="BI252" s="80">
        <v>0</v>
      </c>
      <c r="BJ252" s="69">
        <v>0</v>
      </c>
      <c r="BK252" s="69">
        <v>0</v>
      </c>
      <c r="BL252" s="80">
        <v>0</v>
      </c>
      <c r="BM252" s="80">
        <v>0</v>
      </c>
      <c r="BN252" s="69">
        <v>0</v>
      </c>
      <c r="BO252" s="69">
        <v>0</v>
      </c>
      <c r="BP252" s="80">
        <v>0</v>
      </c>
      <c r="BQ252" s="80">
        <v>0</v>
      </c>
      <c r="BR252" s="69">
        <v>0</v>
      </c>
      <c r="BS252" s="69">
        <v>0</v>
      </c>
      <c r="BT252" s="80">
        <v>0</v>
      </c>
      <c r="BU252" s="80">
        <v>0</v>
      </c>
      <c r="BV252" s="69">
        <v>0</v>
      </c>
      <c r="BW252" s="69">
        <v>0</v>
      </c>
      <c r="BX252" s="80">
        <v>0</v>
      </c>
      <c r="BY252" s="80">
        <v>0</v>
      </c>
      <c r="BZ252" s="69">
        <v>0</v>
      </c>
      <c r="CA252" s="69">
        <v>55</v>
      </c>
      <c r="CB252" s="80">
        <v>0</v>
      </c>
      <c r="CC252" s="80">
        <v>33282</v>
      </c>
      <c r="CD252" s="69">
        <v>0</v>
      </c>
      <c r="CE252" s="69" t="s">
        <v>953</v>
      </c>
      <c r="CF252" s="69" t="s">
        <v>954</v>
      </c>
      <c r="CG252" s="69" t="s">
        <v>701</v>
      </c>
      <c r="CH252" s="69" t="s">
        <v>701</v>
      </c>
      <c r="CI252" s="69" t="s">
        <v>701</v>
      </c>
      <c r="CJ252" s="68" t="s">
        <v>701</v>
      </c>
      <c r="CK252" s="68">
        <v>45121</v>
      </c>
      <c r="CL252" s="185" t="s">
        <v>1005</v>
      </c>
      <c r="CM252" s="67" t="s">
        <v>1004</v>
      </c>
      <c r="CN252" s="67" t="s">
        <v>168</v>
      </c>
      <c r="CO252" s="68">
        <v>45022</v>
      </c>
      <c r="CP252" s="185" t="s">
        <v>1001</v>
      </c>
      <c r="CQ252" s="67" t="s">
        <v>1009</v>
      </c>
      <c r="CR252" s="67" t="s">
        <v>1072</v>
      </c>
      <c r="CS252" s="69">
        <v>1042435.8</v>
      </c>
      <c r="CT252" s="69"/>
      <c r="CU252" s="69"/>
      <c r="CV252" s="69">
        <v>0</v>
      </c>
      <c r="CW252" s="69">
        <v>24</v>
      </c>
      <c r="CX252" s="69">
        <v>0</v>
      </c>
      <c r="CY252" s="69">
        <v>0</v>
      </c>
      <c r="CZ252" s="69">
        <v>0</v>
      </c>
      <c r="DA252" s="69">
        <v>0</v>
      </c>
      <c r="DG252" t="str">
        <f t="shared" si="9"/>
        <v>DO</v>
      </c>
    </row>
    <row r="253" spans="1:111">
      <c r="A253" t="str">
        <f t="shared" si="8"/>
        <v>06DO</v>
      </c>
      <c r="B253" s="67" t="s">
        <v>5</v>
      </c>
      <c r="C253" s="67" t="s">
        <v>653</v>
      </c>
      <c r="D253" s="67" t="s">
        <v>654</v>
      </c>
      <c r="E253" s="68">
        <v>44840</v>
      </c>
      <c r="F253" s="185" t="s">
        <v>1007</v>
      </c>
      <c r="G253" s="67" t="s">
        <v>1009</v>
      </c>
      <c r="H253" s="69">
        <v>2</v>
      </c>
      <c r="I253" s="69">
        <v>0</v>
      </c>
      <c r="J253" s="69">
        <v>200</v>
      </c>
      <c r="K253" s="69">
        <v>217</v>
      </c>
      <c r="L253" s="69">
        <v>206</v>
      </c>
      <c r="M253" s="69">
        <v>11</v>
      </c>
      <c r="N253" s="69">
        <v>0</v>
      </c>
      <c r="O253" s="69">
        <v>0</v>
      </c>
      <c r="P253" s="69">
        <v>17</v>
      </c>
      <c r="Q253" s="80">
        <v>0</v>
      </c>
      <c r="R253" s="80">
        <v>779455</v>
      </c>
      <c r="S253" s="80">
        <v>29484</v>
      </c>
      <c r="T253" s="80">
        <v>749971</v>
      </c>
      <c r="U253" s="80">
        <v>779455</v>
      </c>
      <c r="V253" s="80">
        <v>733765</v>
      </c>
      <c r="W253" s="80">
        <v>0</v>
      </c>
      <c r="X253" s="80">
        <v>0</v>
      </c>
      <c r="Y253" s="80">
        <v>0</v>
      </c>
      <c r="Z253" s="80">
        <v>733765</v>
      </c>
      <c r="AA253" s="80">
        <v>733765</v>
      </c>
      <c r="AB253" s="80">
        <v>0</v>
      </c>
      <c r="AC253" s="69">
        <v>0</v>
      </c>
      <c r="AD253" s="69">
        <v>8</v>
      </c>
      <c r="AE253" s="69">
        <v>0</v>
      </c>
      <c r="AF253" s="80">
        <v>0</v>
      </c>
      <c r="AG253" s="80">
        <v>0</v>
      </c>
      <c r="AH253" s="69">
        <v>0</v>
      </c>
      <c r="AI253" s="69">
        <v>0</v>
      </c>
      <c r="AJ253" s="80">
        <v>0</v>
      </c>
      <c r="AK253" s="80">
        <v>0</v>
      </c>
      <c r="AL253" s="69">
        <v>0</v>
      </c>
      <c r="AM253" s="69">
        <v>0</v>
      </c>
      <c r="AN253" s="80">
        <v>0</v>
      </c>
      <c r="AO253" s="80">
        <v>0</v>
      </c>
      <c r="AP253" s="69">
        <v>0</v>
      </c>
      <c r="AQ253" s="69">
        <v>0</v>
      </c>
      <c r="AR253" s="80">
        <v>0</v>
      </c>
      <c r="AS253" s="80">
        <v>0</v>
      </c>
      <c r="AT253" s="69">
        <v>0</v>
      </c>
      <c r="AU253" s="69">
        <v>0</v>
      </c>
      <c r="AV253" s="80">
        <v>0</v>
      </c>
      <c r="AW253" s="80">
        <v>0</v>
      </c>
      <c r="AX253" s="69">
        <v>0</v>
      </c>
      <c r="AY253" s="69">
        <v>0</v>
      </c>
      <c r="AZ253" s="80">
        <v>0</v>
      </c>
      <c r="BA253" s="80">
        <v>14889</v>
      </c>
      <c r="BB253" s="69">
        <v>0</v>
      </c>
      <c r="BC253" s="69">
        <v>0</v>
      </c>
      <c r="BD253" s="80">
        <v>0</v>
      </c>
      <c r="BE253" s="80">
        <v>0</v>
      </c>
      <c r="BF253" s="69">
        <v>0</v>
      </c>
      <c r="BG253" s="69">
        <v>0</v>
      </c>
      <c r="BH253" s="80">
        <v>0</v>
      </c>
      <c r="BI253" s="80">
        <v>0</v>
      </c>
      <c r="BJ253" s="69">
        <v>0</v>
      </c>
      <c r="BK253" s="69">
        <v>0</v>
      </c>
      <c r="BL253" s="80">
        <v>0</v>
      </c>
      <c r="BM253" s="80">
        <v>0</v>
      </c>
      <c r="BN253" s="69">
        <v>0</v>
      </c>
      <c r="BO253" s="69">
        <v>0</v>
      </c>
      <c r="BP253" s="80">
        <v>0</v>
      </c>
      <c r="BQ253" s="80">
        <v>0</v>
      </c>
      <c r="BR253" s="69">
        <v>0</v>
      </c>
      <c r="BS253" s="69">
        <v>0</v>
      </c>
      <c r="BT253" s="80">
        <v>0</v>
      </c>
      <c r="BU253" s="80">
        <v>0</v>
      </c>
      <c r="BV253" s="69">
        <v>0</v>
      </c>
      <c r="BW253" s="69">
        <v>0</v>
      </c>
      <c r="BX253" s="80">
        <v>0</v>
      </c>
      <c r="BY253" s="80">
        <v>0</v>
      </c>
      <c r="BZ253" s="69">
        <v>0</v>
      </c>
      <c r="CA253" s="69">
        <v>0</v>
      </c>
      <c r="CB253" s="80">
        <v>0</v>
      </c>
      <c r="CC253" s="80">
        <v>14889</v>
      </c>
      <c r="CD253" s="69">
        <v>0</v>
      </c>
      <c r="CE253" s="69" t="s">
        <v>816</v>
      </c>
      <c r="CF253" s="69" t="s">
        <v>817</v>
      </c>
      <c r="CG253" s="69" t="s">
        <v>701</v>
      </c>
      <c r="CH253" s="69" t="s">
        <v>701</v>
      </c>
      <c r="CI253" s="69" t="s">
        <v>701</v>
      </c>
      <c r="CJ253" s="68" t="s">
        <v>701</v>
      </c>
      <c r="CK253" s="68">
        <v>45300</v>
      </c>
      <c r="CL253" s="185" t="s">
        <v>1003</v>
      </c>
      <c r="CM253" s="67" t="s">
        <v>1004</v>
      </c>
      <c r="CN253" s="67" t="s">
        <v>168</v>
      </c>
      <c r="CO253" s="68">
        <v>45273</v>
      </c>
      <c r="CP253" s="185" t="s">
        <v>1007</v>
      </c>
      <c r="CQ253" s="67" t="s">
        <v>1004</v>
      </c>
      <c r="CR253" s="67" t="s">
        <v>1073</v>
      </c>
      <c r="CS253" s="69">
        <v>612148</v>
      </c>
      <c r="CT253" s="69"/>
      <c r="CU253" s="69"/>
      <c r="CV253" s="69">
        <v>0</v>
      </c>
      <c r="CW253" s="69">
        <v>9</v>
      </c>
      <c r="CX253" s="69">
        <v>0</v>
      </c>
      <c r="CY253" s="69">
        <v>0</v>
      </c>
      <c r="CZ253" s="69">
        <v>0</v>
      </c>
      <c r="DA253" s="69">
        <v>0</v>
      </c>
      <c r="DG253" t="str">
        <f t="shared" si="9"/>
        <v>DO</v>
      </c>
    </row>
    <row r="254" spans="1:111">
      <c r="A254" t="str">
        <f t="shared" si="8"/>
        <v>06DO</v>
      </c>
      <c r="B254" s="67" t="s">
        <v>5</v>
      </c>
      <c r="C254" s="67" t="s">
        <v>655</v>
      </c>
      <c r="D254" s="67" t="s">
        <v>656</v>
      </c>
      <c r="E254" s="68">
        <v>44882</v>
      </c>
      <c r="F254" s="185" t="s">
        <v>1007</v>
      </c>
      <c r="G254" s="67" t="s">
        <v>1009</v>
      </c>
      <c r="H254" s="69">
        <v>1</v>
      </c>
      <c r="I254" s="69">
        <v>0</v>
      </c>
      <c r="J254" s="69">
        <v>380</v>
      </c>
      <c r="K254" s="69">
        <v>414</v>
      </c>
      <c r="L254" s="69">
        <v>307</v>
      </c>
      <c r="M254" s="69">
        <v>107</v>
      </c>
      <c r="N254" s="69">
        <v>0</v>
      </c>
      <c r="O254" s="69">
        <v>0</v>
      </c>
      <c r="P254" s="69">
        <v>34</v>
      </c>
      <c r="Q254" s="80">
        <v>0</v>
      </c>
      <c r="R254" s="80">
        <v>1446162</v>
      </c>
      <c r="S254" s="80">
        <v>50000</v>
      </c>
      <c r="T254" s="80">
        <v>1396162</v>
      </c>
      <c r="U254" s="80">
        <v>1446162</v>
      </c>
      <c r="V254" s="80">
        <v>1381923</v>
      </c>
      <c r="W254" s="80">
        <v>0</v>
      </c>
      <c r="X254" s="80">
        <v>0</v>
      </c>
      <c r="Y254" s="80">
        <v>0</v>
      </c>
      <c r="Z254" s="80">
        <v>1381923</v>
      </c>
      <c r="AA254" s="80">
        <v>1381923</v>
      </c>
      <c r="AB254" s="80">
        <v>0</v>
      </c>
      <c r="AC254" s="69">
        <v>0</v>
      </c>
      <c r="AD254" s="69">
        <v>9</v>
      </c>
      <c r="AE254" s="69">
        <v>0</v>
      </c>
      <c r="AF254" s="80">
        <v>0</v>
      </c>
      <c r="AG254" s="80">
        <v>0</v>
      </c>
      <c r="AH254" s="69">
        <v>0</v>
      </c>
      <c r="AI254" s="69">
        <v>0</v>
      </c>
      <c r="AJ254" s="80">
        <v>0</v>
      </c>
      <c r="AK254" s="80">
        <v>0</v>
      </c>
      <c r="AL254" s="69">
        <v>0</v>
      </c>
      <c r="AM254" s="69">
        <v>0</v>
      </c>
      <c r="AN254" s="80">
        <v>0</v>
      </c>
      <c r="AO254" s="80">
        <v>0</v>
      </c>
      <c r="AP254" s="69">
        <v>0</v>
      </c>
      <c r="AQ254" s="69">
        <v>0</v>
      </c>
      <c r="AR254" s="80">
        <v>0</v>
      </c>
      <c r="AS254" s="80">
        <v>0</v>
      </c>
      <c r="AT254" s="69">
        <v>0</v>
      </c>
      <c r="AU254" s="69">
        <v>0</v>
      </c>
      <c r="AV254" s="80">
        <v>0</v>
      </c>
      <c r="AW254" s="80">
        <v>0</v>
      </c>
      <c r="AX254" s="69">
        <v>0</v>
      </c>
      <c r="AY254" s="69">
        <v>0</v>
      </c>
      <c r="AZ254" s="80">
        <v>0</v>
      </c>
      <c r="BA254" s="80">
        <v>41448</v>
      </c>
      <c r="BB254" s="69">
        <v>0</v>
      </c>
      <c r="BC254" s="69">
        <v>0</v>
      </c>
      <c r="BD254" s="80">
        <v>0</v>
      </c>
      <c r="BE254" s="80">
        <v>0</v>
      </c>
      <c r="BF254" s="69">
        <v>0</v>
      </c>
      <c r="BG254" s="69">
        <v>0</v>
      </c>
      <c r="BH254" s="80">
        <v>0</v>
      </c>
      <c r="BI254" s="80">
        <v>0</v>
      </c>
      <c r="BJ254" s="69">
        <v>0</v>
      </c>
      <c r="BK254" s="69">
        <v>0</v>
      </c>
      <c r="BL254" s="80">
        <v>0</v>
      </c>
      <c r="BM254" s="80">
        <v>0</v>
      </c>
      <c r="BN254" s="69">
        <v>0</v>
      </c>
      <c r="BO254" s="69">
        <v>0</v>
      </c>
      <c r="BP254" s="80">
        <v>0</v>
      </c>
      <c r="BQ254" s="80">
        <v>0</v>
      </c>
      <c r="BR254" s="69">
        <v>0</v>
      </c>
      <c r="BS254" s="69">
        <v>0</v>
      </c>
      <c r="BT254" s="80">
        <v>0</v>
      </c>
      <c r="BU254" s="80">
        <v>0</v>
      </c>
      <c r="BV254" s="69">
        <v>0</v>
      </c>
      <c r="BW254" s="69">
        <v>0</v>
      </c>
      <c r="BX254" s="80">
        <v>0</v>
      </c>
      <c r="BY254" s="80">
        <v>0</v>
      </c>
      <c r="BZ254" s="69">
        <v>0</v>
      </c>
      <c r="CA254" s="69">
        <v>0</v>
      </c>
      <c r="CB254" s="80">
        <v>0</v>
      </c>
      <c r="CC254" s="80">
        <v>41448</v>
      </c>
      <c r="CD254" s="69">
        <v>0</v>
      </c>
      <c r="CE254" s="69" t="s">
        <v>731</v>
      </c>
      <c r="CF254" s="69" t="s">
        <v>732</v>
      </c>
      <c r="CG254" s="69" t="s">
        <v>701</v>
      </c>
      <c r="CH254" s="69" t="s">
        <v>701</v>
      </c>
      <c r="CI254" s="69" t="s">
        <v>701</v>
      </c>
      <c r="CJ254" s="68" t="s">
        <v>701</v>
      </c>
      <c r="CK254" s="68">
        <v>45366</v>
      </c>
      <c r="CL254" s="185" t="s">
        <v>1003</v>
      </c>
      <c r="CM254" s="67" t="s">
        <v>1004</v>
      </c>
      <c r="CN254" s="67" t="s">
        <v>168</v>
      </c>
      <c r="CO254" s="68">
        <v>45330</v>
      </c>
      <c r="CP254" s="185" t="s">
        <v>1003</v>
      </c>
      <c r="CQ254" s="67" t="s">
        <v>1004</v>
      </c>
      <c r="CR254" s="67" t="s">
        <v>1073</v>
      </c>
      <c r="CS254" s="69">
        <v>2588372.7999999998</v>
      </c>
      <c r="CT254" s="69"/>
      <c r="CU254" s="69"/>
      <c r="CV254" s="69">
        <v>0</v>
      </c>
      <c r="CW254" s="69">
        <v>25</v>
      </c>
      <c r="CX254" s="69">
        <v>0</v>
      </c>
      <c r="CY254" s="69">
        <v>0</v>
      </c>
      <c r="CZ254" s="69">
        <v>0</v>
      </c>
      <c r="DA254" s="69">
        <v>0</v>
      </c>
      <c r="DG254" t="str">
        <f t="shared" si="9"/>
        <v>DO</v>
      </c>
    </row>
    <row r="255" spans="1:111">
      <c r="A255" t="str">
        <f t="shared" si="8"/>
        <v>07CO</v>
      </c>
      <c r="B255" s="67" t="s">
        <v>6</v>
      </c>
      <c r="C255" s="67" t="s">
        <v>492</v>
      </c>
      <c r="D255" s="67" t="s">
        <v>493</v>
      </c>
      <c r="E255" s="68">
        <v>42541</v>
      </c>
      <c r="F255" s="185" t="s">
        <v>1001</v>
      </c>
      <c r="G255" s="67" t="s">
        <v>1057</v>
      </c>
      <c r="H255" s="69">
        <v>3</v>
      </c>
      <c r="I255" s="69">
        <v>23</v>
      </c>
      <c r="J255" s="69">
        <v>730</v>
      </c>
      <c r="K255" s="69">
        <v>1366</v>
      </c>
      <c r="L255" s="69">
        <v>2427</v>
      </c>
      <c r="M255" s="69">
        <v>-1061</v>
      </c>
      <c r="N255" s="69">
        <v>1061</v>
      </c>
      <c r="O255" s="69">
        <v>0</v>
      </c>
      <c r="P255" s="69">
        <v>224</v>
      </c>
      <c r="Q255" s="80">
        <v>412</v>
      </c>
      <c r="R255" s="80">
        <v>27868889</v>
      </c>
      <c r="S255" s="80">
        <v>150000</v>
      </c>
      <c r="T255" s="80">
        <v>27718889</v>
      </c>
      <c r="U255" s="80">
        <v>32682171</v>
      </c>
      <c r="V255" s="80">
        <v>33265156</v>
      </c>
      <c r="W255" s="80">
        <v>-3418119</v>
      </c>
      <c r="X255" s="80">
        <v>0</v>
      </c>
      <c r="Y255" s="80">
        <v>-3418119</v>
      </c>
      <c r="Z255" s="80">
        <v>29847037</v>
      </c>
      <c r="AA255" s="80">
        <v>30298655</v>
      </c>
      <c r="AB255" s="80">
        <v>563653</v>
      </c>
      <c r="AC255" s="69">
        <v>4813282</v>
      </c>
      <c r="AD255" s="69">
        <v>103</v>
      </c>
      <c r="AE255" s="69">
        <v>0</v>
      </c>
      <c r="AF255" s="80">
        <v>69</v>
      </c>
      <c r="AG255" s="80">
        <v>1450267</v>
      </c>
      <c r="AH255" s="69">
        <v>210761</v>
      </c>
      <c r="AI255" s="69">
        <v>0</v>
      </c>
      <c r="AJ255" s="80">
        <v>101</v>
      </c>
      <c r="AK255" s="80">
        <v>1642245</v>
      </c>
      <c r="AL255" s="69">
        <v>76915</v>
      </c>
      <c r="AM255" s="69">
        <v>0</v>
      </c>
      <c r="AN255" s="80">
        <v>0</v>
      </c>
      <c r="AO255" s="80">
        <v>0</v>
      </c>
      <c r="AP255" s="69">
        <v>0</v>
      </c>
      <c r="AQ255" s="69">
        <v>0</v>
      </c>
      <c r="AR255" s="80">
        <v>0</v>
      </c>
      <c r="AS255" s="80">
        <v>0</v>
      </c>
      <c r="AT255" s="69">
        <v>0</v>
      </c>
      <c r="AU255" s="69">
        <v>0</v>
      </c>
      <c r="AV255" s="80">
        <v>0</v>
      </c>
      <c r="AW255" s="80">
        <v>0</v>
      </c>
      <c r="AX255" s="69">
        <v>0</v>
      </c>
      <c r="AY255" s="69">
        <v>0</v>
      </c>
      <c r="AZ255" s="80">
        <v>0</v>
      </c>
      <c r="BA255" s="80">
        <v>0</v>
      </c>
      <c r="BB255" s="69">
        <v>0</v>
      </c>
      <c r="BC255" s="69">
        <v>0</v>
      </c>
      <c r="BD255" s="80">
        <v>0</v>
      </c>
      <c r="BE255" s="80">
        <v>27403</v>
      </c>
      <c r="BF255" s="69">
        <v>25562</v>
      </c>
      <c r="BG255" s="69">
        <v>0</v>
      </c>
      <c r="BH255" s="80">
        <v>0</v>
      </c>
      <c r="BI255" s="80">
        <v>0</v>
      </c>
      <c r="BJ255" s="69">
        <v>0</v>
      </c>
      <c r="BK255" s="69">
        <v>0</v>
      </c>
      <c r="BL255" s="80">
        <v>0</v>
      </c>
      <c r="BM255" s="80">
        <v>135727</v>
      </c>
      <c r="BN255" s="69">
        <v>74502</v>
      </c>
      <c r="BO255" s="69">
        <v>0</v>
      </c>
      <c r="BP255" s="80">
        <v>0</v>
      </c>
      <c r="BQ255" s="80">
        <v>0</v>
      </c>
      <c r="BR255" s="69">
        <v>0</v>
      </c>
      <c r="BS255" s="69">
        <v>0</v>
      </c>
      <c r="BT255" s="80">
        <v>242</v>
      </c>
      <c r="BU255" s="80">
        <v>1356044</v>
      </c>
      <c r="BV255" s="69">
        <v>1356044</v>
      </c>
      <c r="BW255" s="69">
        <v>0</v>
      </c>
      <c r="BX255" s="80">
        <v>0</v>
      </c>
      <c r="BY255" s="80">
        <v>0</v>
      </c>
      <c r="BZ255" s="69">
        <v>0</v>
      </c>
      <c r="CA255" s="69">
        <v>0</v>
      </c>
      <c r="CB255" s="80">
        <v>412</v>
      </c>
      <c r="CC255" s="80">
        <v>4611687</v>
      </c>
      <c r="CD255" s="69">
        <v>1743784</v>
      </c>
      <c r="CE255" s="69" t="s">
        <v>748</v>
      </c>
      <c r="CF255" s="69" t="s">
        <v>749</v>
      </c>
      <c r="CG255" s="69" t="s">
        <v>701</v>
      </c>
      <c r="CH255" s="69" t="s">
        <v>701</v>
      </c>
      <c r="CI255" s="69" t="s">
        <v>701</v>
      </c>
      <c r="CJ255" s="68" t="s">
        <v>701</v>
      </c>
      <c r="CK255" s="68">
        <v>45446</v>
      </c>
      <c r="CL255" s="185" t="s">
        <v>1001</v>
      </c>
      <c r="CM255" s="67" t="s">
        <v>1004</v>
      </c>
      <c r="CN255" s="67" t="s">
        <v>168</v>
      </c>
      <c r="CO255" s="68">
        <v>45107</v>
      </c>
      <c r="CP255" s="185" t="s">
        <v>1001</v>
      </c>
      <c r="CQ255" s="67" t="s">
        <v>1009</v>
      </c>
      <c r="CR255" s="67" t="s">
        <v>1075</v>
      </c>
      <c r="CS255" s="69">
        <v>32874961.989999998</v>
      </c>
      <c r="CT255" s="69" t="s">
        <v>810</v>
      </c>
      <c r="CU255" s="69" t="s">
        <v>811</v>
      </c>
      <c r="CV255" s="69">
        <v>32</v>
      </c>
      <c r="CW255" s="69">
        <v>121</v>
      </c>
      <c r="CX255" s="69">
        <v>0</v>
      </c>
      <c r="CY255" s="69">
        <v>0</v>
      </c>
      <c r="CZ255" s="69">
        <v>0</v>
      </c>
      <c r="DA255" s="69">
        <v>0</v>
      </c>
      <c r="DG255" t="str">
        <f t="shared" si="9"/>
        <v>CO</v>
      </c>
    </row>
    <row r="256" spans="1:111">
      <c r="A256" t="str">
        <f t="shared" si="8"/>
        <v>07CO</v>
      </c>
      <c r="B256" s="67" t="s">
        <v>6</v>
      </c>
      <c r="C256" s="67" t="s">
        <v>494</v>
      </c>
      <c r="D256" s="67" t="s">
        <v>495</v>
      </c>
      <c r="E256" s="68">
        <v>43551</v>
      </c>
      <c r="F256" s="185" t="s">
        <v>1003</v>
      </c>
      <c r="G256" s="67" t="s">
        <v>1016</v>
      </c>
      <c r="H256" s="69">
        <v>3</v>
      </c>
      <c r="I256" s="69">
        <v>4</v>
      </c>
      <c r="J256" s="69">
        <v>860</v>
      </c>
      <c r="K256" s="69">
        <v>964</v>
      </c>
      <c r="L256" s="69">
        <v>931</v>
      </c>
      <c r="M256" s="69">
        <v>33</v>
      </c>
      <c r="N256" s="69">
        <v>0</v>
      </c>
      <c r="O256" s="69">
        <v>0</v>
      </c>
      <c r="P256" s="69">
        <v>104</v>
      </c>
      <c r="Q256" s="80">
        <v>0</v>
      </c>
      <c r="R256" s="80">
        <v>20155312</v>
      </c>
      <c r="S256" s="80">
        <v>406894</v>
      </c>
      <c r="T256" s="80">
        <v>19748419</v>
      </c>
      <c r="U256" s="80">
        <v>20804212</v>
      </c>
      <c r="V256" s="80">
        <v>20013184</v>
      </c>
      <c r="W256" s="80">
        <v>0</v>
      </c>
      <c r="X256" s="80">
        <v>0</v>
      </c>
      <c r="Y256" s="80">
        <v>0</v>
      </c>
      <c r="Z256" s="80">
        <v>20013184</v>
      </c>
      <c r="AA256" s="80">
        <v>19790050</v>
      </c>
      <c r="AB256" s="80">
        <v>-223135</v>
      </c>
      <c r="AC256" s="69">
        <v>648900</v>
      </c>
      <c r="AD256" s="69">
        <v>54</v>
      </c>
      <c r="AE256" s="69">
        <v>0</v>
      </c>
      <c r="AF256" s="80">
        <v>0</v>
      </c>
      <c r="AG256" s="80">
        <v>350213</v>
      </c>
      <c r="AH256" s="69">
        <v>0</v>
      </c>
      <c r="AI256" s="69">
        <v>0</v>
      </c>
      <c r="AJ256" s="80">
        <v>0</v>
      </c>
      <c r="AK256" s="80">
        <v>262060</v>
      </c>
      <c r="AL256" s="69">
        <v>6325</v>
      </c>
      <c r="AM256" s="69">
        <v>0</v>
      </c>
      <c r="AN256" s="80">
        <v>0</v>
      </c>
      <c r="AO256" s="80">
        <v>0</v>
      </c>
      <c r="AP256" s="69">
        <v>0</v>
      </c>
      <c r="AQ256" s="69">
        <v>0</v>
      </c>
      <c r="AR256" s="80">
        <v>0</v>
      </c>
      <c r="AS256" s="80">
        <v>0</v>
      </c>
      <c r="AT256" s="69">
        <v>0</v>
      </c>
      <c r="AU256" s="69">
        <v>0</v>
      </c>
      <c r="AV256" s="80">
        <v>0</v>
      </c>
      <c r="AW256" s="80">
        <v>0</v>
      </c>
      <c r="AX256" s="69">
        <v>0</v>
      </c>
      <c r="AY256" s="69">
        <v>0</v>
      </c>
      <c r="AZ256" s="80">
        <v>0</v>
      </c>
      <c r="BA256" s="80">
        <v>0</v>
      </c>
      <c r="BB256" s="69">
        <v>0</v>
      </c>
      <c r="BC256" s="69">
        <v>0</v>
      </c>
      <c r="BD256" s="80">
        <v>0</v>
      </c>
      <c r="BE256" s="80">
        <v>0</v>
      </c>
      <c r="BF256" s="69">
        <v>0</v>
      </c>
      <c r="BG256" s="69">
        <v>0</v>
      </c>
      <c r="BH256" s="80">
        <v>0</v>
      </c>
      <c r="BI256" s="80">
        <v>0</v>
      </c>
      <c r="BJ256" s="69">
        <v>0</v>
      </c>
      <c r="BK256" s="69">
        <v>0</v>
      </c>
      <c r="BL256" s="80">
        <v>0</v>
      </c>
      <c r="BM256" s="80">
        <v>25706</v>
      </c>
      <c r="BN256" s="69">
        <v>0</v>
      </c>
      <c r="BO256" s="69">
        <v>0</v>
      </c>
      <c r="BP256" s="80">
        <v>0</v>
      </c>
      <c r="BQ256" s="80">
        <v>0</v>
      </c>
      <c r="BR256" s="69">
        <v>0</v>
      </c>
      <c r="BS256" s="69">
        <v>0</v>
      </c>
      <c r="BT256" s="80">
        <v>0</v>
      </c>
      <c r="BU256" s="80">
        <v>0</v>
      </c>
      <c r="BV256" s="69">
        <v>0</v>
      </c>
      <c r="BW256" s="69">
        <v>0</v>
      </c>
      <c r="BX256" s="80">
        <v>0</v>
      </c>
      <c r="BY256" s="80">
        <v>0</v>
      </c>
      <c r="BZ256" s="69">
        <v>0</v>
      </c>
      <c r="CA256" s="69">
        <v>0</v>
      </c>
      <c r="CB256" s="80">
        <v>0</v>
      </c>
      <c r="CC256" s="80">
        <v>637979</v>
      </c>
      <c r="CD256" s="69">
        <v>6325</v>
      </c>
      <c r="CE256" s="69" t="s">
        <v>785</v>
      </c>
      <c r="CF256" s="69" t="s">
        <v>786</v>
      </c>
      <c r="CG256" s="69" t="s">
        <v>701</v>
      </c>
      <c r="CH256" s="69" t="s">
        <v>701</v>
      </c>
      <c r="CI256" s="69" t="s">
        <v>701</v>
      </c>
      <c r="CJ256" s="68" t="s">
        <v>701</v>
      </c>
      <c r="CK256" s="68">
        <v>45233</v>
      </c>
      <c r="CL256" s="185" t="s">
        <v>1007</v>
      </c>
      <c r="CM256" s="67" t="s">
        <v>1004</v>
      </c>
      <c r="CN256" s="67" t="s">
        <v>168</v>
      </c>
      <c r="CO256" s="68">
        <v>44663</v>
      </c>
      <c r="CP256" s="185" t="s">
        <v>1001</v>
      </c>
      <c r="CQ256" s="67" t="s">
        <v>1010</v>
      </c>
      <c r="CR256" s="67" t="s">
        <v>1076</v>
      </c>
      <c r="CS256" s="69">
        <v>29301814.469999999</v>
      </c>
      <c r="CT256" s="69"/>
      <c r="CU256" s="69"/>
      <c r="CV256" s="69">
        <v>0</v>
      </c>
      <c r="CW256" s="69">
        <v>50</v>
      </c>
      <c r="CX256" s="69">
        <v>0</v>
      </c>
      <c r="CY256" s="69">
        <v>0</v>
      </c>
      <c r="CZ256" s="69">
        <v>0</v>
      </c>
      <c r="DA256" s="69">
        <v>0</v>
      </c>
      <c r="DG256" t="str">
        <f t="shared" si="9"/>
        <v>CO</v>
      </c>
    </row>
    <row r="257" spans="1:111">
      <c r="A257" t="str">
        <f t="shared" ref="A257:A309" si="10">CONCATENATE(B257,DG257)</f>
        <v>07CO</v>
      </c>
      <c r="B257" s="67" t="s">
        <v>6</v>
      </c>
      <c r="C257" s="67" t="s">
        <v>496</v>
      </c>
      <c r="D257" s="67" t="s">
        <v>497</v>
      </c>
      <c r="E257" s="68">
        <v>43523</v>
      </c>
      <c r="F257" s="185" t="s">
        <v>1003</v>
      </c>
      <c r="G257" s="67" t="s">
        <v>1016</v>
      </c>
      <c r="H257" s="69">
        <v>3</v>
      </c>
      <c r="I257" s="69">
        <v>6</v>
      </c>
      <c r="J257" s="69">
        <v>445</v>
      </c>
      <c r="K257" s="69">
        <v>671</v>
      </c>
      <c r="L257" s="69">
        <v>685</v>
      </c>
      <c r="M257" s="69">
        <v>-14</v>
      </c>
      <c r="N257" s="69">
        <v>14</v>
      </c>
      <c r="O257" s="69">
        <v>0</v>
      </c>
      <c r="P257" s="69">
        <v>114</v>
      </c>
      <c r="Q257" s="80">
        <v>112</v>
      </c>
      <c r="R257" s="80">
        <v>9277781</v>
      </c>
      <c r="S257" s="80">
        <v>90000</v>
      </c>
      <c r="T257" s="80">
        <v>9187781</v>
      </c>
      <c r="U257" s="80">
        <v>9481539</v>
      </c>
      <c r="V257" s="80">
        <v>10184938</v>
      </c>
      <c r="W257" s="80">
        <v>-48258</v>
      </c>
      <c r="X257" s="80">
        <v>300000</v>
      </c>
      <c r="Y257" s="80">
        <v>251742</v>
      </c>
      <c r="Z257" s="80">
        <v>10436680</v>
      </c>
      <c r="AA257" s="80">
        <v>10081240</v>
      </c>
      <c r="AB257" s="80">
        <v>-350246</v>
      </c>
      <c r="AC257" s="69">
        <v>203759</v>
      </c>
      <c r="AD257" s="69">
        <v>58</v>
      </c>
      <c r="AE257" s="69">
        <v>0</v>
      </c>
      <c r="AF257" s="80">
        <v>21</v>
      </c>
      <c r="AG257" s="80">
        <v>283799</v>
      </c>
      <c r="AH257" s="69">
        <v>0</v>
      </c>
      <c r="AI257" s="69">
        <v>0</v>
      </c>
      <c r="AJ257" s="80">
        <v>0</v>
      </c>
      <c r="AK257" s="80">
        <v>16679</v>
      </c>
      <c r="AL257" s="69">
        <v>10786</v>
      </c>
      <c r="AM257" s="69">
        <v>0</v>
      </c>
      <c r="AN257" s="80">
        <v>0</v>
      </c>
      <c r="AO257" s="80">
        <v>0</v>
      </c>
      <c r="AP257" s="69">
        <v>0</v>
      </c>
      <c r="AQ257" s="69">
        <v>0</v>
      </c>
      <c r="AR257" s="80">
        <v>0</v>
      </c>
      <c r="AS257" s="80">
        <v>0</v>
      </c>
      <c r="AT257" s="69">
        <v>0</v>
      </c>
      <c r="AU257" s="69">
        <v>0</v>
      </c>
      <c r="AV257" s="80">
        <v>0</v>
      </c>
      <c r="AW257" s="80">
        <v>0</v>
      </c>
      <c r="AX257" s="69">
        <v>0</v>
      </c>
      <c r="AY257" s="69">
        <v>0</v>
      </c>
      <c r="AZ257" s="80">
        <v>91</v>
      </c>
      <c r="BA257" s="80">
        <v>-96529</v>
      </c>
      <c r="BB257" s="69">
        <v>0</v>
      </c>
      <c r="BC257" s="69">
        <v>0</v>
      </c>
      <c r="BD257" s="80">
        <v>0</v>
      </c>
      <c r="BE257" s="80">
        <v>12534</v>
      </c>
      <c r="BF257" s="69">
        <v>0</v>
      </c>
      <c r="BG257" s="69">
        <v>0</v>
      </c>
      <c r="BH257" s="80">
        <v>0</v>
      </c>
      <c r="BI257" s="80">
        <v>0</v>
      </c>
      <c r="BJ257" s="69">
        <v>0</v>
      </c>
      <c r="BK257" s="69">
        <v>0</v>
      </c>
      <c r="BL257" s="80">
        <v>0</v>
      </c>
      <c r="BM257" s="80">
        <v>0</v>
      </c>
      <c r="BN257" s="69">
        <v>0</v>
      </c>
      <c r="BO257" s="69">
        <v>0</v>
      </c>
      <c r="BP257" s="80">
        <v>0</v>
      </c>
      <c r="BQ257" s="80">
        <v>0</v>
      </c>
      <c r="BR257" s="69">
        <v>0</v>
      </c>
      <c r="BS257" s="69">
        <v>0</v>
      </c>
      <c r="BT257" s="80">
        <v>0</v>
      </c>
      <c r="BU257" s="80">
        <v>0</v>
      </c>
      <c r="BV257" s="69">
        <v>0</v>
      </c>
      <c r="BW257" s="69">
        <v>0</v>
      </c>
      <c r="BX257" s="80">
        <v>0</v>
      </c>
      <c r="BY257" s="80">
        <v>0</v>
      </c>
      <c r="BZ257" s="69">
        <v>0</v>
      </c>
      <c r="CA257" s="69">
        <v>0</v>
      </c>
      <c r="CB257" s="80">
        <v>112</v>
      </c>
      <c r="CC257" s="80">
        <v>216484</v>
      </c>
      <c r="CD257" s="69">
        <v>10786</v>
      </c>
      <c r="CE257" s="69" t="s">
        <v>981</v>
      </c>
      <c r="CF257" s="69" t="s">
        <v>982</v>
      </c>
      <c r="CG257" s="69" t="s">
        <v>701</v>
      </c>
      <c r="CH257" s="69" t="s">
        <v>701</v>
      </c>
      <c r="CI257" s="69" t="s">
        <v>701</v>
      </c>
      <c r="CJ257" s="68" t="s">
        <v>701</v>
      </c>
      <c r="CK257" s="68">
        <v>45166</v>
      </c>
      <c r="CL257" s="185" t="s">
        <v>1005</v>
      </c>
      <c r="CM257" s="67" t="s">
        <v>1004</v>
      </c>
      <c r="CN257" s="67" t="s">
        <v>168</v>
      </c>
      <c r="CO257" s="68">
        <v>44372</v>
      </c>
      <c r="CP257" s="185" t="s">
        <v>1001</v>
      </c>
      <c r="CQ257" s="67" t="s">
        <v>1002</v>
      </c>
      <c r="CR257" s="67" t="s">
        <v>1077</v>
      </c>
      <c r="CS257" s="69">
        <v>9500000</v>
      </c>
      <c r="CT257" s="69" t="s">
        <v>810</v>
      </c>
      <c r="CU257" s="69" t="s">
        <v>811</v>
      </c>
      <c r="CV257" s="69">
        <v>0</v>
      </c>
      <c r="CW257" s="69">
        <v>56</v>
      </c>
      <c r="CX257" s="69">
        <v>0</v>
      </c>
      <c r="CY257" s="69">
        <v>0</v>
      </c>
      <c r="CZ257" s="69">
        <v>0</v>
      </c>
      <c r="DA257" s="69">
        <v>0</v>
      </c>
      <c r="DG257" t="str">
        <f t="shared" ref="DG257:DG309" si="11">IF(LEFT(C257,1)="E","DO","CO")</f>
        <v>CO</v>
      </c>
    </row>
    <row r="258" spans="1:111">
      <c r="A258" t="str">
        <f t="shared" si="10"/>
        <v>07CO</v>
      </c>
      <c r="B258" s="67" t="s">
        <v>6</v>
      </c>
      <c r="C258" s="67" t="s">
        <v>673</v>
      </c>
      <c r="D258" s="67" t="s">
        <v>674</v>
      </c>
      <c r="E258" s="68">
        <v>43950</v>
      </c>
      <c r="F258" s="185" t="s">
        <v>1001</v>
      </c>
      <c r="G258" s="67" t="s">
        <v>1008</v>
      </c>
      <c r="H258" s="69">
        <v>1</v>
      </c>
      <c r="I258" s="69">
        <v>1</v>
      </c>
      <c r="J258" s="69">
        <v>170</v>
      </c>
      <c r="K258" s="69">
        <v>178</v>
      </c>
      <c r="L258" s="69">
        <v>550</v>
      </c>
      <c r="M258" s="69">
        <v>-372</v>
      </c>
      <c r="N258" s="69">
        <v>372</v>
      </c>
      <c r="O258" s="69">
        <v>0</v>
      </c>
      <c r="P258" s="69">
        <v>8</v>
      </c>
      <c r="Q258" s="80">
        <v>0</v>
      </c>
      <c r="R258" s="80">
        <v>698558</v>
      </c>
      <c r="S258" s="80">
        <v>34000</v>
      </c>
      <c r="T258" s="80">
        <v>664558</v>
      </c>
      <c r="U258" s="80">
        <v>698558</v>
      </c>
      <c r="V258" s="80">
        <v>557380</v>
      </c>
      <c r="W258" s="80">
        <v>-158860</v>
      </c>
      <c r="X258" s="80">
        <v>0</v>
      </c>
      <c r="Y258" s="80">
        <v>-158860</v>
      </c>
      <c r="Z258" s="80">
        <v>398520</v>
      </c>
      <c r="AA258" s="80">
        <v>531562</v>
      </c>
      <c r="AB258" s="80">
        <v>133042</v>
      </c>
      <c r="AC258" s="69">
        <v>0</v>
      </c>
      <c r="AD258" s="69">
        <v>1</v>
      </c>
      <c r="AE258" s="69">
        <v>0</v>
      </c>
      <c r="AF258" s="80">
        <v>0</v>
      </c>
      <c r="AG258" s="80">
        <v>0</v>
      </c>
      <c r="AH258" s="69">
        <v>0</v>
      </c>
      <c r="AI258" s="69">
        <v>0</v>
      </c>
      <c r="AJ258" s="80">
        <v>0</v>
      </c>
      <c r="AK258" s="80">
        <v>0</v>
      </c>
      <c r="AL258" s="69">
        <v>0</v>
      </c>
      <c r="AM258" s="69">
        <v>0</v>
      </c>
      <c r="AN258" s="80">
        <v>0</v>
      </c>
      <c r="AO258" s="80">
        <v>0</v>
      </c>
      <c r="AP258" s="69">
        <v>0</v>
      </c>
      <c r="AQ258" s="69">
        <v>0</v>
      </c>
      <c r="AR258" s="80">
        <v>0</v>
      </c>
      <c r="AS258" s="80">
        <v>0</v>
      </c>
      <c r="AT258" s="69">
        <v>0</v>
      </c>
      <c r="AU258" s="69">
        <v>0</v>
      </c>
      <c r="AV258" s="80">
        <v>0</v>
      </c>
      <c r="AW258" s="80">
        <v>0</v>
      </c>
      <c r="AX258" s="69">
        <v>0</v>
      </c>
      <c r="AY258" s="69">
        <v>0</v>
      </c>
      <c r="AZ258" s="80">
        <v>0</v>
      </c>
      <c r="BA258" s="80">
        <v>12642</v>
      </c>
      <c r="BB258" s="69">
        <v>0</v>
      </c>
      <c r="BC258" s="69">
        <v>0</v>
      </c>
      <c r="BD258" s="80">
        <v>0</v>
      </c>
      <c r="BE258" s="80">
        <v>0</v>
      </c>
      <c r="BF258" s="69">
        <v>0</v>
      </c>
      <c r="BG258" s="69">
        <v>0</v>
      </c>
      <c r="BH258" s="80">
        <v>0</v>
      </c>
      <c r="BI258" s="80">
        <v>0</v>
      </c>
      <c r="BJ258" s="69">
        <v>0</v>
      </c>
      <c r="BK258" s="69">
        <v>0</v>
      </c>
      <c r="BL258" s="80">
        <v>0</v>
      </c>
      <c r="BM258" s="80">
        <v>0</v>
      </c>
      <c r="BN258" s="69">
        <v>0</v>
      </c>
      <c r="BO258" s="69">
        <v>0</v>
      </c>
      <c r="BP258" s="80">
        <v>0</v>
      </c>
      <c r="BQ258" s="80">
        <v>0</v>
      </c>
      <c r="BR258" s="69">
        <v>0</v>
      </c>
      <c r="BS258" s="69">
        <v>0</v>
      </c>
      <c r="BT258" s="80">
        <v>0</v>
      </c>
      <c r="BU258" s="80">
        <v>0</v>
      </c>
      <c r="BV258" s="69">
        <v>0</v>
      </c>
      <c r="BW258" s="69">
        <v>0</v>
      </c>
      <c r="BX258" s="80">
        <v>0</v>
      </c>
      <c r="BY258" s="80">
        <v>0</v>
      </c>
      <c r="BZ258" s="69">
        <v>0</v>
      </c>
      <c r="CA258" s="69">
        <v>0</v>
      </c>
      <c r="CB258" s="80">
        <v>0</v>
      </c>
      <c r="CC258" s="80">
        <v>12642</v>
      </c>
      <c r="CD258" s="69">
        <v>0</v>
      </c>
      <c r="CE258" s="69" t="s">
        <v>748</v>
      </c>
      <c r="CF258" s="69" t="s">
        <v>749</v>
      </c>
      <c r="CG258" s="69" t="s">
        <v>701</v>
      </c>
      <c r="CH258" s="69" t="s">
        <v>701</v>
      </c>
      <c r="CI258" s="69" t="s">
        <v>701</v>
      </c>
      <c r="CJ258" s="68" t="s">
        <v>701</v>
      </c>
      <c r="CK258" s="68">
        <v>45138</v>
      </c>
      <c r="CL258" s="185" t="s">
        <v>1005</v>
      </c>
      <c r="CM258" s="67" t="s">
        <v>1004</v>
      </c>
      <c r="CN258" s="67" t="s">
        <v>168</v>
      </c>
      <c r="CO258" s="68">
        <v>44749</v>
      </c>
      <c r="CP258" s="185" t="s">
        <v>1005</v>
      </c>
      <c r="CQ258" s="67" t="s">
        <v>1009</v>
      </c>
      <c r="CR258" s="67" t="s">
        <v>1078</v>
      </c>
      <c r="CS258" s="69">
        <v>691075.3</v>
      </c>
      <c r="CT258" s="69"/>
      <c r="CU258" s="69"/>
      <c r="CV258" s="69">
        <v>0</v>
      </c>
      <c r="CW258" s="69">
        <v>7</v>
      </c>
      <c r="CX258" s="69">
        <v>0</v>
      </c>
      <c r="CY258" s="69">
        <v>0</v>
      </c>
      <c r="CZ258" s="69">
        <v>0</v>
      </c>
      <c r="DA258" s="69">
        <v>0</v>
      </c>
      <c r="DG258" t="str">
        <f t="shared" si="11"/>
        <v>CO</v>
      </c>
    </row>
    <row r="259" spans="1:111">
      <c r="A259" t="str">
        <f t="shared" si="10"/>
        <v>07CO</v>
      </c>
      <c r="B259" s="67" t="s">
        <v>6</v>
      </c>
      <c r="C259" s="67" t="s">
        <v>498</v>
      </c>
      <c r="D259" s="67" t="s">
        <v>499</v>
      </c>
      <c r="E259" s="68">
        <v>44223</v>
      </c>
      <c r="F259" s="185" t="s">
        <v>1003</v>
      </c>
      <c r="G259" s="67" t="s">
        <v>1002</v>
      </c>
      <c r="H259" s="69">
        <v>1</v>
      </c>
      <c r="I259" s="69">
        <v>3</v>
      </c>
      <c r="J259" s="69">
        <v>498</v>
      </c>
      <c r="K259" s="69">
        <v>556</v>
      </c>
      <c r="L259" s="69">
        <v>514</v>
      </c>
      <c r="M259" s="69">
        <v>42</v>
      </c>
      <c r="N259" s="69">
        <v>0</v>
      </c>
      <c r="O259" s="69">
        <v>0</v>
      </c>
      <c r="P259" s="69">
        <v>77</v>
      </c>
      <c r="Q259" s="80">
        <v>-19</v>
      </c>
      <c r="R259" s="80">
        <v>9161461</v>
      </c>
      <c r="S259" s="80">
        <v>85000</v>
      </c>
      <c r="T259" s="80">
        <v>9076461</v>
      </c>
      <c r="U259" s="80">
        <v>9416662</v>
      </c>
      <c r="V259" s="80">
        <v>9386983</v>
      </c>
      <c r="W259" s="80">
        <v>0</v>
      </c>
      <c r="X259" s="80">
        <v>0</v>
      </c>
      <c r="Y259" s="80">
        <v>0</v>
      </c>
      <c r="Z259" s="80">
        <v>9386983</v>
      </c>
      <c r="AA259" s="80">
        <v>9736387</v>
      </c>
      <c r="AB259" s="80">
        <v>388067</v>
      </c>
      <c r="AC259" s="69">
        <v>255200</v>
      </c>
      <c r="AD259" s="69">
        <v>53</v>
      </c>
      <c r="AE259" s="69">
        <v>0</v>
      </c>
      <c r="AF259" s="80">
        <v>0</v>
      </c>
      <c r="AG259" s="80">
        <v>337633</v>
      </c>
      <c r="AH259" s="69">
        <v>0</v>
      </c>
      <c r="AI259" s="69">
        <v>0</v>
      </c>
      <c r="AJ259" s="80">
        <v>0</v>
      </c>
      <c r="AK259" s="80">
        <v>90042</v>
      </c>
      <c r="AL259" s="69">
        <v>0</v>
      </c>
      <c r="AM259" s="69">
        <v>0</v>
      </c>
      <c r="AN259" s="80">
        <v>0</v>
      </c>
      <c r="AO259" s="80">
        <v>0</v>
      </c>
      <c r="AP259" s="69">
        <v>0</v>
      </c>
      <c r="AQ259" s="69">
        <v>0</v>
      </c>
      <c r="AR259" s="80">
        <v>0</v>
      </c>
      <c r="AS259" s="80">
        <v>0</v>
      </c>
      <c r="AT259" s="69">
        <v>0</v>
      </c>
      <c r="AU259" s="69">
        <v>0</v>
      </c>
      <c r="AV259" s="80">
        <v>0</v>
      </c>
      <c r="AW259" s="80">
        <v>0</v>
      </c>
      <c r="AX259" s="69">
        <v>0</v>
      </c>
      <c r="AY259" s="69">
        <v>0</v>
      </c>
      <c r="AZ259" s="80">
        <v>0</v>
      </c>
      <c r="BA259" s="80">
        <v>0</v>
      </c>
      <c r="BB259" s="69">
        <v>0</v>
      </c>
      <c r="BC259" s="69">
        <v>0</v>
      </c>
      <c r="BD259" s="80">
        <v>0</v>
      </c>
      <c r="BE259" s="80">
        <v>2119</v>
      </c>
      <c r="BF259" s="69">
        <v>0</v>
      </c>
      <c r="BG259" s="69">
        <v>0</v>
      </c>
      <c r="BH259" s="80">
        <v>0</v>
      </c>
      <c r="BI259" s="80">
        <v>0</v>
      </c>
      <c r="BJ259" s="69">
        <v>0</v>
      </c>
      <c r="BK259" s="69">
        <v>0</v>
      </c>
      <c r="BL259" s="80">
        <v>0</v>
      </c>
      <c r="BM259" s="80">
        <v>0</v>
      </c>
      <c r="BN259" s="69">
        <v>0</v>
      </c>
      <c r="BO259" s="69">
        <v>0</v>
      </c>
      <c r="BP259" s="80">
        <v>0</v>
      </c>
      <c r="BQ259" s="80">
        <v>0</v>
      </c>
      <c r="BR259" s="69">
        <v>0</v>
      </c>
      <c r="BS259" s="69">
        <v>0</v>
      </c>
      <c r="BT259" s="80">
        <v>0</v>
      </c>
      <c r="BU259" s="80">
        <v>0</v>
      </c>
      <c r="BV259" s="69">
        <v>0</v>
      </c>
      <c r="BW259" s="69">
        <v>0</v>
      </c>
      <c r="BX259" s="80">
        <v>0</v>
      </c>
      <c r="BY259" s="80">
        <v>0</v>
      </c>
      <c r="BZ259" s="69">
        <v>0</v>
      </c>
      <c r="CA259" s="69">
        <v>0</v>
      </c>
      <c r="CB259" s="80">
        <v>-19</v>
      </c>
      <c r="CC259" s="80">
        <v>324328</v>
      </c>
      <c r="CD259" s="69">
        <v>0</v>
      </c>
      <c r="CE259" s="69" t="s">
        <v>704</v>
      </c>
      <c r="CF259" s="69" t="s">
        <v>705</v>
      </c>
      <c r="CG259" s="69" t="s">
        <v>701</v>
      </c>
      <c r="CH259" s="69" t="s">
        <v>701</v>
      </c>
      <c r="CI259" s="69" t="s">
        <v>701</v>
      </c>
      <c r="CJ259" s="68" t="s">
        <v>701</v>
      </c>
      <c r="CK259" s="68">
        <v>45120</v>
      </c>
      <c r="CL259" s="185" t="s">
        <v>1005</v>
      </c>
      <c r="CM259" s="67" t="s">
        <v>1004</v>
      </c>
      <c r="CN259" s="67" t="s">
        <v>168</v>
      </c>
      <c r="CO259" s="68">
        <v>44897</v>
      </c>
      <c r="CP259" s="185" t="s">
        <v>1007</v>
      </c>
      <c r="CQ259" s="67" t="s">
        <v>1009</v>
      </c>
      <c r="CR259" s="67" t="s">
        <v>1076</v>
      </c>
      <c r="CS259" s="69">
        <v>9040000</v>
      </c>
      <c r="CT259" s="69"/>
      <c r="CU259" s="69"/>
      <c r="CV259" s="69">
        <v>0</v>
      </c>
      <c r="CW259" s="69">
        <v>24</v>
      </c>
      <c r="CX259" s="69">
        <v>0</v>
      </c>
      <c r="CY259" s="69">
        <v>-19</v>
      </c>
      <c r="CZ259" s="69">
        <v>-105466</v>
      </c>
      <c r="DA259" s="69">
        <v>0</v>
      </c>
      <c r="DG259" t="str">
        <f t="shared" si="11"/>
        <v>CO</v>
      </c>
    </row>
    <row r="260" spans="1:111">
      <c r="A260" t="str">
        <f t="shared" si="10"/>
        <v>07CO</v>
      </c>
      <c r="B260" s="67" t="s">
        <v>6</v>
      </c>
      <c r="C260" s="67" t="s">
        <v>500</v>
      </c>
      <c r="D260" s="67" t="s">
        <v>501</v>
      </c>
      <c r="E260" s="68">
        <v>44314</v>
      </c>
      <c r="F260" s="185" t="s">
        <v>1001</v>
      </c>
      <c r="G260" s="67" t="s">
        <v>1002</v>
      </c>
      <c r="H260" s="69">
        <v>1</v>
      </c>
      <c r="I260" s="69">
        <v>3</v>
      </c>
      <c r="J260" s="69">
        <v>370</v>
      </c>
      <c r="K260" s="69">
        <v>492</v>
      </c>
      <c r="L260" s="69">
        <v>492</v>
      </c>
      <c r="M260" s="69">
        <v>0</v>
      </c>
      <c r="N260" s="69">
        <v>0</v>
      </c>
      <c r="O260" s="69">
        <v>0</v>
      </c>
      <c r="P260" s="69">
        <v>98</v>
      </c>
      <c r="Q260" s="80">
        <v>24</v>
      </c>
      <c r="R260" s="80">
        <v>3457631</v>
      </c>
      <c r="S260" s="80">
        <v>50000</v>
      </c>
      <c r="T260" s="80">
        <v>3407631</v>
      </c>
      <c r="U260" s="80">
        <v>3534214</v>
      </c>
      <c r="V260" s="80">
        <v>3460775</v>
      </c>
      <c r="W260" s="80">
        <v>0</v>
      </c>
      <c r="X260" s="80">
        <v>0</v>
      </c>
      <c r="Y260" s="80">
        <v>0</v>
      </c>
      <c r="Z260" s="80">
        <v>3460775</v>
      </c>
      <c r="AA260" s="80">
        <v>3513340</v>
      </c>
      <c r="AB260" s="80">
        <v>76197</v>
      </c>
      <c r="AC260" s="69">
        <v>76582</v>
      </c>
      <c r="AD260" s="69">
        <v>60</v>
      </c>
      <c r="AE260" s="69">
        <v>0</v>
      </c>
      <c r="AF260" s="80">
        <v>0</v>
      </c>
      <c r="AG260" s="80">
        <v>21491</v>
      </c>
      <c r="AH260" s="69">
        <v>1858</v>
      </c>
      <c r="AI260" s="69">
        <v>0</v>
      </c>
      <c r="AJ260" s="80">
        <v>0</v>
      </c>
      <c r="AK260" s="80">
        <v>31459</v>
      </c>
      <c r="AL260" s="69">
        <v>0</v>
      </c>
      <c r="AM260" s="69">
        <v>0</v>
      </c>
      <c r="AN260" s="80">
        <v>0</v>
      </c>
      <c r="AO260" s="80">
        <v>0</v>
      </c>
      <c r="AP260" s="69">
        <v>0</v>
      </c>
      <c r="AQ260" s="69">
        <v>0</v>
      </c>
      <c r="AR260" s="80">
        <v>0</v>
      </c>
      <c r="AS260" s="80">
        <v>0</v>
      </c>
      <c r="AT260" s="69">
        <v>0</v>
      </c>
      <c r="AU260" s="69">
        <v>0</v>
      </c>
      <c r="AV260" s="80">
        <v>0</v>
      </c>
      <c r="AW260" s="80">
        <v>0</v>
      </c>
      <c r="AX260" s="69">
        <v>0</v>
      </c>
      <c r="AY260" s="69">
        <v>0</v>
      </c>
      <c r="AZ260" s="80">
        <v>0</v>
      </c>
      <c r="BA260" s="80">
        <v>0</v>
      </c>
      <c r="BB260" s="69">
        <v>0</v>
      </c>
      <c r="BC260" s="69">
        <v>0</v>
      </c>
      <c r="BD260" s="80">
        <v>0</v>
      </c>
      <c r="BE260" s="80">
        <v>0</v>
      </c>
      <c r="BF260" s="69">
        <v>0</v>
      </c>
      <c r="BG260" s="69">
        <v>0</v>
      </c>
      <c r="BH260" s="80">
        <v>0</v>
      </c>
      <c r="BI260" s="80">
        <v>0</v>
      </c>
      <c r="BJ260" s="69">
        <v>0</v>
      </c>
      <c r="BK260" s="69">
        <v>0</v>
      </c>
      <c r="BL260" s="80">
        <v>0</v>
      </c>
      <c r="BM260" s="80">
        <v>23632</v>
      </c>
      <c r="BN260" s="69">
        <v>0</v>
      </c>
      <c r="BO260" s="69">
        <v>0</v>
      </c>
      <c r="BP260" s="80">
        <v>0</v>
      </c>
      <c r="BQ260" s="80">
        <v>0</v>
      </c>
      <c r="BR260" s="69">
        <v>0</v>
      </c>
      <c r="BS260" s="69">
        <v>0</v>
      </c>
      <c r="BT260" s="80">
        <v>0</v>
      </c>
      <c r="BU260" s="80">
        <v>0</v>
      </c>
      <c r="BV260" s="69">
        <v>0</v>
      </c>
      <c r="BW260" s="69">
        <v>0</v>
      </c>
      <c r="BX260" s="80">
        <v>0</v>
      </c>
      <c r="BY260" s="80">
        <v>0</v>
      </c>
      <c r="BZ260" s="69">
        <v>0</v>
      </c>
      <c r="CA260" s="69">
        <v>0</v>
      </c>
      <c r="CB260" s="80">
        <v>0</v>
      </c>
      <c r="CC260" s="80">
        <v>76582</v>
      </c>
      <c r="CD260" s="69">
        <v>1858</v>
      </c>
      <c r="CE260" s="69" t="s">
        <v>785</v>
      </c>
      <c r="CF260" s="69" t="s">
        <v>786</v>
      </c>
      <c r="CG260" s="69" t="s">
        <v>701</v>
      </c>
      <c r="CH260" s="69" t="s">
        <v>701</v>
      </c>
      <c r="CI260" s="69" t="s">
        <v>701</v>
      </c>
      <c r="CJ260" s="68" t="s">
        <v>701</v>
      </c>
      <c r="CK260" s="68">
        <v>45468</v>
      </c>
      <c r="CL260" s="185" t="s">
        <v>1001</v>
      </c>
      <c r="CM260" s="67" t="s">
        <v>1004</v>
      </c>
      <c r="CN260" s="67" t="s">
        <v>168</v>
      </c>
      <c r="CO260" s="68">
        <v>45007</v>
      </c>
      <c r="CP260" s="185" t="s">
        <v>1003</v>
      </c>
      <c r="CQ260" s="67" t="s">
        <v>1009</v>
      </c>
      <c r="CR260" s="67" t="s">
        <v>1076</v>
      </c>
      <c r="CS260" s="69">
        <v>3048700</v>
      </c>
      <c r="CT260" s="69"/>
      <c r="CU260" s="69"/>
      <c r="CV260" s="69">
        <v>0</v>
      </c>
      <c r="CW260" s="69">
        <v>38</v>
      </c>
      <c r="CX260" s="69">
        <v>0</v>
      </c>
      <c r="CY260" s="69">
        <v>0</v>
      </c>
      <c r="CZ260" s="69">
        <v>0</v>
      </c>
      <c r="DA260" s="69">
        <v>0</v>
      </c>
      <c r="DG260" t="str">
        <f t="shared" si="11"/>
        <v>CO</v>
      </c>
    </row>
    <row r="261" spans="1:111">
      <c r="A261" t="str">
        <f t="shared" si="10"/>
        <v>07CO</v>
      </c>
      <c r="B261" s="67" t="s">
        <v>6</v>
      </c>
      <c r="C261" s="67" t="s">
        <v>502</v>
      </c>
      <c r="D261" s="67" t="s">
        <v>503</v>
      </c>
      <c r="E261" s="68">
        <v>44538</v>
      </c>
      <c r="F261" s="185" t="s">
        <v>1007</v>
      </c>
      <c r="G261" s="67" t="s">
        <v>1010</v>
      </c>
      <c r="H261" s="69">
        <v>1</v>
      </c>
      <c r="I261" s="69">
        <v>2</v>
      </c>
      <c r="J261" s="69">
        <v>230</v>
      </c>
      <c r="K261" s="69">
        <v>353</v>
      </c>
      <c r="L261" s="69">
        <v>352</v>
      </c>
      <c r="M261" s="69">
        <v>1</v>
      </c>
      <c r="N261" s="69">
        <v>0</v>
      </c>
      <c r="O261" s="69">
        <v>0</v>
      </c>
      <c r="P261" s="69">
        <v>109</v>
      </c>
      <c r="Q261" s="80">
        <v>14</v>
      </c>
      <c r="R261" s="80">
        <v>8381553</v>
      </c>
      <c r="S261" s="80">
        <v>92000</v>
      </c>
      <c r="T261" s="80">
        <v>8289553</v>
      </c>
      <c r="U261" s="80">
        <v>8507750</v>
      </c>
      <c r="V261" s="80">
        <v>8880433</v>
      </c>
      <c r="W261" s="80">
        <v>0</v>
      </c>
      <c r="X261" s="80">
        <v>0</v>
      </c>
      <c r="Y261" s="80">
        <v>0</v>
      </c>
      <c r="Z261" s="80">
        <v>8880433</v>
      </c>
      <c r="AA261" s="80">
        <v>9224126</v>
      </c>
      <c r="AB261" s="80">
        <v>351217</v>
      </c>
      <c r="AC261" s="69">
        <v>126197</v>
      </c>
      <c r="AD261" s="69">
        <v>83</v>
      </c>
      <c r="AE261" s="69">
        <v>0</v>
      </c>
      <c r="AF261" s="80">
        <v>0</v>
      </c>
      <c r="AG261" s="80">
        <v>20058</v>
      </c>
      <c r="AH261" s="69">
        <v>0</v>
      </c>
      <c r="AI261" s="69">
        <v>0</v>
      </c>
      <c r="AJ261" s="80">
        <v>14</v>
      </c>
      <c r="AK261" s="80">
        <v>157861</v>
      </c>
      <c r="AL261" s="69">
        <v>0</v>
      </c>
      <c r="AM261" s="69">
        <v>0</v>
      </c>
      <c r="AN261" s="80">
        <v>0</v>
      </c>
      <c r="AO261" s="80">
        <v>0</v>
      </c>
      <c r="AP261" s="69">
        <v>0</v>
      </c>
      <c r="AQ261" s="69">
        <v>0</v>
      </c>
      <c r="AR261" s="80">
        <v>0</v>
      </c>
      <c r="AS261" s="80">
        <v>0</v>
      </c>
      <c r="AT261" s="69">
        <v>0</v>
      </c>
      <c r="AU261" s="69">
        <v>0</v>
      </c>
      <c r="AV261" s="80">
        <v>0</v>
      </c>
      <c r="AW261" s="80">
        <v>0</v>
      </c>
      <c r="AX261" s="69">
        <v>0</v>
      </c>
      <c r="AY261" s="69">
        <v>0</v>
      </c>
      <c r="AZ261" s="80">
        <v>0</v>
      </c>
      <c r="BA261" s="80">
        <v>0</v>
      </c>
      <c r="BB261" s="69">
        <v>0</v>
      </c>
      <c r="BC261" s="69">
        <v>0</v>
      </c>
      <c r="BD261" s="80">
        <v>0</v>
      </c>
      <c r="BE261" s="80">
        <v>0</v>
      </c>
      <c r="BF261" s="69">
        <v>0</v>
      </c>
      <c r="BG261" s="69">
        <v>0</v>
      </c>
      <c r="BH261" s="80">
        <v>0</v>
      </c>
      <c r="BI261" s="80">
        <v>0</v>
      </c>
      <c r="BJ261" s="69">
        <v>0</v>
      </c>
      <c r="BK261" s="69">
        <v>0</v>
      </c>
      <c r="BL261" s="80">
        <v>0</v>
      </c>
      <c r="BM261" s="80">
        <v>7524</v>
      </c>
      <c r="BN261" s="69">
        <v>7524</v>
      </c>
      <c r="BO261" s="69">
        <v>0</v>
      </c>
      <c r="BP261" s="80">
        <v>0</v>
      </c>
      <c r="BQ261" s="80">
        <v>0</v>
      </c>
      <c r="BR261" s="69">
        <v>0</v>
      </c>
      <c r="BS261" s="69">
        <v>0</v>
      </c>
      <c r="BT261" s="80">
        <v>0</v>
      </c>
      <c r="BU261" s="80">
        <v>0</v>
      </c>
      <c r="BV261" s="69">
        <v>0</v>
      </c>
      <c r="BW261" s="69">
        <v>0</v>
      </c>
      <c r="BX261" s="80">
        <v>0</v>
      </c>
      <c r="BY261" s="80">
        <v>0</v>
      </c>
      <c r="BZ261" s="69">
        <v>0</v>
      </c>
      <c r="CA261" s="69">
        <v>0</v>
      </c>
      <c r="CB261" s="80">
        <v>14</v>
      </c>
      <c r="CC261" s="80">
        <v>185444</v>
      </c>
      <c r="CD261" s="69">
        <v>7524</v>
      </c>
      <c r="CE261" s="69" t="s">
        <v>708</v>
      </c>
      <c r="CF261" s="69" t="s">
        <v>709</v>
      </c>
      <c r="CG261" s="69" t="s">
        <v>701</v>
      </c>
      <c r="CH261" s="69" t="s">
        <v>701</v>
      </c>
      <c r="CI261" s="69" t="s">
        <v>701</v>
      </c>
      <c r="CJ261" s="68" t="s">
        <v>701</v>
      </c>
      <c r="CK261" s="68">
        <v>45237</v>
      </c>
      <c r="CL261" s="185" t="s">
        <v>1007</v>
      </c>
      <c r="CM261" s="67" t="s">
        <v>1004</v>
      </c>
      <c r="CN261" s="67" t="s">
        <v>168</v>
      </c>
      <c r="CO261" s="68">
        <v>45128</v>
      </c>
      <c r="CP261" s="185" t="s">
        <v>1005</v>
      </c>
      <c r="CQ261" s="67" t="s">
        <v>1004</v>
      </c>
      <c r="CR261" s="67" t="s">
        <v>1077</v>
      </c>
      <c r="CS261" s="69">
        <v>9618300</v>
      </c>
      <c r="CT261" s="69"/>
      <c r="CU261" s="69"/>
      <c r="CV261" s="69">
        <v>14</v>
      </c>
      <c r="CW261" s="69">
        <v>26</v>
      </c>
      <c r="CX261" s="69">
        <v>0</v>
      </c>
      <c r="CY261" s="69">
        <v>0</v>
      </c>
      <c r="CZ261" s="69">
        <v>0</v>
      </c>
      <c r="DA261" s="69">
        <v>0</v>
      </c>
      <c r="DG261" t="str">
        <f t="shared" si="11"/>
        <v>CO</v>
      </c>
    </row>
    <row r="262" spans="1:111">
      <c r="A262" t="str">
        <f t="shared" si="10"/>
        <v>07CO</v>
      </c>
      <c r="B262" s="67" t="s">
        <v>6</v>
      </c>
      <c r="C262" s="67" t="s">
        <v>504</v>
      </c>
      <c r="D262" s="67" t="s">
        <v>505</v>
      </c>
      <c r="E262" s="68">
        <v>44769</v>
      </c>
      <c r="F262" s="185" t="s">
        <v>1005</v>
      </c>
      <c r="G262" s="67" t="s">
        <v>1009</v>
      </c>
      <c r="H262" s="69">
        <v>1</v>
      </c>
      <c r="I262" s="69">
        <v>1</v>
      </c>
      <c r="J262" s="69">
        <v>290</v>
      </c>
      <c r="K262" s="69">
        <v>341</v>
      </c>
      <c r="L262" s="69">
        <v>341</v>
      </c>
      <c r="M262" s="69">
        <v>0</v>
      </c>
      <c r="N262" s="69">
        <v>0</v>
      </c>
      <c r="O262" s="69">
        <v>0</v>
      </c>
      <c r="P262" s="69">
        <v>51</v>
      </c>
      <c r="Q262" s="80">
        <v>0</v>
      </c>
      <c r="R262" s="80">
        <v>2689020</v>
      </c>
      <c r="S262" s="80">
        <v>50000</v>
      </c>
      <c r="T262" s="80">
        <v>2639020</v>
      </c>
      <c r="U262" s="80">
        <v>2695490</v>
      </c>
      <c r="V262" s="80">
        <v>2436483</v>
      </c>
      <c r="W262" s="80">
        <v>0</v>
      </c>
      <c r="X262" s="80">
        <v>0</v>
      </c>
      <c r="Y262" s="80">
        <v>0</v>
      </c>
      <c r="Z262" s="80">
        <v>2436483</v>
      </c>
      <c r="AA262" s="80">
        <v>2426876</v>
      </c>
      <c r="AB262" s="80">
        <v>-3137</v>
      </c>
      <c r="AC262" s="69">
        <v>6470</v>
      </c>
      <c r="AD262" s="69">
        <v>18</v>
      </c>
      <c r="AE262" s="69">
        <v>0</v>
      </c>
      <c r="AF262" s="80">
        <v>0</v>
      </c>
      <c r="AG262" s="80">
        <v>1911</v>
      </c>
      <c r="AH262" s="69">
        <v>0</v>
      </c>
      <c r="AI262" s="69">
        <v>0</v>
      </c>
      <c r="AJ262" s="80">
        <v>0</v>
      </c>
      <c r="AK262" s="80">
        <v>45879</v>
      </c>
      <c r="AL262" s="69">
        <v>0</v>
      </c>
      <c r="AM262" s="69">
        <v>0</v>
      </c>
      <c r="AN262" s="80">
        <v>0</v>
      </c>
      <c r="AO262" s="80">
        <v>0</v>
      </c>
      <c r="AP262" s="69">
        <v>0</v>
      </c>
      <c r="AQ262" s="69">
        <v>0</v>
      </c>
      <c r="AR262" s="80">
        <v>0</v>
      </c>
      <c r="AS262" s="80">
        <v>0</v>
      </c>
      <c r="AT262" s="69">
        <v>0</v>
      </c>
      <c r="AU262" s="69">
        <v>0</v>
      </c>
      <c r="AV262" s="80">
        <v>0</v>
      </c>
      <c r="AW262" s="80">
        <v>0</v>
      </c>
      <c r="AX262" s="69">
        <v>0</v>
      </c>
      <c r="AY262" s="69">
        <v>0</v>
      </c>
      <c r="AZ262" s="80">
        <v>0</v>
      </c>
      <c r="BA262" s="80">
        <v>0</v>
      </c>
      <c r="BB262" s="69">
        <v>0</v>
      </c>
      <c r="BC262" s="69">
        <v>0</v>
      </c>
      <c r="BD262" s="80">
        <v>0</v>
      </c>
      <c r="BE262" s="80">
        <v>0</v>
      </c>
      <c r="BF262" s="69">
        <v>0</v>
      </c>
      <c r="BG262" s="69">
        <v>0</v>
      </c>
      <c r="BH262" s="80">
        <v>0</v>
      </c>
      <c r="BI262" s="80">
        <v>0</v>
      </c>
      <c r="BJ262" s="69">
        <v>0</v>
      </c>
      <c r="BK262" s="69">
        <v>0</v>
      </c>
      <c r="BL262" s="80">
        <v>0</v>
      </c>
      <c r="BM262" s="80">
        <v>6470</v>
      </c>
      <c r="BN262" s="69">
        <v>6470</v>
      </c>
      <c r="BO262" s="69">
        <v>0</v>
      </c>
      <c r="BP262" s="80">
        <v>0</v>
      </c>
      <c r="BQ262" s="80">
        <v>0</v>
      </c>
      <c r="BR262" s="69">
        <v>0</v>
      </c>
      <c r="BS262" s="69">
        <v>0</v>
      </c>
      <c r="BT262" s="80">
        <v>0</v>
      </c>
      <c r="BU262" s="80">
        <v>0</v>
      </c>
      <c r="BV262" s="69">
        <v>0</v>
      </c>
      <c r="BW262" s="69">
        <v>0</v>
      </c>
      <c r="BX262" s="80">
        <v>0</v>
      </c>
      <c r="BY262" s="80">
        <v>0</v>
      </c>
      <c r="BZ262" s="69">
        <v>0</v>
      </c>
      <c r="CA262" s="69">
        <v>0</v>
      </c>
      <c r="CB262" s="80">
        <v>0</v>
      </c>
      <c r="CC262" s="80">
        <v>54260</v>
      </c>
      <c r="CD262" s="69">
        <v>6470</v>
      </c>
      <c r="CE262" s="69" t="s">
        <v>973</v>
      </c>
      <c r="CF262" s="69" t="s">
        <v>974</v>
      </c>
      <c r="CG262" s="69" t="s">
        <v>701</v>
      </c>
      <c r="CH262" s="69" t="s">
        <v>701</v>
      </c>
      <c r="CI262" s="69" t="s">
        <v>701</v>
      </c>
      <c r="CJ262" s="68" t="s">
        <v>701</v>
      </c>
      <c r="CK262" s="68">
        <v>45412</v>
      </c>
      <c r="CL262" s="185" t="s">
        <v>1001</v>
      </c>
      <c r="CM262" s="67" t="s">
        <v>1004</v>
      </c>
      <c r="CN262" s="67" t="s">
        <v>168</v>
      </c>
      <c r="CO262" s="68">
        <v>45275</v>
      </c>
      <c r="CP262" s="185" t="s">
        <v>1007</v>
      </c>
      <c r="CQ262" s="67" t="s">
        <v>1004</v>
      </c>
      <c r="CR262" s="67" t="s">
        <v>1078</v>
      </c>
      <c r="CS262" s="69">
        <v>3008900</v>
      </c>
      <c r="CT262" s="69"/>
      <c r="CU262" s="69"/>
      <c r="CV262" s="69">
        <v>0</v>
      </c>
      <c r="CW262" s="69">
        <v>23</v>
      </c>
      <c r="CX262" s="69">
        <v>0</v>
      </c>
      <c r="CY262" s="69">
        <v>0</v>
      </c>
      <c r="CZ262" s="69">
        <v>0</v>
      </c>
      <c r="DA262" s="69">
        <v>0</v>
      </c>
      <c r="DG262" t="str">
        <f t="shared" si="11"/>
        <v>CO</v>
      </c>
    </row>
    <row r="263" spans="1:111">
      <c r="A263" t="str">
        <f t="shared" si="10"/>
        <v>07CO</v>
      </c>
      <c r="B263" s="67" t="s">
        <v>6</v>
      </c>
      <c r="C263" s="67" t="s">
        <v>675</v>
      </c>
      <c r="D263" s="67" t="s">
        <v>676</v>
      </c>
      <c r="E263" s="68">
        <v>44650</v>
      </c>
      <c r="F263" s="185" t="s">
        <v>1003</v>
      </c>
      <c r="G263" s="67" t="s">
        <v>1010</v>
      </c>
      <c r="H263" s="69">
        <v>1</v>
      </c>
      <c r="I263" s="69">
        <v>0</v>
      </c>
      <c r="J263" s="69">
        <v>135</v>
      </c>
      <c r="K263" s="69">
        <v>251</v>
      </c>
      <c r="L263" s="69">
        <v>251</v>
      </c>
      <c r="M263" s="69">
        <v>0</v>
      </c>
      <c r="N263" s="69">
        <v>0</v>
      </c>
      <c r="O263" s="69">
        <v>0</v>
      </c>
      <c r="P263" s="69">
        <v>116</v>
      </c>
      <c r="Q263" s="80">
        <v>0</v>
      </c>
      <c r="R263" s="80">
        <v>2037125</v>
      </c>
      <c r="S263" s="80">
        <v>50000</v>
      </c>
      <c r="T263" s="80">
        <v>1987125</v>
      </c>
      <c r="U263" s="80">
        <v>2037125</v>
      </c>
      <c r="V263" s="80">
        <v>1982019</v>
      </c>
      <c r="W263" s="80">
        <v>0</v>
      </c>
      <c r="X263" s="80">
        <v>0</v>
      </c>
      <c r="Y263" s="80">
        <v>0</v>
      </c>
      <c r="Z263" s="80">
        <v>1982019</v>
      </c>
      <c r="AA263" s="80">
        <v>1983777</v>
      </c>
      <c r="AB263" s="80">
        <v>1758</v>
      </c>
      <c r="AC263" s="69">
        <v>0</v>
      </c>
      <c r="AD263" s="69">
        <v>102</v>
      </c>
      <c r="AE263" s="69">
        <v>0</v>
      </c>
      <c r="AF263" s="80">
        <v>0</v>
      </c>
      <c r="AG263" s="80">
        <v>4355</v>
      </c>
      <c r="AH263" s="69">
        <v>0</v>
      </c>
      <c r="AI263" s="69">
        <v>0</v>
      </c>
      <c r="AJ263" s="80">
        <v>0</v>
      </c>
      <c r="AK263" s="80">
        <v>0</v>
      </c>
      <c r="AL263" s="69">
        <v>0</v>
      </c>
      <c r="AM263" s="69">
        <v>0</v>
      </c>
      <c r="AN263" s="80">
        <v>0</v>
      </c>
      <c r="AO263" s="80">
        <v>0</v>
      </c>
      <c r="AP263" s="69">
        <v>0</v>
      </c>
      <c r="AQ263" s="69">
        <v>0</v>
      </c>
      <c r="AR263" s="80">
        <v>0</v>
      </c>
      <c r="AS263" s="80">
        <v>0</v>
      </c>
      <c r="AT263" s="69">
        <v>0</v>
      </c>
      <c r="AU263" s="69">
        <v>0</v>
      </c>
      <c r="AV263" s="80">
        <v>0</v>
      </c>
      <c r="AW263" s="80">
        <v>0</v>
      </c>
      <c r="AX263" s="69">
        <v>0</v>
      </c>
      <c r="AY263" s="69">
        <v>0</v>
      </c>
      <c r="AZ263" s="80">
        <v>0</v>
      </c>
      <c r="BA263" s="80">
        <v>0</v>
      </c>
      <c r="BB263" s="69">
        <v>0</v>
      </c>
      <c r="BC263" s="69">
        <v>0</v>
      </c>
      <c r="BD263" s="80">
        <v>0</v>
      </c>
      <c r="BE263" s="80">
        <v>2760</v>
      </c>
      <c r="BF263" s="69">
        <v>0</v>
      </c>
      <c r="BG263" s="69">
        <v>0</v>
      </c>
      <c r="BH263" s="80">
        <v>0</v>
      </c>
      <c r="BI263" s="80">
        <v>0</v>
      </c>
      <c r="BJ263" s="69">
        <v>0</v>
      </c>
      <c r="BK263" s="69">
        <v>0</v>
      </c>
      <c r="BL263" s="80">
        <v>0</v>
      </c>
      <c r="BM263" s="80">
        <v>0</v>
      </c>
      <c r="BN263" s="69">
        <v>0</v>
      </c>
      <c r="BO263" s="69">
        <v>0</v>
      </c>
      <c r="BP263" s="80">
        <v>0</v>
      </c>
      <c r="BQ263" s="80">
        <v>0</v>
      </c>
      <c r="BR263" s="69">
        <v>0</v>
      </c>
      <c r="BS263" s="69">
        <v>0</v>
      </c>
      <c r="BT263" s="80">
        <v>0</v>
      </c>
      <c r="BU263" s="80">
        <v>0</v>
      </c>
      <c r="BV263" s="69">
        <v>0</v>
      </c>
      <c r="BW263" s="69">
        <v>0</v>
      </c>
      <c r="BX263" s="80">
        <v>0</v>
      </c>
      <c r="BY263" s="80">
        <v>0</v>
      </c>
      <c r="BZ263" s="69">
        <v>0</v>
      </c>
      <c r="CA263" s="69">
        <v>0</v>
      </c>
      <c r="CB263" s="80">
        <v>0</v>
      </c>
      <c r="CC263" s="80">
        <v>7115</v>
      </c>
      <c r="CD263" s="69">
        <v>0</v>
      </c>
      <c r="CE263" s="69" t="s">
        <v>966</v>
      </c>
      <c r="CF263" s="69" t="s">
        <v>967</v>
      </c>
      <c r="CG263" s="69" t="s">
        <v>701</v>
      </c>
      <c r="CH263" s="69" t="s">
        <v>701</v>
      </c>
      <c r="CI263" s="69" t="s">
        <v>701</v>
      </c>
      <c r="CJ263" s="68" t="s">
        <v>701</v>
      </c>
      <c r="CK263" s="68">
        <v>45434</v>
      </c>
      <c r="CL263" s="185" t="s">
        <v>1001</v>
      </c>
      <c r="CM263" s="67" t="s">
        <v>1004</v>
      </c>
      <c r="CN263" s="67" t="s">
        <v>168</v>
      </c>
      <c r="CO263" s="68">
        <v>45076</v>
      </c>
      <c r="CP263" s="185" t="s">
        <v>1001</v>
      </c>
      <c r="CQ263" s="67" t="s">
        <v>1009</v>
      </c>
      <c r="CR263" s="67" t="s">
        <v>1076</v>
      </c>
      <c r="CS263" s="69">
        <v>1568900</v>
      </c>
      <c r="CT263" s="69"/>
      <c r="CU263" s="69"/>
      <c r="CV263" s="69">
        <v>0</v>
      </c>
      <c r="CW263" s="69">
        <v>14</v>
      </c>
      <c r="CX263" s="69">
        <v>0</v>
      </c>
      <c r="CY263" s="69">
        <v>0</v>
      </c>
      <c r="CZ263" s="69">
        <v>0</v>
      </c>
      <c r="DA263" s="69">
        <v>0</v>
      </c>
      <c r="DG263" t="str">
        <f t="shared" si="11"/>
        <v>CO</v>
      </c>
    </row>
    <row r="264" spans="1:111">
      <c r="A264" t="str">
        <f t="shared" si="10"/>
        <v>07CO</v>
      </c>
      <c r="B264" s="67" t="s">
        <v>6</v>
      </c>
      <c r="C264" s="67" t="s">
        <v>677</v>
      </c>
      <c r="D264" s="67" t="s">
        <v>678</v>
      </c>
      <c r="E264" s="68">
        <v>44615</v>
      </c>
      <c r="F264" s="185" t="s">
        <v>1003</v>
      </c>
      <c r="G264" s="67" t="s">
        <v>1010</v>
      </c>
      <c r="H264" s="69">
        <v>1</v>
      </c>
      <c r="I264" s="69">
        <v>0</v>
      </c>
      <c r="J264" s="69">
        <v>150</v>
      </c>
      <c r="K264" s="69">
        <v>193</v>
      </c>
      <c r="L264" s="69">
        <v>193</v>
      </c>
      <c r="M264" s="69">
        <v>0</v>
      </c>
      <c r="N264" s="69">
        <v>0</v>
      </c>
      <c r="O264" s="69">
        <v>0</v>
      </c>
      <c r="P264" s="69">
        <v>43</v>
      </c>
      <c r="Q264" s="80">
        <v>0</v>
      </c>
      <c r="R264" s="80">
        <v>1439445</v>
      </c>
      <c r="S264" s="80">
        <v>44000</v>
      </c>
      <c r="T264" s="80">
        <v>1395445</v>
      </c>
      <c r="U264" s="80">
        <v>1439445</v>
      </c>
      <c r="V264" s="80">
        <v>1363648</v>
      </c>
      <c r="W264" s="80">
        <v>0</v>
      </c>
      <c r="X264" s="80">
        <v>0</v>
      </c>
      <c r="Y264" s="80">
        <v>0</v>
      </c>
      <c r="Z264" s="80">
        <v>1363648</v>
      </c>
      <c r="AA264" s="80">
        <v>1363533</v>
      </c>
      <c r="AB264" s="80">
        <v>-115</v>
      </c>
      <c r="AC264" s="69">
        <v>0</v>
      </c>
      <c r="AD264" s="69">
        <v>34</v>
      </c>
      <c r="AE264" s="69">
        <v>0</v>
      </c>
      <c r="AF264" s="80">
        <v>0</v>
      </c>
      <c r="AG264" s="80">
        <v>0</v>
      </c>
      <c r="AH264" s="69">
        <v>0</v>
      </c>
      <c r="AI264" s="69">
        <v>0</v>
      </c>
      <c r="AJ264" s="80">
        <v>0</v>
      </c>
      <c r="AK264" s="80">
        <v>0</v>
      </c>
      <c r="AL264" s="69">
        <v>0</v>
      </c>
      <c r="AM264" s="69">
        <v>0</v>
      </c>
      <c r="AN264" s="80">
        <v>0</v>
      </c>
      <c r="AO264" s="80">
        <v>0</v>
      </c>
      <c r="AP264" s="69">
        <v>0</v>
      </c>
      <c r="AQ264" s="69">
        <v>0</v>
      </c>
      <c r="AR264" s="80">
        <v>0</v>
      </c>
      <c r="AS264" s="80">
        <v>0</v>
      </c>
      <c r="AT264" s="69">
        <v>0</v>
      </c>
      <c r="AU264" s="69">
        <v>0</v>
      </c>
      <c r="AV264" s="80">
        <v>0</v>
      </c>
      <c r="AW264" s="80">
        <v>0</v>
      </c>
      <c r="AX264" s="69">
        <v>0</v>
      </c>
      <c r="AY264" s="69">
        <v>0</v>
      </c>
      <c r="AZ264" s="80">
        <v>0</v>
      </c>
      <c r="BA264" s="80">
        <v>2750</v>
      </c>
      <c r="BB264" s="69">
        <v>0</v>
      </c>
      <c r="BC264" s="69">
        <v>0</v>
      </c>
      <c r="BD264" s="80">
        <v>0</v>
      </c>
      <c r="BE264" s="80">
        <v>0</v>
      </c>
      <c r="BF264" s="69">
        <v>0</v>
      </c>
      <c r="BG264" s="69">
        <v>0</v>
      </c>
      <c r="BH264" s="80">
        <v>0</v>
      </c>
      <c r="BI264" s="80">
        <v>0</v>
      </c>
      <c r="BJ264" s="69">
        <v>0</v>
      </c>
      <c r="BK264" s="69">
        <v>0</v>
      </c>
      <c r="BL264" s="80">
        <v>0</v>
      </c>
      <c r="BM264" s="80">
        <v>0</v>
      </c>
      <c r="BN264" s="69">
        <v>0</v>
      </c>
      <c r="BO264" s="69">
        <v>0</v>
      </c>
      <c r="BP264" s="80">
        <v>0</v>
      </c>
      <c r="BQ264" s="80">
        <v>0</v>
      </c>
      <c r="BR264" s="69">
        <v>0</v>
      </c>
      <c r="BS264" s="69">
        <v>0</v>
      </c>
      <c r="BT264" s="80">
        <v>0</v>
      </c>
      <c r="BU264" s="80">
        <v>0</v>
      </c>
      <c r="BV264" s="69">
        <v>0</v>
      </c>
      <c r="BW264" s="69">
        <v>0</v>
      </c>
      <c r="BX264" s="80">
        <v>0</v>
      </c>
      <c r="BY264" s="80">
        <v>0</v>
      </c>
      <c r="BZ264" s="69">
        <v>0</v>
      </c>
      <c r="CA264" s="69">
        <v>0</v>
      </c>
      <c r="CB264" s="80">
        <v>0</v>
      </c>
      <c r="CC264" s="80">
        <v>2750</v>
      </c>
      <c r="CD264" s="69">
        <v>0</v>
      </c>
      <c r="CE264" s="69" t="s">
        <v>789</v>
      </c>
      <c r="CF264" s="69" t="s">
        <v>790</v>
      </c>
      <c r="CG264" s="69" t="s">
        <v>701</v>
      </c>
      <c r="CH264" s="69" t="s">
        <v>701</v>
      </c>
      <c r="CI264" s="69" t="s">
        <v>701</v>
      </c>
      <c r="CJ264" s="68" t="s">
        <v>701</v>
      </c>
      <c r="CK264" s="68">
        <v>45266</v>
      </c>
      <c r="CL264" s="185" t="s">
        <v>1007</v>
      </c>
      <c r="CM264" s="67" t="s">
        <v>1004</v>
      </c>
      <c r="CN264" s="67" t="s">
        <v>168</v>
      </c>
      <c r="CO264" s="68">
        <v>45183</v>
      </c>
      <c r="CP264" s="185" t="s">
        <v>1005</v>
      </c>
      <c r="CQ264" s="67" t="s">
        <v>1004</v>
      </c>
      <c r="CR264" s="67" t="s">
        <v>1077</v>
      </c>
      <c r="CS264" s="69">
        <v>1085600</v>
      </c>
      <c r="CT264" s="69"/>
      <c r="CU264" s="69"/>
      <c r="CV264" s="69">
        <v>0</v>
      </c>
      <c r="CW264" s="69">
        <v>9</v>
      </c>
      <c r="CX264" s="69">
        <v>0</v>
      </c>
      <c r="CY264" s="69">
        <v>0</v>
      </c>
      <c r="CZ264" s="69">
        <v>0</v>
      </c>
      <c r="DA264" s="69">
        <v>0</v>
      </c>
      <c r="DG264" t="str">
        <f t="shared" si="11"/>
        <v>CO</v>
      </c>
    </row>
    <row r="265" spans="1:111">
      <c r="A265" t="str">
        <f t="shared" si="10"/>
        <v>07CO</v>
      </c>
      <c r="B265" s="67" t="s">
        <v>6</v>
      </c>
      <c r="C265" s="67" t="s">
        <v>506</v>
      </c>
      <c r="D265" s="67" t="s">
        <v>507</v>
      </c>
      <c r="E265" s="68">
        <v>44706</v>
      </c>
      <c r="F265" s="185" t="s">
        <v>1001</v>
      </c>
      <c r="G265" s="67" t="s">
        <v>1010</v>
      </c>
      <c r="H265" s="69">
        <v>1</v>
      </c>
      <c r="I265" s="69">
        <v>3</v>
      </c>
      <c r="J265" s="69">
        <v>175</v>
      </c>
      <c r="K265" s="69">
        <v>248</v>
      </c>
      <c r="L265" s="69">
        <v>248</v>
      </c>
      <c r="M265" s="69">
        <v>0</v>
      </c>
      <c r="N265" s="69">
        <v>0</v>
      </c>
      <c r="O265" s="69">
        <v>0</v>
      </c>
      <c r="P265" s="69">
        <v>73</v>
      </c>
      <c r="Q265" s="80">
        <v>0</v>
      </c>
      <c r="R265" s="80">
        <v>2222629</v>
      </c>
      <c r="S265" s="80">
        <v>50000</v>
      </c>
      <c r="T265" s="80">
        <v>2172629</v>
      </c>
      <c r="U265" s="80">
        <v>2357768</v>
      </c>
      <c r="V265" s="80">
        <v>2205247</v>
      </c>
      <c r="W265" s="80">
        <v>0</v>
      </c>
      <c r="X265" s="80">
        <v>0</v>
      </c>
      <c r="Y265" s="80">
        <v>0</v>
      </c>
      <c r="Z265" s="80">
        <v>2205247</v>
      </c>
      <c r="AA265" s="80">
        <v>2190340</v>
      </c>
      <c r="AB265" s="80">
        <v>-14907</v>
      </c>
      <c r="AC265" s="69">
        <v>135139</v>
      </c>
      <c r="AD265" s="69">
        <v>44</v>
      </c>
      <c r="AE265" s="69">
        <v>0</v>
      </c>
      <c r="AF265" s="80">
        <v>0</v>
      </c>
      <c r="AG265" s="80">
        <v>6498</v>
      </c>
      <c r="AH265" s="69">
        <v>0</v>
      </c>
      <c r="AI265" s="69">
        <v>0</v>
      </c>
      <c r="AJ265" s="80">
        <v>0</v>
      </c>
      <c r="AK265" s="80">
        <v>145802</v>
      </c>
      <c r="AL265" s="69">
        <v>52681</v>
      </c>
      <c r="AM265" s="69">
        <v>0</v>
      </c>
      <c r="AN265" s="80">
        <v>0</v>
      </c>
      <c r="AO265" s="80">
        <v>0</v>
      </c>
      <c r="AP265" s="69">
        <v>0</v>
      </c>
      <c r="AQ265" s="69">
        <v>0</v>
      </c>
      <c r="AR265" s="80">
        <v>0</v>
      </c>
      <c r="AS265" s="80">
        <v>0</v>
      </c>
      <c r="AT265" s="69">
        <v>0</v>
      </c>
      <c r="AU265" s="69">
        <v>0</v>
      </c>
      <c r="AV265" s="80">
        <v>0</v>
      </c>
      <c r="AW265" s="80">
        <v>0</v>
      </c>
      <c r="AX265" s="69">
        <v>0</v>
      </c>
      <c r="AY265" s="69">
        <v>19</v>
      </c>
      <c r="AZ265" s="80">
        <v>0</v>
      </c>
      <c r="BA265" s="80">
        <v>0</v>
      </c>
      <c r="BB265" s="69">
        <v>0</v>
      </c>
      <c r="BC265" s="69">
        <v>0</v>
      </c>
      <c r="BD265" s="80">
        <v>0</v>
      </c>
      <c r="BE265" s="80">
        <v>0</v>
      </c>
      <c r="BF265" s="69">
        <v>0</v>
      </c>
      <c r="BG265" s="69">
        <v>0</v>
      </c>
      <c r="BH265" s="80">
        <v>0</v>
      </c>
      <c r="BI265" s="80">
        <v>0</v>
      </c>
      <c r="BJ265" s="69">
        <v>0</v>
      </c>
      <c r="BK265" s="69">
        <v>25</v>
      </c>
      <c r="BL265" s="80">
        <v>0</v>
      </c>
      <c r="BM265" s="80">
        <v>0</v>
      </c>
      <c r="BN265" s="69">
        <v>0</v>
      </c>
      <c r="BO265" s="69">
        <v>0</v>
      </c>
      <c r="BP265" s="80">
        <v>0</v>
      </c>
      <c r="BQ265" s="80">
        <v>0</v>
      </c>
      <c r="BR265" s="69">
        <v>0</v>
      </c>
      <c r="BS265" s="69">
        <v>0</v>
      </c>
      <c r="BT265" s="80">
        <v>0</v>
      </c>
      <c r="BU265" s="80">
        <v>0</v>
      </c>
      <c r="BV265" s="69">
        <v>0</v>
      </c>
      <c r="BW265" s="69">
        <v>0</v>
      </c>
      <c r="BX265" s="80">
        <v>0</v>
      </c>
      <c r="BY265" s="80">
        <v>0</v>
      </c>
      <c r="BZ265" s="69">
        <v>0</v>
      </c>
      <c r="CA265" s="69">
        <v>44</v>
      </c>
      <c r="CB265" s="80">
        <v>0</v>
      </c>
      <c r="CC265" s="80">
        <v>152300</v>
      </c>
      <c r="CD265" s="69">
        <v>52681</v>
      </c>
      <c r="CE265" s="69" t="s">
        <v>708</v>
      </c>
      <c r="CF265" s="69" t="s">
        <v>709</v>
      </c>
      <c r="CG265" s="69" t="s">
        <v>701</v>
      </c>
      <c r="CH265" s="69" t="s">
        <v>701</v>
      </c>
      <c r="CI265" s="69" t="s">
        <v>701</v>
      </c>
      <c r="CJ265" s="68" t="s">
        <v>701</v>
      </c>
      <c r="CK265" s="68">
        <v>45264</v>
      </c>
      <c r="CL265" s="185" t="s">
        <v>1007</v>
      </c>
      <c r="CM265" s="67" t="s">
        <v>1004</v>
      </c>
      <c r="CN265" s="67" t="s">
        <v>168</v>
      </c>
      <c r="CO265" s="68">
        <v>45176</v>
      </c>
      <c r="CP265" s="185" t="s">
        <v>1005</v>
      </c>
      <c r="CQ265" s="67" t="s">
        <v>1004</v>
      </c>
      <c r="CR265" s="67" t="s">
        <v>1078</v>
      </c>
      <c r="CS265" s="69">
        <v>2009600</v>
      </c>
      <c r="CT265" s="69"/>
      <c r="CU265" s="69"/>
      <c r="CV265" s="69">
        <v>0</v>
      </c>
      <c r="CW265" s="69">
        <v>10</v>
      </c>
      <c r="CX265" s="69">
        <v>0</v>
      </c>
      <c r="CY265" s="69">
        <v>0</v>
      </c>
      <c r="CZ265" s="69">
        <v>0</v>
      </c>
      <c r="DA265" s="69">
        <v>0</v>
      </c>
      <c r="DG265" t="str">
        <f t="shared" si="11"/>
        <v>CO</v>
      </c>
    </row>
    <row r="266" spans="1:111">
      <c r="A266" t="str">
        <f t="shared" si="10"/>
        <v>07CO</v>
      </c>
      <c r="B266" s="67" t="s">
        <v>6</v>
      </c>
      <c r="C266" s="67" t="s">
        <v>983</v>
      </c>
      <c r="D266" s="67" t="s">
        <v>1079</v>
      </c>
      <c r="E266" s="68">
        <v>44706</v>
      </c>
      <c r="F266" s="185" t="s">
        <v>1001</v>
      </c>
      <c r="G266" s="67" t="s">
        <v>1010</v>
      </c>
      <c r="H266" s="69">
        <v>1</v>
      </c>
      <c r="I266" s="69">
        <v>0</v>
      </c>
      <c r="J266" s="69">
        <v>120</v>
      </c>
      <c r="K266" s="69">
        <v>127</v>
      </c>
      <c r="L266" s="69">
        <v>127</v>
      </c>
      <c r="M266" s="69">
        <v>0</v>
      </c>
      <c r="N266" s="69">
        <v>0</v>
      </c>
      <c r="O266" s="69">
        <v>0</v>
      </c>
      <c r="P266" s="69">
        <v>7</v>
      </c>
      <c r="Q266" s="80">
        <v>0</v>
      </c>
      <c r="R266" s="80">
        <v>1340863</v>
      </c>
      <c r="S266" s="80">
        <v>50000</v>
      </c>
      <c r="T266" s="80">
        <v>1290863</v>
      </c>
      <c r="U266" s="80">
        <v>1340863</v>
      </c>
      <c r="V266" s="80">
        <v>1268582</v>
      </c>
      <c r="W266" s="80">
        <v>-12000</v>
      </c>
      <c r="X266" s="80">
        <v>0</v>
      </c>
      <c r="Y266" s="80">
        <v>-12000</v>
      </c>
      <c r="Z266" s="80">
        <v>1256582</v>
      </c>
      <c r="AA266" s="80">
        <v>1256582</v>
      </c>
      <c r="AB266" s="80">
        <v>0</v>
      </c>
      <c r="AC266" s="69">
        <v>0</v>
      </c>
      <c r="AD266" s="69">
        <v>6</v>
      </c>
      <c r="AE266" s="69">
        <v>0</v>
      </c>
      <c r="AF266" s="80">
        <v>0</v>
      </c>
      <c r="AG266" s="80">
        <v>0</v>
      </c>
      <c r="AH266" s="69">
        <v>0</v>
      </c>
      <c r="AI266" s="69">
        <v>0</v>
      </c>
      <c r="AJ266" s="80">
        <v>0</v>
      </c>
      <c r="AK266" s="80">
        <v>0</v>
      </c>
      <c r="AL266" s="69">
        <v>0</v>
      </c>
      <c r="AM266" s="69">
        <v>0</v>
      </c>
      <c r="AN266" s="80">
        <v>0</v>
      </c>
      <c r="AO266" s="80">
        <v>0</v>
      </c>
      <c r="AP266" s="69">
        <v>0</v>
      </c>
      <c r="AQ266" s="69">
        <v>0</v>
      </c>
      <c r="AR266" s="80">
        <v>0</v>
      </c>
      <c r="AS266" s="80">
        <v>0</v>
      </c>
      <c r="AT266" s="69">
        <v>0</v>
      </c>
      <c r="AU266" s="69">
        <v>0</v>
      </c>
      <c r="AV266" s="80">
        <v>0</v>
      </c>
      <c r="AW266" s="80">
        <v>0</v>
      </c>
      <c r="AX266" s="69">
        <v>0</v>
      </c>
      <c r="AY266" s="69">
        <v>0</v>
      </c>
      <c r="AZ266" s="80">
        <v>0</v>
      </c>
      <c r="BA266" s="80">
        <v>0</v>
      </c>
      <c r="BB266" s="69">
        <v>0</v>
      </c>
      <c r="BC266" s="69">
        <v>0</v>
      </c>
      <c r="BD266" s="80">
        <v>0</v>
      </c>
      <c r="BE266" s="80">
        <v>0</v>
      </c>
      <c r="BF266" s="69">
        <v>0</v>
      </c>
      <c r="BG266" s="69">
        <v>0</v>
      </c>
      <c r="BH266" s="80">
        <v>0</v>
      </c>
      <c r="BI266" s="80">
        <v>0</v>
      </c>
      <c r="BJ266" s="69">
        <v>0</v>
      </c>
      <c r="BK266" s="69">
        <v>0</v>
      </c>
      <c r="BL266" s="80">
        <v>0</v>
      </c>
      <c r="BM266" s="80">
        <v>0</v>
      </c>
      <c r="BN266" s="69">
        <v>0</v>
      </c>
      <c r="BO266" s="69">
        <v>0</v>
      </c>
      <c r="BP266" s="80">
        <v>0</v>
      </c>
      <c r="BQ266" s="80">
        <v>0</v>
      </c>
      <c r="BR266" s="69">
        <v>0</v>
      </c>
      <c r="BS266" s="69">
        <v>0</v>
      </c>
      <c r="BT266" s="80">
        <v>0</v>
      </c>
      <c r="BU266" s="80">
        <v>0</v>
      </c>
      <c r="BV266" s="69">
        <v>0</v>
      </c>
      <c r="BW266" s="69">
        <v>0</v>
      </c>
      <c r="BX266" s="80">
        <v>0</v>
      </c>
      <c r="BY266" s="80">
        <v>0</v>
      </c>
      <c r="BZ266" s="69">
        <v>0</v>
      </c>
      <c r="CA266" s="69">
        <v>0</v>
      </c>
      <c r="CB266" s="80">
        <v>0</v>
      </c>
      <c r="CC266" s="80">
        <v>0</v>
      </c>
      <c r="CD266" s="69">
        <v>0</v>
      </c>
      <c r="CE266" s="69" t="s">
        <v>733</v>
      </c>
      <c r="CF266" s="69" t="s">
        <v>734</v>
      </c>
      <c r="CG266" s="69" t="s">
        <v>701</v>
      </c>
      <c r="CH266" s="69" t="s">
        <v>701</v>
      </c>
      <c r="CI266" s="69" t="s">
        <v>701</v>
      </c>
      <c r="CJ266" s="68" t="s">
        <v>701</v>
      </c>
      <c r="CK266" s="68">
        <v>45134</v>
      </c>
      <c r="CL266" s="185" t="s">
        <v>1005</v>
      </c>
      <c r="CM266" s="67" t="s">
        <v>1004</v>
      </c>
      <c r="CN266" s="67" t="s">
        <v>168</v>
      </c>
      <c r="CO266" s="68">
        <v>45068</v>
      </c>
      <c r="CP266" s="185" t="s">
        <v>1001</v>
      </c>
      <c r="CQ266" s="67" t="s">
        <v>1009</v>
      </c>
      <c r="CR266" s="67" t="s">
        <v>1077</v>
      </c>
      <c r="CS266" s="69">
        <v>2027300</v>
      </c>
      <c r="CT266" s="69"/>
      <c r="CU266" s="69"/>
      <c r="CV266" s="69">
        <v>0</v>
      </c>
      <c r="CW266" s="69">
        <v>1</v>
      </c>
      <c r="CX266" s="69">
        <v>0</v>
      </c>
      <c r="CY266" s="69">
        <v>0</v>
      </c>
      <c r="CZ266" s="69">
        <v>0</v>
      </c>
      <c r="DA266" s="69">
        <v>0</v>
      </c>
      <c r="DG266" t="str">
        <f t="shared" si="11"/>
        <v>CO</v>
      </c>
    </row>
    <row r="267" spans="1:111">
      <c r="A267" t="str">
        <f t="shared" si="10"/>
        <v>07CO</v>
      </c>
      <c r="B267" s="67" t="s">
        <v>6</v>
      </c>
      <c r="C267" s="67" t="s">
        <v>508</v>
      </c>
      <c r="D267" s="67" t="s">
        <v>509</v>
      </c>
      <c r="E267" s="68">
        <v>44517</v>
      </c>
      <c r="F267" s="185" t="s">
        <v>1007</v>
      </c>
      <c r="G267" s="67" t="s">
        <v>1010</v>
      </c>
      <c r="H267" s="69">
        <v>2</v>
      </c>
      <c r="I267" s="69">
        <v>4</v>
      </c>
      <c r="J267" s="69">
        <v>250</v>
      </c>
      <c r="K267" s="69">
        <v>536</v>
      </c>
      <c r="L267" s="69">
        <v>530</v>
      </c>
      <c r="M267" s="69">
        <v>6</v>
      </c>
      <c r="N267" s="69">
        <v>0</v>
      </c>
      <c r="O267" s="69">
        <v>0</v>
      </c>
      <c r="P267" s="69">
        <v>286</v>
      </c>
      <c r="Q267" s="80">
        <v>0</v>
      </c>
      <c r="R267" s="80">
        <v>4025439</v>
      </c>
      <c r="S267" s="80">
        <v>50000</v>
      </c>
      <c r="T267" s="80">
        <v>3975439</v>
      </c>
      <c r="U267" s="80">
        <v>4151284</v>
      </c>
      <c r="V267" s="80">
        <v>4188035</v>
      </c>
      <c r="W267" s="80">
        <v>0</v>
      </c>
      <c r="X267" s="80">
        <v>0</v>
      </c>
      <c r="Y267" s="80">
        <v>0</v>
      </c>
      <c r="Z267" s="80">
        <v>4188035</v>
      </c>
      <c r="AA267" s="80">
        <v>4185783</v>
      </c>
      <c r="AB267" s="80">
        <v>0</v>
      </c>
      <c r="AC267" s="69">
        <v>125844</v>
      </c>
      <c r="AD267" s="69">
        <v>13</v>
      </c>
      <c r="AE267" s="69">
        <v>0</v>
      </c>
      <c r="AF267" s="80">
        <v>0</v>
      </c>
      <c r="AG267" s="80">
        <v>0</v>
      </c>
      <c r="AH267" s="69">
        <v>0</v>
      </c>
      <c r="AI267" s="69">
        <v>0</v>
      </c>
      <c r="AJ267" s="80">
        <v>0</v>
      </c>
      <c r="AK267" s="80">
        <v>3758</v>
      </c>
      <c r="AL267" s="69">
        <v>0</v>
      </c>
      <c r="AM267" s="69">
        <v>0</v>
      </c>
      <c r="AN267" s="80">
        <v>0</v>
      </c>
      <c r="AO267" s="80">
        <v>0</v>
      </c>
      <c r="AP267" s="69">
        <v>0</v>
      </c>
      <c r="AQ267" s="69">
        <v>0</v>
      </c>
      <c r="AR267" s="80">
        <v>0</v>
      </c>
      <c r="AS267" s="80">
        <v>0</v>
      </c>
      <c r="AT267" s="69">
        <v>0</v>
      </c>
      <c r="AU267" s="69">
        <v>0</v>
      </c>
      <c r="AV267" s="80">
        <v>0</v>
      </c>
      <c r="AW267" s="80">
        <v>0</v>
      </c>
      <c r="AX267" s="69">
        <v>0</v>
      </c>
      <c r="AY267" s="69">
        <v>240</v>
      </c>
      <c r="AZ267" s="80">
        <v>0</v>
      </c>
      <c r="BA267" s="80">
        <v>147045</v>
      </c>
      <c r="BB267" s="69">
        <v>0</v>
      </c>
      <c r="BC267" s="69">
        <v>0</v>
      </c>
      <c r="BD267" s="80">
        <v>0</v>
      </c>
      <c r="BE267" s="80">
        <v>0</v>
      </c>
      <c r="BF267" s="69">
        <v>0</v>
      </c>
      <c r="BG267" s="69">
        <v>0</v>
      </c>
      <c r="BH267" s="80">
        <v>0</v>
      </c>
      <c r="BI267" s="80">
        <v>0</v>
      </c>
      <c r="BJ267" s="69">
        <v>0</v>
      </c>
      <c r="BK267" s="69">
        <v>0</v>
      </c>
      <c r="BL267" s="80">
        <v>0</v>
      </c>
      <c r="BM267" s="80">
        <v>2251</v>
      </c>
      <c r="BN267" s="69">
        <v>0</v>
      </c>
      <c r="BO267" s="69">
        <v>0</v>
      </c>
      <c r="BP267" s="80">
        <v>0</v>
      </c>
      <c r="BQ267" s="80">
        <v>0</v>
      </c>
      <c r="BR267" s="69">
        <v>0</v>
      </c>
      <c r="BS267" s="69">
        <v>0</v>
      </c>
      <c r="BT267" s="80">
        <v>0</v>
      </c>
      <c r="BU267" s="80">
        <v>0</v>
      </c>
      <c r="BV267" s="69">
        <v>0</v>
      </c>
      <c r="BW267" s="69">
        <v>0</v>
      </c>
      <c r="BX267" s="80">
        <v>0</v>
      </c>
      <c r="BY267" s="80">
        <v>0</v>
      </c>
      <c r="BZ267" s="69">
        <v>0</v>
      </c>
      <c r="CA267" s="69">
        <v>240</v>
      </c>
      <c r="CB267" s="80">
        <v>0</v>
      </c>
      <c r="CC267" s="80">
        <v>153054</v>
      </c>
      <c r="CD267" s="69">
        <v>0</v>
      </c>
      <c r="CE267" s="69" t="s">
        <v>797</v>
      </c>
      <c r="CF267" s="69" t="s">
        <v>798</v>
      </c>
      <c r="CG267" s="69" t="s">
        <v>701</v>
      </c>
      <c r="CH267" s="69" t="s">
        <v>701</v>
      </c>
      <c r="CI267" s="69" t="s">
        <v>701</v>
      </c>
      <c r="CJ267" s="68" t="s">
        <v>701</v>
      </c>
      <c r="CK267" s="68">
        <v>45338</v>
      </c>
      <c r="CL267" s="185" t="s">
        <v>1003</v>
      </c>
      <c r="CM267" s="67" t="s">
        <v>1004</v>
      </c>
      <c r="CN267" s="67" t="s">
        <v>168</v>
      </c>
      <c r="CO267" s="68">
        <v>45254</v>
      </c>
      <c r="CP267" s="185" t="s">
        <v>1007</v>
      </c>
      <c r="CQ267" s="67" t="s">
        <v>1004</v>
      </c>
      <c r="CR267" s="67" t="s">
        <v>1080</v>
      </c>
      <c r="CS267" s="69">
        <v>3685201.18</v>
      </c>
      <c r="CT267" s="69"/>
      <c r="CU267" s="69"/>
      <c r="CV267" s="69">
        <v>0</v>
      </c>
      <c r="CW267" s="69">
        <v>33</v>
      </c>
      <c r="CX267" s="69">
        <v>0</v>
      </c>
      <c r="CY267" s="69">
        <v>0</v>
      </c>
      <c r="CZ267" s="69">
        <v>0</v>
      </c>
      <c r="DA267" s="69">
        <v>0</v>
      </c>
      <c r="DG267" t="str">
        <f t="shared" si="11"/>
        <v>CO</v>
      </c>
    </row>
    <row r="268" spans="1:111">
      <c r="A268" t="str">
        <f t="shared" si="10"/>
        <v>07DO</v>
      </c>
      <c r="B268" s="67" t="s">
        <v>6</v>
      </c>
      <c r="C268" s="67" t="s">
        <v>466</v>
      </c>
      <c r="D268" s="67" t="s">
        <v>467</v>
      </c>
      <c r="E268" s="68">
        <v>44265</v>
      </c>
      <c r="F268" s="185" t="s">
        <v>1003</v>
      </c>
      <c r="G268" s="67" t="s">
        <v>1002</v>
      </c>
      <c r="H268" s="69">
        <v>2</v>
      </c>
      <c r="I268" s="69">
        <v>3</v>
      </c>
      <c r="J268" s="69">
        <v>300</v>
      </c>
      <c r="K268" s="69">
        <v>401</v>
      </c>
      <c r="L268" s="69">
        <v>401</v>
      </c>
      <c r="M268" s="69">
        <v>0</v>
      </c>
      <c r="N268" s="69">
        <v>0</v>
      </c>
      <c r="O268" s="69">
        <v>0</v>
      </c>
      <c r="P268" s="69">
        <v>101</v>
      </c>
      <c r="Q268" s="80">
        <v>0</v>
      </c>
      <c r="R268" s="80">
        <v>6600000</v>
      </c>
      <c r="S268" s="80">
        <v>63000</v>
      </c>
      <c r="T268" s="80">
        <v>6537000</v>
      </c>
      <c r="U268" s="80">
        <v>7117569</v>
      </c>
      <c r="V268" s="80">
        <v>6571044</v>
      </c>
      <c r="W268" s="80">
        <v>0</v>
      </c>
      <c r="X268" s="80">
        <v>0</v>
      </c>
      <c r="Y268" s="80">
        <v>0</v>
      </c>
      <c r="Z268" s="80">
        <v>6571044</v>
      </c>
      <c r="AA268" s="80">
        <v>6563814</v>
      </c>
      <c r="AB268" s="80">
        <v>0</v>
      </c>
      <c r="AC268" s="69">
        <v>517569</v>
      </c>
      <c r="AD268" s="69">
        <v>36</v>
      </c>
      <c r="AE268" s="69">
        <v>0</v>
      </c>
      <c r="AF268" s="80">
        <v>0</v>
      </c>
      <c r="AG268" s="80">
        <v>126742</v>
      </c>
      <c r="AH268" s="69">
        <v>0</v>
      </c>
      <c r="AI268" s="69">
        <v>0</v>
      </c>
      <c r="AJ268" s="80">
        <v>0</v>
      </c>
      <c r="AK268" s="80">
        <v>110994</v>
      </c>
      <c r="AL268" s="69">
        <v>0</v>
      </c>
      <c r="AM268" s="69">
        <v>0</v>
      </c>
      <c r="AN268" s="80">
        <v>0</v>
      </c>
      <c r="AO268" s="80">
        <v>0</v>
      </c>
      <c r="AP268" s="69">
        <v>0</v>
      </c>
      <c r="AQ268" s="69">
        <v>0</v>
      </c>
      <c r="AR268" s="80">
        <v>0</v>
      </c>
      <c r="AS268" s="80">
        <v>0</v>
      </c>
      <c r="AT268" s="69">
        <v>0</v>
      </c>
      <c r="AU268" s="69">
        <v>0</v>
      </c>
      <c r="AV268" s="80">
        <v>0</v>
      </c>
      <c r="AW268" s="80">
        <v>0</v>
      </c>
      <c r="AX268" s="69">
        <v>0</v>
      </c>
      <c r="AY268" s="69">
        <v>0</v>
      </c>
      <c r="AZ268" s="80">
        <v>0</v>
      </c>
      <c r="BA268" s="80">
        <v>272603</v>
      </c>
      <c r="BB268" s="69">
        <v>0</v>
      </c>
      <c r="BC268" s="69">
        <v>0</v>
      </c>
      <c r="BD268" s="80">
        <v>0</v>
      </c>
      <c r="BE268" s="80">
        <v>0</v>
      </c>
      <c r="BF268" s="69">
        <v>0</v>
      </c>
      <c r="BG268" s="69">
        <v>0</v>
      </c>
      <c r="BH268" s="80">
        <v>0</v>
      </c>
      <c r="BI268" s="80">
        <v>0</v>
      </c>
      <c r="BJ268" s="69">
        <v>0</v>
      </c>
      <c r="BK268" s="69">
        <v>0</v>
      </c>
      <c r="BL268" s="80">
        <v>0</v>
      </c>
      <c r="BM268" s="80">
        <v>7230</v>
      </c>
      <c r="BN268" s="69">
        <v>0</v>
      </c>
      <c r="BO268" s="69">
        <v>0</v>
      </c>
      <c r="BP268" s="80">
        <v>0</v>
      </c>
      <c r="BQ268" s="80">
        <v>0</v>
      </c>
      <c r="BR268" s="69">
        <v>0</v>
      </c>
      <c r="BS268" s="69">
        <v>0</v>
      </c>
      <c r="BT268" s="80">
        <v>0</v>
      </c>
      <c r="BU268" s="80">
        <v>0</v>
      </c>
      <c r="BV268" s="69">
        <v>0</v>
      </c>
      <c r="BW268" s="69">
        <v>0</v>
      </c>
      <c r="BX268" s="80">
        <v>0</v>
      </c>
      <c r="BY268" s="80">
        <v>0</v>
      </c>
      <c r="BZ268" s="69">
        <v>0</v>
      </c>
      <c r="CA268" s="69">
        <v>0</v>
      </c>
      <c r="CB268" s="80">
        <v>0</v>
      </c>
      <c r="CC268" s="80">
        <v>517569</v>
      </c>
      <c r="CD268" s="69">
        <v>0</v>
      </c>
      <c r="CE268" s="69" t="s">
        <v>963</v>
      </c>
      <c r="CF268" s="69" t="s">
        <v>964</v>
      </c>
      <c r="CG268" s="69" t="s">
        <v>701</v>
      </c>
      <c r="CH268" s="69" t="s">
        <v>701</v>
      </c>
      <c r="CI268" s="69" t="s">
        <v>701</v>
      </c>
      <c r="CJ268" s="68" t="s">
        <v>701</v>
      </c>
      <c r="CK268" s="68">
        <v>45370</v>
      </c>
      <c r="CL268" s="185" t="s">
        <v>1003</v>
      </c>
      <c r="CM268" s="67" t="s">
        <v>1004</v>
      </c>
      <c r="CN268" s="67" t="s">
        <v>168</v>
      </c>
      <c r="CO268" s="68">
        <v>45070</v>
      </c>
      <c r="CP268" s="185" t="s">
        <v>1001</v>
      </c>
      <c r="CQ268" s="67" t="s">
        <v>1009</v>
      </c>
      <c r="CR268" s="67" t="s">
        <v>1078</v>
      </c>
      <c r="CS268" s="69">
        <v>6998000</v>
      </c>
      <c r="CT268" s="69"/>
      <c r="CU268" s="69"/>
      <c r="CV268" s="69">
        <v>0</v>
      </c>
      <c r="CW268" s="69">
        <v>65</v>
      </c>
      <c r="CX268" s="69">
        <v>0</v>
      </c>
      <c r="CY268" s="69">
        <v>0</v>
      </c>
      <c r="CZ268" s="69">
        <v>0</v>
      </c>
      <c r="DA268" s="69">
        <v>0</v>
      </c>
      <c r="DG268" t="str">
        <f t="shared" si="11"/>
        <v>DO</v>
      </c>
    </row>
    <row r="269" spans="1:111">
      <c r="A269" t="str">
        <f t="shared" si="10"/>
        <v>07DO</v>
      </c>
      <c r="B269" s="67" t="s">
        <v>6</v>
      </c>
      <c r="C269" s="67" t="s">
        <v>468</v>
      </c>
      <c r="D269" s="67" t="s">
        <v>469</v>
      </c>
      <c r="E269" s="68">
        <v>44573</v>
      </c>
      <c r="F269" s="185" t="s">
        <v>1003</v>
      </c>
      <c r="G269" s="67" t="s">
        <v>1010</v>
      </c>
      <c r="H269" s="69">
        <v>1</v>
      </c>
      <c r="I269" s="69">
        <v>1</v>
      </c>
      <c r="J269" s="69">
        <v>120</v>
      </c>
      <c r="K269" s="69">
        <v>172</v>
      </c>
      <c r="L269" s="69">
        <v>172</v>
      </c>
      <c r="M269" s="69">
        <v>0</v>
      </c>
      <c r="N269" s="69">
        <v>0</v>
      </c>
      <c r="O269" s="69">
        <v>0</v>
      </c>
      <c r="P269" s="69">
        <v>52</v>
      </c>
      <c r="Q269" s="80">
        <v>0</v>
      </c>
      <c r="R269" s="80">
        <v>679686</v>
      </c>
      <c r="S269" s="80">
        <v>28000</v>
      </c>
      <c r="T269" s="80">
        <v>651686</v>
      </c>
      <c r="U269" s="80">
        <v>695950</v>
      </c>
      <c r="V269" s="80">
        <v>640611</v>
      </c>
      <c r="W269" s="80">
        <v>0</v>
      </c>
      <c r="X269" s="80">
        <v>0</v>
      </c>
      <c r="Y269" s="80">
        <v>0</v>
      </c>
      <c r="Z269" s="80">
        <v>640611</v>
      </c>
      <c r="AA269" s="80">
        <v>640611</v>
      </c>
      <c r="AB269" s="80">
        <v>0</v>
      </c>
      <c r="AC269" s="69">
        <v>16264</v>
      </c>
      <c r="AD269" s="69">
        <v>8</v>
      </c>
      <c r="AE269" s="69">
        <v>0</v>
      </c>
      <c r="AF269" s="80">
        <v>0</v>
      </c>
      <c r="AG269" s="80">
        <v>0</v>
      </c>
      <c r="AH269" s="69">
        <v>0</v>
      </c>
      <c r="AI269" s="69">
        <v>0</v>
      </c>
      <c r="AJ269" s="80">
        <v>0</v>
      </c>
      <c r="AK269" s="80">
        <v>16264</v>
      </c>
      <c r="AL269" s="69">
        <v>16264</v>
      </c>
      <c r="AM269" s="69">
        <v>0</v>
      </c>
      <c r="AN269" s="80">
        <v>0</v>
      </c>
      <c r="AO269" s="80">
        <v>0</v>
      </c>
      <c r="AP269" s="69">
        <v>0</v>
      </c>
      <c r="AQ269" s="69">
        <v>0</v>
      </c>
      <c r="AR269" s="80">
        <v>0</v>
      </c>
      <c r="AS269" s="80">
        <v>0</v>
      </c>
      <c r="AT269" s="69">
        <v>0</v>
      </c>
      <c r="AU269" s="69">
        <v>0</v>
      </c>
      <c r="AV269" s="80">
        <v>0</v>
      </c>
      <c r="AW269" s="80">
        <v>0</v>
      </c>
      <c r="AX269" s="69">
        <v>0</v>
      </c>
      <c r="AY269" s="69">
        <v>21</v>
      </c>
      <c r="AZ269" s="80">
        <v>0</v>
      </c>
      <c r="BA269" s="80">
        <v>0</v>
      </c>
      <c r="BB269" s="69">
        <v>0</v>
      </c>
      <c r="BC269" s="69">
        <v>0</v>
      </c>
      <c r="BD269" s="80">
        <v>0</v>
      </c>
      <c r="BE269" s="80">
        <v>0</v>
      </c>
      <c r="BF269" s="69">
        <v>0</v>
      </c>
      <c r="BG269" s="69">
        <v>0</v>
      </c>
      <c r="BH269" s="80">
        <v>0</v>
      </c>
      <c r="BI269" s="80">
        <v>0</v>
      </c>
      <c r="BJ269" s="69">
        <v>0</v>
      </c>
      <c r="BK269" s="69">
        <v>0</v>
      </c>
      <c r="BL269" s="80">
        <v>0</v>
      </c>
      <c r="BM269" s="80">
        <v>0</v>
      </c>
      <c r="BN269" s="69">
        <v>0</v>
      </c>
      <c r="BO269" s="69">
        <v>0</v>
      </c>
      <c r="BP269" s="80">
        <v>0</v>
      </c>
      <c r="BQ269" s="80">
        <v>0</v>
      </c>
      <c r="BR269" s="69">
        <v>0</v>
      </c>
      <c r="BS269" s="69">
        <v>0</v>
      </c>
      <c r="BT269" s="80">
        <v>0</v>
      </c>
      <c r="BU269" s="80">
        <v>0</v>
      </c>
      <c r="BV269" s="69">
        <v>0</v>
      </c>
      <c r="BW269" s="69">
        <v>0</v>
      </c>
      <c r="BX269" s="80">
        <v>0</v>
      </c>
      <c r="BY269" s="80">
        <v>0</v>
      </c>
      <c r="BZ269" s="69">
        <v>0</v>
      </c>
      <c r="CA269" s="69">
        <v>21</v>
      </c>
      <c r="CB269" s="80">
        <v>0</v>
      </c>
      <c r="CC269" s="80">
        <v>16264</v>
      </c>
      <c r="CD269" s="69">
        <v>16264</v>
      </c>
      <c r="CE269" s="69" t="s">
        <v>806</v>
      </c>
      <c r="CF269" s="69" t="s">
        <v>807</v>
      </c>
      <c r="CG269" s="69" t="s">
        <v>701</v>
      </c>
      <c r="CH269" s="69" t="s">
        <v>701</v>
      </c>
      <c r="CI269" s="69" t="s">
        <v>701</v>
      </c>
      <c r="CJ269" s="68" t="s">
        <v>701</v>
      </c>
      <c r="CK269" s="68">
        <v>45195</v>
      </c>
      <c r="CL269" s="185" t="s">
        <v>1005</v>
      </c>
      <c r="CM269" s="67" t="s">
        <v>1004</v>
      </c>
      <c r="CN269" s="67" t="s">
        <v>168</v>
      </c>
      <c r="CO269" s="68">
        <v>45036</v>
      </c>
      <c r="CP269" s="185" t="s">
        <v>1001</v>
      </c>
      <c r="CQ269" s="67" t="s">
        <v>1009</v>
      </c>
      <c r="CR269" s="67" t="s">
        <v>1078</v>
      </c>
      <c r="CS269" s="69">
        <v>644500</v>
      </c>
      <c r="CT269" s="69"/>
      <c r="CU269" s="69"/>
      <c r="CV269" s="69">
        <v>0</v>
      </c>
      <c r="CW269" s="69">
        <v>23</v>
      </c>
      <c r="CX269" s="69">
        <v>0</v>
      </c>
      <c r="CY269" s="69">
        <v>0</v>
      </c>
      <c r="CZ269" s="69">
        <v>0</v>
      </c>
      <c r="DA269" s="69">
        <v>0</v>
      </c>
      <c r="DG269" t="str">
        <f t="shared" si="11"/>
        <v>DO</v>
      </c>
    </row>
    <row r="270" spans="1:111">
      <c r="A270" t="str">
        <f t="shared" si="10"/>
        <v>07DO</v>
      </c>
      <c r="B270" s="67" t="s">
        <v>6</v>
      </c>
      <c r="C270" s="67" t="s">
        <v>470</v>
      </c>
      <c r="D270" s="67" t="s">
        <v>471</v>
      </c>
      <c r="E270" s="68">
        <v>44538</v>
      </c>
      <c r="F270" s="185" t="s">
        <v>1007</v>
      </c>
      <c r="G270" s="67" t="s">
        <v>1010</v>
      </c>
      <c r="H270" s="69">
        <v>1</v>
      </c>
      <c r="I270" s="69">
        <v>3</v>
      </c>
      <c r="J270" s="69">
        <v>240</v>
      </c>
      <c r="K270" s="69">
        <v>317</v>
      </c>
      <c r="L270" s="69">
        <v>314</v>
      </c>
      <c r="M270" s="69">
        <v>3</v>
      </c>
      <c r="N270" s="69">
        <v>0</v>
      </c>
      <c r="O270" s="69">
        <v>0</v>
      </c>
      <c r="P270" s="69">
        <v>77</v>
      </c>
      <c r="Q270" s="80">
        <v>0</v>
      </c>
      <c r="R270" s="80">
        <v>6430299</v>
      </c>
      <c r="S270" s="80">
        <v>84000</v>
      </c>
      <c r="T270" s="80">
        <v>6346299</v>
      </c>
      <c r="U270" s="80">
        <v>6566839</v>
      </c>
      <c r="V270" s="80">
        <v>6774752</v>
      </c>
      <c r="W270" s="80">
        <v>0</v>
      </c>
      <c r="X270" s="80">
        <v>0</v>
      </c>
      <c r="Y270" s="80">
        <v>0</v>
      </c>
      <c r="Z270" s="80">
        <v>6774752</v>
      </c>
      <c r="AA270" s="80">
        <v>7323867</v>
      </c>
      <c r="AB270" s="80">
        <v>551655</v>
      </c>
      <c r="AC270" s="69">
        <v>136540</v>
      </c>
      <c r="AD270" s="69">
        <v>52</v>
      </c>
      <c r="AE270" s="69">
        <v>0</v>
      </c>
      <c r="AF270" s="80">
        <v>0</v>
      </c>
      <c r="AG270" s="80">
        <v>103103</v>
      </c>
      <c r="AH270" s="69">
        <v>4096</v>
      </c>
      <c r="AI270" s="69">
        <v>0</v>
      </c>
      <c r="AJ270" s="80">
        <v>0</v>
      </c>
      <c r="AK270" s="80">
        <v>0</v>
      </c>
      <c r="AL270" s="69">
        <v>0</v>
      </c>
      <c r="AM270" s="69">
        <v>0</v>
      </c>
      <c r="AN270" s="80">
        <v>0</v>
      </c>
      <c r="AO270" s="80">
        <v>0</v>
      </c>
      <c r="AP270" s="69">
        <v>0</v>
      </c>
      <c r="AQ270" s="69">
        <v>0</v>
      </c>
      <c r="AR270" s="80">
        <v>0</v>
      </c>
      <c r="AS270" s="80">
        <v>0</v>
      </c>
      <c r="AT270" s="69">
        <v>0</v>
      </c>
      <c r="AU270" s="69">
        <v>0</v>
      </c>
      <c r="AV270" s="80">
        <v>0</v>
      </c>
      <c r="AW270" s="80">
        <v>0</v>
      </c>
      <c r="AX270" s="69">
        <v>0</v>
      </c>
      <c r="AY270" s="69">
        <v>0</v>
      </c>
      <c r="AZ270" s="80">
        <v>0</v>
      </c>
      <c r="BA270" s="80">
        <v>0</v>
      </c>
      <c r="BB270" s="69">
        <v>0</v>
      </c>
      <c r="BC270" s="69">
        <v>0</v>
      </c>
      <c r="BD270" s="80">
        <v>0</v>
      </c>
      <c r="BE270" s="80">
        <v>68698</v>
      </c>
      <c r="BF270" s="69">
        <v>68698</v>
      </c>
      <c r="BG270" s="69">
        <v>0</v>
      </c>
      <c r="BH270" s="80">
        <v>0</v>
      </c>
      <c r="BI270" s="80">
        <v>0</v>
      </c>
      <c r="BJ270" s="69">
        <v>0</v>
      </c>
      <c r="BK270" s="69">
        <v>0</v>
      </c>
      <c r="BL270" s="80">
        <v>0</v>
      </c>
      <c r="BM270" s="80">
        <v>2540</v>
      </c>
      <c r="BN270" s="69">
        <v>2540</v>
      </c>
      <c r="BO270" s="69">
        <v>0</v>
      </c>
      <c r="BP270" s="80">
        <v>0</v>
      </c>
      <c r="BQ270" s="80">
        <v>0</v>
      </c>
      <c r="BR270" s="69">
        <v>0</v>
      </c>
      <c r="BS270" s="69">
        <v>0</v>
      </c>
      <c r="BT270" s="80">
        <v>0</v>
      </c>
      <c r="BU270" s="80">
        <v>0</v>
      </c>
      <c r="BV270" s="69">
        <v>0</v>
      </c>
      <c r="BW270" s="69">
        <v>0</v>
      </c>
      <c r="BX270" s="80">
        <v>0</v>
      </c>
      <c r="BY270" s="80">
        <v>0</v>
      </c>
      <c r="BZ270" s="69">
        <v>0</v>
      </c>
      <c r="CA270" s="69">
        <v>0</v>
      </c>
      <c r="CB270" s="80">
        <v>0</v>
      </c>
      <c r="CC270" s="80">
        <v>174342</v>
      </c>
      <c r="CD270" s="69">
        <v>75334</v>
      </c>
      <c r="CE270" s="69" t="s">
        <v>708</v>
      </c>
      <c r="CF270" s="69" t="s">
        <v>709</v>
      </c>
      <c r="CG270" s="69" t="s">
        <v>701</v>
      </c>
      <c r="CH270" s="69" t="s">
        <v>701</v>
      </c>
      <c r="CI270" s="69" t="s">
        <v>701</v>
      </c>
      <c r="CJ270" s="68" t="s">
        <v>701</v>
      </c>
      <c r="CK270" s="68">
        <v>45115</v>
      </c>
      <c r="CL270" s="185" t="s">
        <v>1005</v>
      </c>
      <c r="CM270" s="67" t="s">
        <v>1004</v>
      </c>
      <c r="CN270" s="67" t="s">
        <v>168</v>
      </c>
      <c r="CO270" s="68">
        <v>44981</v>
      </c>
      <c r="CP270" s="185" t="s">
        <v>1003</v>
      </c>
      <c r="CQ270" s="67" t="s">
        <v>1009</v>
      </c>
      <c r="CR270" s="67" t="s">
        <v>1077</v>
      </c>
      <c r="CS270" s="69">
        <v>8690700</v>
      </c>
      <c r="CT270" s="69"/>
      <c r="CU270" s="69"/>
      <c r="CV270" s="69">
        <v>0</v>
      </c>
      <c r="CW270" s="69">
        <v>25</v>
      </c>
      <c r="CX270" s="69">
        <v>0</v>
      </c>
      <c r="CY270" s="69">
        <v>0</v>
      </c>
      <c r="CZ270" s="69">
        <v>0</v>
      </c>
      <c r="DA270" s="69">
        <v>0</v>
      </c>
      <c r="DG270" t="str">
        <f t="shared" si="11"/>
        <v>DO</v>
      </c>
    </row>
    <row r="271" spans="1:111">
      <c r="A271" t="str">
        <f t="shared" si="10"/>
        <v>07DO</v>
      </c>
      <c r="B271" s="67" t="s">
        <v>6</v>
      </c>
      <c r="C271" s="67" t="s">
        <v>472</v>
      </c>
      <c r="D271" s="67" t="s">
        <v>473</v>
      </c>
      <c r="E271" s="68">
        <v>44482</v>
      </c>
      <c r="F271" s="185" t="s">
        <v>1007</v>
      </c>
      <c r="G271" s="67" t="s">
        <v>1010</v>
      </c>
      <c r="H271" s="69">
        <v>1</v>
      </c>
      <c r="I271" s="69">
        <v>7</v>
      </c>
      <c r="J271" s="69">
        <v>322</v>
      </c>
      <c r="K271" s="69">
        <v>429</v>
      </c>
      <c r="L271" s="69">
        <v>422</v>
      </c>
      <c r="M271" s="69">
        <v>7</v>
      </c>
      <c r="N271" s="69">
        <v>0</v>
      </c>
      <c r="O271" s="69">
        <v>0</v>
      </c>
      <c r="P271" s="69">
        <v>91</v>
      </c>
      <c r="Q271" s="80">
        <v>16</v>
      </c>
      <c r="R271" s="80">
        <v>4833500</v>
      </c>
      <c r="S271" s="80">
        <v>50000</v>
      </c>
      <c r="T271" s="80">
        <v>4783500</v>
      </c>
      <c r="U271" s="80">
        <v>5430418</v>
      </c>
      <c r="V271" s="80">
        <v>5535682</v>
      </c>
      <c r="W271" s="80">
        <v>0</v>
      </c>
      <c r="X271" s="80">
        <v>200000</v>
      </c>
      <c r="Y271" s="80">
        <v>200000</v>
      </c>
      <c r="Z271" s="80">
        <v>5735682</v>
      </c>
      <c r="AA271" s="80">
        <v>5261328</v>
      </c>
      <c r="AB271" s="80">
        <v>-199047</v>
      </c>
      <c r="AC271" s="69">
        <v>596918</v>
      </c>
      <c r="AD271" s="69">
        <v>31</v>
      </c>
      <c r="AE271" s="69">
        <v>0</v>
      </c>
      <c r="AF271" s="80">
        <v>0</v>
      </c>
      <c r="AG271" s="80">
        <v>0</v>
      </c>
      <c r="AH271" s="69">
        <v>0</v>
      </c>
      <c r="AI271" s="69">
        <v>0</v>
      </c>
      <c r="AJ271" s="80">
        <v>0</v>
      </c>
      <c r="AK271" s="80">
        <v>328040</v>
      </c>
      <c r="AL271" s="69">
        <v>122639</v>
      </c>
      <c r="AM271" s="69">
        <v>0</v>
      </c>
      <c r="AN271" s="80">
        <v>0</v>
      </c>
      <c r="AO271" s="80">
        <v>0</v>
      </c>
      <c r="AP271" s="69">
        <v>0</v>
      </c>
      <c r="AQ271" s="69">
        <v>0</v>
      </c>
      <c r="AR271" s="80">
        <v>0</v>
      </c>
      <c r="AS271" s="80">
        <v>0</v>
      </c>
      <c r="AT271" s="69">
        <v>0</v>
      </c>
      <c r="AU271" s="69">
        <v>0</v>
      </c>
      <c r="AV271" s="80">
        <v>0</v>
      </c>
      <c r="AW271" s="80">
        <v>0</v>
      </c>
      <c r="AX271" s="69">
        <v>0</v>
      </c>
      <c r="AY271" s="69">
        <v>0</v>
      </c>
      <c r="AZ271" s="80">
        <v>0</v>
      </c>
      <c r="BA271" s="80">
        <v>0</v>
      </c>
      <c r="BB271" s="69">
        <v>0</v>
      </c>
      <c r="BC271" s="69">
        <v>0</v>
      </c>
      <c r="BD271" s="80">
        <v>0</v>
      </c>
      <c r="BE271" s="80">
        <v>0</v>
      </c>
      <c r="BF271" s="69">
        <v>0</v>
      </c>
      <c r="BG271" s="69">
        <v>0</v>
      </c>
      <c r="BH271" s="80">
        <v>0</v>
      </c>
      <c r="BI271" s="80">
        <v>0</v>
      </c>
      <c r="BJ271" s="69">
        <v>0</v>
      </c>
      <c r="BK271" s="69">
        <v>0</v>
      </c>
      <c r="BL271" s="80">
        <v>16</v>
      </c>
      <c r="BM271" s="80">
        <v>275307</v>
      </c>
      <c r="BN271" s="69">
        <v>0</v>
      </c>
      <c r="BO271" s="69">
        <v>0</v>
      </c>
      <c r="BP271" s="80">
        <v>0</v>
      </c>
      <c r="BQ271" s="80">
        <v>0</v>
      </c>
      <c r="BR271" s="69">
        <v>0</v>
      </c>
      <c r="BS271" s="69">
        <v>0</v>
      </c>
      <c r="BT271" s="80">
        <v>0</v>
      </c>
      <c r="BU271" s="80">
        <v>0</v>
      </c>
      <c r="BV271" s="69">
        <v>0</v>
      </c>
      <c r="BW271" s="69">
        <v>0</v>
      </c>
      <c r="BX271" s="80">
        <v>0</v>
      </c>
      <c r="BY271" s="80">
        <v>0</v>
      </c>
      <c r="BZ271" s="69">
        <v>0</v>
      </c>
      <c r="CA271" s="69">
        <v>0</v>
      </c>
      <c r="CB271" s="80">
        <v>16</v>
      </c>
      <c r="CC271" s="80">
        <v>603347</v>
      </c>
      <c r="CD271" s="69">
        <v>122639</v>
      </c>
      <c r="CE271" s="69" t="s">
        <v>715</v>
      </c>
      <c r="CF271" s="69" t="s">
        <v>716</v>
      </c>
      <c r="CG271" s="69" t="s">
        <v>701</v>
      </c>
      <c r="CH271" s="69" t="s">
        <v>701</v>
      </c>
      <c r="CI271" s="69" t="s">
        <v>701</v>
      </c>
      <c r="CJ271" s="68" t="s">
        <v>701</v>
      </c>
      <c r="CK271" s="68">
        <v>45355</v>
      </c>
      <c r="CL271" s="185" t="s">
        <v>1003</v>
      </c>
      <c r="CM271" s="67" t="s">
        <v>1004</v>
      </c>
      <c r="CN271" s="67" t="s">
        <v>168</v>
      </c>
      <c r="CO271" s="68">
        <v>45215</v>
      </c>
      <c r="CP271" s="185" t="s">
        <v>1007</v>
      </c>
      <c r="CQ271" s="67" t="s">
        <v>1004</v>
      </c>
      <c r="CR271" s="67" t="s">
        <v>1077</v>
      </c>
      <c r="CS271" s="69">
        <v>3694800</v>
      </c>
      <c r="CT271" s="69" t="s">
        <v>810</v>
      </c>
      <c r="CU271" s="69" t="s">
        <v>811</v>
      </c>
      <c r="CV271" s="69">
        <v>16</v>
      </c>
      <c r="CW271" s="69">
        <v>60</v>
      </c>
      <c r="CX271" s="69">
        <v>0</v>
      </c>
      <c r="CY271" s="69">
        <v>0</v>
      </c>
      <c r="CZ271" s="69">
        <v>0</v>
      </c>
      <c r="DA271" s="69">
        <v>0</v>
      </c>
      <c r="DG271" t="str">
        <f t="shared" si="11"/>
        <v>DO</v>
      </c>
    </row>
    <row r="272" spans="1:111">
      <c r="A272" t="str">
        <f t="shared" si="10"/>
        <v>07DO</v>
      </c>
      <c r="B272" s="67" t="s">
        <v>6</v>
      </c>
      <c r="C272" s="67" t="s">
        <v>474</v>
      </c>
      <c r="D272" s="67" t="s">
        <v>475</v>
      </c>
      <c r="E272" s="68">
        <v>44391</v>
      </c>
      <c r="F272" s="185" t="s">
        <v>1005</v>
      </c>
      <c r="G272" s="67" t="s">
        <v>1010</v>
      </c>
      <c r="H272" s="69">
        <v>1</v>
      </c>
      <c r="I272" s="69">
        <v>2</v>
      </c>
      <c r="J272" s="69">
        <v>690</v>
      </c>
      <c r="K272" s="69">
        <v>753</v>
      </c>
      <c r="L272" s="69">
        <v>681</v>
      </c>
      <c r="M272" s="69">
        <v>72</v>
      </c>
      <c r="N272" s="69">
        <v>0</v>
      </c>
      <c r="O272" s="69">
        <v>0</v>
      </c>
      <c r="P272" s="69">
        <v>63</v>
      </c>
      <c r="Q272" s="80">
        <v>0</v>
      </c>
      <c r="R272" s="80">
        <v>8992000</v>
      </c>
      <c r="S272" s="80">
        <v>85000</v>
      </c>
      <c r="T272" s="80">
        <v>8907000</v>
      </c>
      <c r="U272" s="80">
        <v>9003651</v>
      </c>
      <c r="V272" s="80">
        <v>9360484</v>
      </c>
      <c r="W272" s="80">
        <v>0</v>
      </c>
      <c r="X272" s="80">
        <v>0</v>
      </c>
      <c r="Y272" s="80">
        <v>0</v>
      </c>
      <c r="Z272" s="80">
        <v>9360484</v>
      </c>
      <c r="AA272" s="80">
        <v>9368249</v>
      </c>
      <c r="AB272" s="80">
        <v>18403</v>
      </c>
      <c r="AC272" s="69">
        <v>11651</v>
      </c>
      <c r="AD272" s="69">
        <v>31</v>
      </c>
      <c r="AE272" s="69">
        <v>0</v>
      </c>
      <c r="AF272" s="80">
        <v>0</v>
      </c>
      <c r="AG272" s="80">
        <v>35754</v>
      </c>
      <c r="AH272" s="69">
        <v>0</v>
      </c>
      <c r="AI272" s="69">
        <v>0</v>
      </c>
      <c r="AJ272" s="80">
        <v>0</v>
      </c>
      <c r="AK272" s="80">
        <v>2365</v>
      </c>
      <c r="AL272" s="69">
        <v>0</v>
      </c>
      <c r="AM272" s="69">
        <v>0</v>
      </c>
      <c r="AN272" s="80">
        <v>0</v>
      </c>
      <c r="AO272" s="80">
        <v>0</v>
      </c>
      <c r="AP272" s="69">
        <v>0</v>
      </c>
      <c r="AQ272" s="69">
        <v>0</v>
      </c>
      <c r="AR272" s="80">
        <v>0</v>
      </c>
      <c r="AS272" s="80">
        <v>0</v>
      </c>
      <c r="AT272" s="69">
        <v>0</v>
      </c>
      <c r="AU272" s="69">
        <v>0</v>
      </c>
      <c r="AV272" s="80">
        <v>0</v>
      </c>
      <c r="AW272" s="80">
        <v>0</v>
      </c>
      <c r="AX272" s="69">
        <v>0</v>
      </c>
      <c r="AY272" s="69">
        <v>0</v>
      </c>
      <c r="AZ272" s="80">
        <v>0</v>
      </c>
      <c r="BA272" s="80">
        <v>8000</v>
      </c>
      <c r="BB272" s="69">
        <v>0</v>
      </c>
      <c r="BC272" s="69">
        <v>0</v>
      </c>
      <c r="BD272" s="80">
        <v>0</v>
      </c>
      <c r="BE272" s="80">
        <v>0</v>
      </c>
      <c r="BF272" s="69">
        <v>0</v>
      </c>
      <c r="BG272" s="69">
        <v>0</v>
      </c>
      <c r="BH272" s="80">
        <v>0</v>
      </c>
      <c r="BI272" s="80">
        <v>0</v>
      </c>
      <c r="BJ272" s="69">
        <v>0</v>
      </c>
      <c r="BK272" s="69">
        <v>0</v>
      </c>
      <c r="BL272" s="80">
        <v>0</v>
      </c>
      <c r="BM272" s="80">
        <v>10639</v>
      </c>
      <c r="BN272" s="69">
        <v>10639</v>
      </c>
      <c r="BO272" s="69">
        <v>0</v>
      </c>
      <c r="BP272" s="80">
        <v>0</v>
      </c>
      <c r="BQ272" s="80">
        <v>0</v>
      </c>
      <c r="BR272" s="69">
        <v>0</v>
      </c>
      <c r="BS272" s="69">
        <v>0</v>
      </c>
      <c r="BT272" s="80">
        <v>0</v>
      </c>
      <c r="BU272" s="80">
        <v>0</v>
      </c>
      <c r="BV272" s="69">
        <v>0</v>
      </c>
      <c r="BW272" s="69">
        <v>0</v>
      </c>
      <c r="BX272" s="80">
        <v>0</v>
      </c>
      <c r="BY272" s="80">
        <v>0</v>
      </c>
      <c r="BZ272" s="69">
        <v>0</v>
      </c>
      <c r="CA272" s="69">
        <v>0</v>
      </c>
      <c r="CB272" s="80">
        <v>0</v>
      </c>
      <c r="CC272" s="80">
        <v>56758</v>
      </c>
      <c r="CD272" s="69">
        <v>10639</v>
      </c>
      <c r="CE272" s="69" t="s">
        <v>771</v>
      </c>
      <c r="CF272" s="69" t="s">
        <v>772</v>
      </c>
      <c r="CG272" s="69" t="s">
        <v>701</v>
      </c>
      <c r="CH272" s="69" t="s">
        <v>701</v>
      </c>
      <c r="CI272" s="69" t="s">
        <v>701</v>
      </c>
      <c r="CJ272" s="68" t="s">
        <v>701</v>
      </c>
      <c r="CK272" s="68">
        <v>45352</v>
      </c>
      <c r="CL272" s="185" t="s">
        <v>1003</v>
      </c>
      <c r="CM272" s="67" t="s">
        <v>1004</v>
      </c>
      <c r="CN272" s="67" t="s">
        <v>168</v>
      </c>
      <c r="CO272" s="68">
        <v>45251</v>
      </c>
      <c r="CP272" s="185" t="s">
        <v>1007</v>
      </c>
      <c r="CQ272" s="67" t="s">
        <v>1004</v>
      </c>
      <c r="CR272" s="67" t="s">
        <v>1078</v>
      </c>
      <c r="CS272" s="69">
        <v>9455800</v>
      </c>
      <c r="CT272" s="69"/>
      <c r="CU272" s="69"/>
      <c r="CV272" s="69">
        <v>0</v>
      </c>
      <c r="CW272" s="69">
        <v>32</v>
      </c>
      <c r="CX272" s="69">
        <v>0</v>
      </c>
      <c r="CY272" s="69">
        <v>0</v>
      </c>
      <c r="CZ272" s="69">
        <v>0</v>
      </c>
      <c r="DA272" s="69">
        <v>0</v>
      </c>
      <c r="DG272" t="str">
        <f t="shared" si="11"/>
        <v>DO</v>
      </c>
    </row>
    <row r="273" spans="1:111">
      <c r="A273" t="str">
        <f t="shared" si="10"/>
        <v>07DO</v>
      </c>
      <c r="B273" s="67" t="s">
        <v>6</v>
      </c>
      <c r="C273" s="67" t="s">
        <v>476</v>
      </c>
      <c r="D273" s="67" t="s">
        <v>477</v>
      </c>
      <c r="E273" s="68">
        <v>44447</v>
      </c>
      <c r="F273" s="185" t="s">
        <v>1005</v>
      </c>
      <c r="G273" s="67" t="s">
        <v>1010</v>
      </c>
      <c r="H273" s="69">
        <v>1</v>
      </c>
      <c r="I273" s="69">
        <v>2</v>
      </c>
      <c r="J273" s="69">
        <v>210</v>
      </c>
      <c r="K273" s="69">
        <v>235</v>
      </c>
      <c r="L273" s="69">
        <v>235</v>
      </c>
      <c r="M273" s="69">
        <v>0</v>
      </c>
      <c r="N273" s="69">
        <v>0</v>
      </c>
      <c r="O273" s="69">
        <v>0</v>
      </c>
      <c r="P273" s="69">
        <v>25</v>
      </c>
      <c r="Q273" s="80">
        <v>0</v>
      </c>
      <c r="R273" s="80">
        <v>1944266</v>
      </c>
      <c r="S273" s="80">
        <v>50000</v>
      </c>
      <c r="T273" s="80">
        <v>1894266</v>
      </c>
      <c r="U273" s="80">
        <v>2045152</v>
      </c>
      <c r="V273" s="80">
        <v>1898792</v>
      </c>
      <c r="W273" s="80">
        <v>0</v>
      </c>
      <c r="X273" s="80">
        <v>0</v>
      </c>
      <c r="Y273" s="80">
        <v>0</v>
      </c>
      <c r="Z273" s="80">
        <v>1898792</v>
      </c>
      <c r="AA273" s="80">
        <v>1886359</v>
      </c>
      <c r="AB273" s="80">
        <v>0</v>
      </c>
      <c r="AC273" s="69">
        <v>100885</v>
      </c>
      <c r="AD273" s="69">
        <v>10</v>
      </c>
      <c r="AE273" s="69">
        <v>0</v>
      </c>
      <c r="AF273" s="80">
        <v>0</v>
      </c>
      <c r="AG273" s="80">
        <v>17204</v>
      </c>
      <c r="AH273" s="69">
        <v>0</v>
      </c>
      <c r="AI273" s="69">
        <v>0</v>
      </c>
      <c r="AJ273" s="80">
        <v>0</v>
      </c>
      <c r="AK273" s="80">
        <v>71248</v>
      </c>
      <c r="AL273" s="69">
        <v>0</v>
      </c>
      <c r="AM273" s="69">
        <v>0</v>
      </c>
      <c r="AN273" s="80">
        <v>0</v>
      </c>
      <c r="AO273" s="80">
        <v>0</v>
      </c>
      <c r="AP273" s="69">
        <v>0</v>
      </c>
      <c r="AQ273" s="69">
        <v>0</v>
      </c>
      <c r="AR273" s="80">
        <v>0</v>
      </c>
      <c r="AS273" s="80">
        <v>0</v>
      </c>
      <c r="AT273" s="69">
        <v>0</v>
      </c>
      <c r="AU273" s="69">
        <v>0</v>
      </c>
      <c r="AV273" s="80">
        <v>0</v>
      </c>
      <c r="AW273" s="80">
        <v>0</v>
      </c>
      <c r="AX273" s="69">
        <v>0</v>
      </c>
      <c r="AY273" s="69">
        <v>0</v>
      </c>
      <c r="AZ273" s="80">
        <v>0</v>
      </c>
      <c r="BA273" s="80">
        <v>0</v>
      </c>
      <c r="BB273" s="69">
        <v>0</v>
      </c>
      <c r="BC273" s="69">
        <v>0</v>
      </c>
      <c r="BD273" s="80">
        <v>0</v>
      </c>
      <c r="BE273" s="80">
        <v>0</v>
      </c>
      <c r="BF273" s="69">
        <v>0</v>
      </c>
      <c r="BG273" s="69">
        <v>0</v>
      </c>
      <c r="BH273" s="80">
        <v>0</v>
      </c>
      <c r="BI273" s="80">
        <v>0</v>
      </c>
      <c r="BJ273" s="69">
        <v>0</v>
      </c>
      <c r="BK273" s="69">
        <v>0</v>
      </c>
      <c r="BL273" s="80">
        <v>0</v>
      </c>
      <c r="BM273" s="80">
        <v>12433</v>
      </c>
      <c r="BN273" s="69">
        <v>12433</v>
      </c>
      <c r="BO273" s="69">
        <v>0</v>
      </c>
      <c r="BP273" s="80">
        <v>0</v>
      </c>
      <c r="BQ273" s="80">
        <v>0</v>
      </c>
      <c r="BR273" s="69">
        <v>0</v>
      </c>
      <c r="BS273" s="69">
        <v>0</v>
      </c>
      <c r="BT273" s="80">
        <v>0</v>
      </c>
      <c r="BU273" s="80">
        <v>0</v>
      </c>
      <c r="BV273" s="69">
        <v>0</v>
      </c>
      <c r="BW273" s="69">
        <v>0</v>
      </c>
      <c r="BX273" s="80">
        <v>0</v>
      </c>
      <c r="BY273" s="80">
        <v>0</v>
      </c>
      <c r="BZ273" s="69">
        <v>0</v>
      </c>
      <c r="CA273" s="69">
        <v>0</v>
      </c>
      <c r="CB273" s="80">
        <v>0</v>
      </c>
      <c r="CC273" s="80">
        <v>100885</v>
      </c>
      <c r="CD273" s="69">
        <v>12433</v>
      </c>
      <c r="CE273" s="69" t="s">
        <v>766</v>
      </c>
      <c r="CF273" s="69" t="s">
        <v>767</v>
      </c>
      <c r="CG273" s="69" t="s">
        <v>701</v>
      </c>
      <c r="CH273" s="69" t="s">
        <v>701</v>
      </c>
      <c r="CI273" s="69" t="s">
        <v>701</v>
      </c>
      <c r="CJ273" s="68" t="s">
        <v>701</v>
      </c>
      <c r="CK273" s="68">
        <v>45278</v>
      </c>
      <c r="CL273" s="185" t="s">
        <v>1007</v>
      </c>
      <c r="CM273" s="67" t="s">
        <v>1004</v>
      </c>
      <c r="CN273" s="67" t="s">
        <v>168</v>
      </c>
      <c r="CO273" s="68">
        <v>44904</v>
      </c>
      <c r="CP273" s="185" t="s">
        <v>1007</v>
      </c>
      <c r="CQ273" s="67" t="s">
        <v>1009</v>
      </c>
      <c r="CR273" s="67" t="s">
        <v>1078</v>
      </c>
      <c r="CS273" s="69">
        <v>1797400</v>
      </c>
      <c r="CT273" s="69"/>
      <c r="CU273" s="69"/>
      <c r="CV273" s="69">
        <v>0</v>
      </c>
      <c r="CW273" s="69">
        <v>15</v>
      </c>
      <c r="CX273" s="69">
        <v>0</v>
      </c>
      <c r="CY273" s="69">
        <v>0</v>
      </c>
      <c r="CZ273" s="69">
        <v>0</v>
      </c>
      <c r="DA273" s="69">
        <v>0</v>
      </c>
      <c r="DG273" t="str">
        <f t="shared" si="11"/>
        <v>DO</v>
      </c>
    </row>
    <row r="274" spans="1:111">
      <c r="A274" t="str">
        <f t="shared" si="10"/>
        <v>07DO</v>
      </c>
      <c r="B274" s="67" t="s">
        <v>6</v>
      </c>
      <c r="C274" s="67" t="s">
        <v>965</v>
      </c>
      <c r="D274" s="67" t="s">
        <v>1081</v>
      </c>
      <c r="E274" s="68">
        <v>44601</v>
      </c>
      <c r="F274" s="185" t="s">
        <v>1003</v>
      </c>
      <c r="G274" s="67" t="s">
        <v>1010</v>
      </c>
      <c r="H274" s="69">
        <v>2</v>
      </c>
      <c r="I274" s="69">
        <v>0</v>
      </c>
      <c r="J274" s="69">
        <v>180</v>
      </c>
      <c r="K274" s="69">
        <v>220</v>
      </c>
      <c r="L274" s="69">
        <v>220</v>
      </c>
      <c r="M274" s="69">
        <v>0</v>
      </c>
      <c r="N274" s="69">
        <v>0</v>
      </c>
      <c r="O274" s="69">
        <v>0</v>
      </c>
      <c r="P274" s="69">
        <v>40</v>
      </c>
      <c r="Q274" s="80">
        <v>0</v>
      </c>
      <c r="R274" s="80">
        <v>3049631</v>
      </c>
      <c r="S274" s="80">
        <v>50000</v>
      </c>
      <c r="T274" s="80">
        <v>2999631</v>
      </c>
      <c r="U274" s="80">
        <v>3049631</v>
      </c>
      <c r="V274" s="80">
        <v>3013462</v>
      </c>
      <c r="W274" s="80">
        <v>0</v>
      </c>
      <c r="X274" s="80">
        <v>0</v>
      </c>
      <c r="Y274" s="80">
        <v>0</v>
      </c>
      <c r="Z274" s="80">
        <v>3013462</v>
      </c>
      <c r="AA274" s="80">
        <v>3013181</v>
      </c>
      <c r="AB274" s="80">
        <v>-281</v>
      </c>
      <c r="AC274" s="69">
        <v>0</v>
      </c>
      <c r="AD274" s="69">
        <v>21</v>
      </c>
      <c r="AE274" s="69">
        <v>0</v>
      </c>
      <c r="AF274" s="80">
        <v>0</v>
      </c>
      <c r="AG274" s="80">
        <v>0</v>
      </c>
      <c r="AH274" s="69">
        <v>0</v>
      </c>
      <c r="AI274" s="69">
        <v>0</v>
      </c>
      <c r="AJ274" s="80">
        <v>0</v>
      </c>
      <c r="AK274" s="80">
        <v>0</v>
      </c>
      <c r="AL274" s="69">
        <v>0</v>
      </c>
      <c r="AM274" s="69">
        <v>0</v>
      </c>
      <c r="AN274" s="80">
        <v>0</v>
      </c>
      <c r="AO274" s="80">
        <v>0</v>
      </c>
      <c r="AP274" s="69">
        <v>0</v>
      </c>
      <c r="AQ274" s="69">
        <v>0</v>
      </c>
      <c r="AR274" s="80">
        <v>0</v>
      </c>
      <c r="AS274" s="80">
        <v>0</v>
      </c>
      <c r="AT274" s="69">
        <v>0</v>
      </c>
      <c r="AU274" s="69">
        <v>0</v>
      </c>
      <c r="AV274" s="80">
        <v>0</v>
      </c>
      <c r="AW274" s="80">
        <v>0</v>
      </c>
      <c r="AX274" s="69">
        <v>0</v>
      </c>
      <c r="AY274" s="69">
        <v>0</v>
      </c>
      <c r="AZ274" s="80">
        <v>0</v>
      </c>
      <c r="BA274" s="80">
        <v>0</v>
      </c>
      <c r="BB274" s="69">
        <v>0</v>
      </c>
      <c r="BC274" s="69">
        <v>0</v>
      </c>
      <c r="BD274" s="80">
        <v>0</v>
      </c>
      <c r="BE274" s="80">
        <v>0</v>
      </c>
      <c r="BF274" s="69">
        <v>0</v>
      </c>
      <c r="BG274" s="69">
        <v>0</v>
      </c>
      <c r="BH274" s="80">
        <v>0</v>
      </c>
      <c r="BI274" s="80">
        <v>0</v>
      </c>
      <c r="BJ274" s="69">
        <v>0</v>
      </c>
      <c r="BK274" s="69">
        <v>0</v>
      </c>
      <c r="BL274" s="80">
        <v>0</v>
      </c>
      <c r="BM274" s="80">
        <v>0</v>
      </c>
      <c r="BN274" s="69">
        <v>0</v>
      </c>
      <c r="BO274" s="69">
        <v>0</v>
      </c>
      <c r="BP274" s="80">
        <v>0</v>
      </c>
      <c r="BQ274" s="80">
        <v>0</v>
      </c>
      <c r="BR274" s="69">
        <v>0</v>
      </c>
      <c r="BS274" s="69">
        <v>0</v>
      </c>
      <c r="BT274" s="80">
        <v>0</v>
      </c>
      <c r="BU274" s="80">
        <v>0</v>
      </c>
      <c r="BV274" s="69">
        <v>0</v>
      </c>
      <c r="BW274" s="69">
        <v>0</v>
      </c>
      <c r="BX274" s="80">
        <v>0</v>
      </c>
      <c r="BY274" s="80">
        <v>0</v>
      </c>
      <c r="BZ274" s="69">
        <v>0</v>
      </c>
      <c r="CA274" s="69">
        <v>0</v>
      </c>
      <c r="CB274" s="80">
        <v>0</v>
      </c>
      <c r="CC274" s="80">
        <v>0</v>
      </c>
      <c r="CD274" s="69">
        <v>0</v>
      </c>
      <c r="CE274" s="69" t="s">
        <v>733</v>
      </c>
      <c r="CF274" s="69" t="s">
        <v>734</v>
      </c>
      <c r="CG274" s="69" t="s">
        <v>701</v>
      </c>
      <c r="CH274" s="69" t="s">
        <v>701</v>
      </c>
      <c r="CI274" s="69" t="s">
        <v>701</v>
      </c>
      <c r="CJ274" s="68" t="s">
        <v>701</v>
      </c>
      <c r="CK274" s="68">
        <v>45127</v>
      </c>
      <c r="CL274" s="185" t="s">
        <v>1005</v>
      </c>
      <c r="CM274" s="67" t="s">
        <v>1004</v>
      </c>
      <c r="CN274" s="67" t="s">
        <v>168</v>
      </c>
      <c r="CO274" s="68">
        <v>45091</v>
      </c>
      <c r="CP274" s="185" t="s">
        <v>1001</v>
      </c>
      <c r="CQ274" s="67" t="s">
        <v>1009</v>
      </c>
      <c r="CR274" s="67" t="s">
        <v>1076</v>
      </c>
      <c r="CS274" s="69">
        <v>2409700</v>
      </c>
      <c r="CT274" s="69"/>
      <c r="CU274" s="69"/>
      <c r="CV274" s="69">
        <v>0</v>
      </c>
      <c r="CW274" s="69">
        <v>19</v>
      </c>
      <c r="CX274" s="69">
        <v>0</v>
      </c>
      <c r="CY274" s="69">
        <v>0</v>
      </c>
      <c r="CZ274" s="69">
        <v>0</v>
      </c>
      <c r="DA274" s="69">
        <v>0</v>
      </c>
      <c r="DG274" t="str">
        <f t="shared" si="11"/>
        <v>DO</v>
      </c>
    </row>
    <row r="275" spans="1:111">
      <c r="A275" t="str">
        <f t="shared" si="10"/>
        <v>07DO</v>
      </c>
      <c r="B275" s="67" t="s">
        <v>6</v>
      </c>
      <c r="C275" s="67" t="s">
        <v>667</v>
      </c>
      <c r="D275" s="67" t="s">
        <v>668</v>
      </c>
      <c r="E275" s="68">
        <v>44692</v>
      </c>
      <c r="F275" s="185" t="s">
        <v>1001</v>
      </c>
      <c r="G275" s="67" t="s">
        <v>1010</v>
      </c>
      <c r="H275" s="69">
        <v>1</v>
      </c>
      <c r="I275" s="69">
        <v>0</v>
      </c>
      <c r="J275" s="69">
        <v>200</v>
      </c>
      <c r="K275" s="69">
        <v>248</v>
      </c>
      <c r="L275" s="69">
        <v>248</v>
      </c>
      <c r="M275" s="69">
        <v>0</v>
      </c>
      <c r="N275" s="69">
        <v>0</v>
      </c>
      <c r="O275" s="69">
        <v>0</v>
      </c>
      <c r="P275" s="69">
        <v>48</v>
      </c>
      <c r="Q275" s="80">
        <v>0</v>
      </c>
      <c r="R275" s="80">
        <v>2611346</v>
      </c>
      <c r="S275" s="80">
        <v>50000</v>
      </c>
      <c r="T275" s="80">
        <v>2561346</v>
      </c>
      <c r="U275" s="80">
        <v>2611346</v>
      </c>
      <c r="V275" s="80">
        <v>2617684</v>
      </c>
      <c r="W275" s="80">
        <v>0</v>
      </c>
      <c r="X275" s="80">
        <v>0</v>
      </c>
      <c r="Y275" s="80">
        <v>0</v>
      </c>
      <c r="Z275" s="80">
        <v>2617684</v>
      </c>
      <c r="AA275" s="80">
        <v>2617512</v>
      </c>
      <c r="AB275" s="80">
        <v>-173</v>
      </c>
      <c r="AC275" s="69">
        <v>0</v>
      </c>
      <c r="AD275" s="69">
        <v>17</v>
      </c>
      <c r="AE275" s="69">
        <v>0</v>
      </c>
      <c r="AF275" s="80">
        <v>0</v>
      </c>
      <c r="AG275" s="80">
        <v>9955</v>
      </c>
      <c r="AH275" s="69">
        <v>0</v>
      </c>
      <c r="AI275" s="69">
        <v>0</v>
      </c>
      <c r="AJ275" s="80">
        <v>0</v>
      </c>
      <c r="AK275" s="80">
        <v>0</v>
      </c>
      <c r="AL275" s="69">
        <v>0</v>
      </c>
      <c r="AM275" s="69">
        <v>0</v>
      </c>
      <c r="AN275" s="80">
        <v>0</v>
      </c>
      <c r="AO275" s="80">
        <v>0</v>
      </c>
      <c r="AP275" s="69">
        <v>0</v>
      </c>
      <c r="AQ275" s="69">
        <v>0</v>
      </c>
      <c r="AR275" s="80">
        <v>0</v>
      </c>
      <c r="AS275" s="80">
        <v>0</v>
      </c>
      <c r="AT275" s="69">
        <v>0</v>
      </c>
      <c r="AU275" s="69">
        <v>0</v>
      </c>
      <c r="AV275" s="80">
        <v>0</v>
      </c>
      <c r="AW275" s="80">
        <v>0</v>
      </c>
      <c r="AX275" s="69">
        <v>0</v>
      </c>
      <c r="AY275" s="69">
        <v>0</v>
      </c>
      <c r="AZ275" s="80">
        <v>0</v>
      </c>
      <c r="BA275" s="80">
        <v>0</v>
      </c>
      <c r="BB275" s="69">
        <v>0</v>
      </c>
      <c r="BC275" s="69">
        <v>0</v>
      </c>
      <c r="BD275" s="80">
        <v>0</v>
      </c>
      <c r="BE275" s="80">
        <v>0</v>
      </c>
      <c r="BF275" s="69">
        <v>0</v>
      </c>
      <c r="BG275" s="69">
        <v>0</v>
      </c>
      <c r="BH275" s="80">
        <v>0</v>
      </c>
      <c r="BI275" s="80">
        <v>0</v>
      </c>
      <c r="BJ275" s="69">
        <v>0</v>
      </c>
      <c r="BK275" s="69">
        <v>0</v>
      </c>
      <c r="BL275" s="80">
        <v>0</v>
      </c>
      <c r="BM275" s="80">
        <v>0</v>
      </c>
      <c r="BN275" s="69">
        <v>0</v>
      </c>
      <c r="BO275" s="69">
        <v>0</v>
      </c>
      <c r="BP275" s="80">
        <v>0</v>
      </c>
      <c r="BQ275" s="80">
        <v>0</v>
      </c>
      <c r="BR275" s="69">
        <v>0</v>
      </c>
      <c r="BS275" s="69">
        <v>0</v>
      </c>
      <c r="BT275" s="80">
        <v>0</v>
      </c>
      <c r="BU275" s="80">
        <v>0</v>
      </c>
      <c r="BV275" s="69">
        <v>0</v>
      </c>
      <c r="BW275" s="69">
        <v>0</v>
      </c>
      <c r="BX275" s="80">
        <v>0</v>
      </c>
      <c r="BY275" s="80">
        <v>0</v>
      </c>
      <c r="BZ275" s="69">
        <v>0</v>
      </c>
      <c r="CA275" s="69">
        <v>0</v>
      </c>
      <c r="CB275" s="80">
        <v>0</v>
      </c>
      <c r="CC275" s="80">
        <v>9955</v>
      </c>
      <c r="CD275" s="69">
        <v>0</v>
      </c>
      <c r="CE275" s="69" t="s">
        <v>715</v>
      </c>
      <c r="CF275" s="69" t="s">
        <v>716</v>
      </c>
      <c r="CG275" s="69" t="s">
        <v>701</v>
      </c>
      <c r="CH275" s="69" t="s">
        <v>701</v>
      </c>
      <c r="CI275" s="69" t="s">
        <v>701</v>
      </c>
      <c r="CJ275" s="68" t="s">
        <v>701</v>
      </c>
      <c r="CK275" s="68">
        <v>45418</v>
      </c>
      <c r="CL275" s="185" t="s">
        <v>1001</v>
      </c>
      <c r="CM275" s="67" t="s">
        <v>1004</v>
      </c>
      <c r="CN275" s="67" t="s">
        <v>168</v>
      </c>
      <c r="CO275" s="68">
        <v>45300</v>
      </c>
      <c r="CP275" s="185" t="s">
        <v>1003</v>
      </c>
      <c r="CQ275" s="67" t="s">
        <v>1004</v>
      </c>
      <c r="CR275" s="67" t="s">
        <v>1077</v>
      </c>
      <c r="CS275" s="69">
        <v>2320500</v>
      </c>
      <c r="CT275" s="69"/>
      <c r="CU275" s="69"/>
      <c r="CV275" s="69">
        <v>0</v>
      </c>
      <c r="CW275" s="69">
        <v>31</v>
      </c>
      <c r="CX275" s="69">
        <v>0</v>
      </c>
      <c r="CY275" s="69">
        <v>0</v>
      </c>
      <c r="CZ275" s="69">
        <v>0</v>
      </c>
      <c r="DA275" s="69">
        <v>0</v>
      </c>
      <c r="DG275" t="str">
        <f t="shared" si="11"/>
        <v>DO</v>
      </c>
    </row>
    <row r="276" spans="1:111">
      <c r="A276" t="str">
        <f t="shared" si="10"/>
        <v>07DO</v>
      </c>
      <c r="B276" s="67" t="s">
        <v>6</v>
      </c>
      <c r="C276" s="67" t="s">
        <v>478</v>
      </c>
      <c r="D276" s="67" t="s">
        <v>479</v>
      </c>
      <c r="E276" s="68">
        <v>44664</v>
      </c>
      <c r="F276" s="185" t="s">
        <v>1001</v>
      </c>
      <c r="G276" s="67" t="s">
        <v>1010</v>
      </c>
      <c r="H276" s="69">
        <v>2</v>
      </c>
      <c r="I276" s="69">
        <v>1</v>
      </c>
      <c r="J276" s="69">
        <v>200</v>
      </c>
      <c r="K276" s="69">
        <v>342</v>
      </c>
      <c r="L276" s="69">
        <v>335</v>
      </c>
      <c r="M276" s="69">
        <v>7</v>
      </c>
      <c r="N276" s="69">
        <v>0</v>
      </c>
      <c r="O276" s="69">
        <v>0</v>
      </c>
      <c r="P276" s="69">
        <v>142</v>
      </c>
      <c r="Q276" s="80">
        <v>0</v>
      </c>
      <c r="R276" s="80">
        <v>5007203</v>
      </c>
      <c r="S276" s="80">
        <v>50000</v>
      </c>
      <c r="T276" s="80">
        <v>4957203</v>
      </c>
      <c r="U276" s="80">
        <v>5075397</v>
      </c>
      <c r="V276" s="80">
        <v>4790051</v>
      </c>
      <c r="W276" s="80">
        <v>0</v>
      </c>
      <c r="X276" s="80">
        <v>0</v>
      </c>
      <c r="Y276" s="80">
        <v>0</v>
      </c>
      <c r="Z276" s="80">
        <v>4790051</v>
      </c>
      <c r="AA276" s="80">
        <v>4756788</v>
      </c>
      <c r="AB276" s="80">
        <v>-33263</v>
      </c>
      <c r="AC276" s="69">
        <v>68194</v>
      </c>
      <c r="AD276" s="69">
        <v>97</v>
      </c>
      <c r="AE276" s="69">
        <v>0</v>
      </c>
      <c r="AF276" s="80">
        <v>0</v>
      </c>
      <c r="AG276" s="80">
        <v>10809</v>
      </c>
      <c r="AH276" s="69">
        <v>0</v>
      </c>
      <c r="AI276" s="69">
        <v>0</v>
      </c>
      <c r="AJ276" s="80">
        <v>0</v>
      </c>
      <c r="AK276" s="80">
        <v>57384</v>
      </c>
      <c r="AL276" s="69">
        <v>0</v>
      </c>
      <c r="AM276" s="69">
        <v>0</v>
      </c>
      <c r="AN276" s="80">
        <v>0</v>
      </c>
      <c r="AO276" s="80">
        <v>0</v>
      </c>
      <c r="AP276" s="69">
        <v>0</v>
      </c>
      <c r="AQ276" s="69">
        <v>0</v>
      </c>
      <c r="AR276" s="80">
        <v>0</v>
      </c>
      <c r="AS276" s="80">
        <v>0</v>
      </c>
      <c r="AT276" s="69">
        <v>0</v>
      </c>
      <c r="AU276" s="69">
        <v>0</v>
      </c>
      <c r="AV276" s="80">
        <v>0</v>
      </c>
      <c r="AW276" s="80">
        <v>0</v>
      </c>
      <c r="AX276" s="69">
        <v>0</v>
      </c>
      <c r="AY276" s="69">
        <v>0</v>
      </c>
      <c r="AZ276" s="80">
        <v>0</v>
      </c>
      <c r="BA276" s="80">
        <v>0</v>
      </c>
      <c r="BB276" s="69">
        <v>0</v>
      </c>
      <c r="BC276" s="69">
        <v>0</v>
      </c>
      <c r="BD276" s="80">
        <v>0</v>
      </c>
      <c r="BE276" s="80">
        <v>0</v>
      </c>
      <c r="BF276" s="69">
        <v>0</v>
      </c>
      <c r="BG276" s="69">
        <v>0</v>
      </c>
      <c r="BH276" s="80">
        <v>0</v>
      </c>
      <c r="BI276" s="80">
        <v>0</v>
      </c>
      <c r="BJ276" s="69">
        <v>0</v>
      </c>
      <c r="BK276" s="69">
        <v>0</v>
      </c>
      <c r="BL276" s="80">
        <v>0</v>
      </c>
      <c r="BM276" s="80">
        <v>0</v>
      </c>
      <c r="BN276" s="69">
        <v>0</v>
      </c>
      <c r="BO276" s="69">
        <v>0</v>
      </c>
      <c r="BP276" s="80">
        <v>0</v>
      </c>
      <c r="BQ276" s="80">
        <v>0</v>
      </c>
      <c r="BR276" s="69">
        <v>0</v>
      </c>
      <c r="BS276" s="69">
        <v>0</v>
      </c>
      <c r="BT276" s="80">
        <v>0</v>
      </c>
      <c r="BU276" s="80">
        <v>0</v>
      </c>
      <c r="BV276" s="69">
        <v>0</v>
      </c>
      <c r="BW276" s="69">
        <v>0</v>
      </c>
      <c r="BX276" s="80">
        <v>0</v>
      </c>
      <c r="BY276" s="80">
        <v>0</v>
      </c>
      <c r="BZ276" s="69">
        <v>0</v>
      </c>
      <c r="CA276" s="69">
        <v>0</v>
      </c>
      <c r="CB276" s="80">
        <v>0</v>
      </c>
      <c r="CC276" s="80">
        <v>68194</v>
      </c>
      <c r="CD276" s="69">
        <v>0</v>
      </c>
      <c r="CE276" s="69" t="s">
        <v>719</v>
      </c>
      <c r="CF276" s="69" t="s">
        <v>720</v>
      </c>
      <c r="CG276" s="69" t="s">
        <v>701</v>
      </c>
      <c r="CH276" s="69" t="s">
        <v>701</v>
      </c>
      <c r="CI276" s="69" t="s">
        <v>701</v>
      </c>
      <c r="CJ276" s="68" t="s">
        <v>701</v>
      </c>
      <c r="CK276" s="68">
        <v>45462</v>
      </c>
      <c r="CL276" s="185" t="s">
        <v>1001</v>
      </c>
      <c r="CM276" s="67" t="s">
        <v>1004</v>
      </c>
      <c r="CN276" s="67" t="s">
        <v>168</v>
      </c>
      <c r="CO276" s="68">
        <v>45180</v>
      </c>
      <c r="CP276" s="185" t="s">
        <v>1005</v>
      </c>
      <c r="CQ276" s="67" t="s">
        <v>1004</v>
      </c>
      <c r="CR276" s="67" t="s">
        <v>1078</v>
      </c>
      <c r="CS276" s="69">
        <v>5384600</v>
      </c>
      <c r="CT276" s="69"/>
      <c r="CU276" s="69"/>
      <c r="CV276" s="69">
        <v>0</v>
      </c>
      <c r="CW276" s="69">
        <v>24</v>
      </c>
      <c r="CX276" s="69">
        <v>0</v>
      </c>
      <c r="CY276" s="69">
        <v>0</v>
      </c>
      <c r="CZ276" s="69">
        <v>0</v>
      </c>
      <c r="DA276" s="69">
        <v>0</v>
      </c>
      <c r="DG276" t="str">
        <f t="shared" si="11"/>
        <v>DO</v>
      </c>
    </row>
    <row r="277" spans="1:111">
      <c r="A277" t="str">
        <f t="shared" si="10"/>
        <v>07DO</v>
      </c>
      <c r="B277" s="67" t="s">
        <v>6</v>
      </c>
      <c r="C277" s="67" t="s">
        <v>480</v>
      </c>
      <c r="D277" s="67" t="s">
        <v>481</v>
      </c>
      <c r="E277" s="68">
        <v>44629</v>
      </c>
      <c r="F277" s="185" t="s">
        <v>1003</v>
      </c>
      <c r="G277" s="67" t="s">
        <v>1010</v>
      </c>
      <c r="H277" s="69">
        <v>1</v>
      </c>
      <c r="I277" s="69">
        <v>3</v>
      </c>
      <c r="J277" s="69">
        <v>275</v>
      </c>
      <c r="K277" s="69">
        <v>406</v>
      </c>
      <c r="L277" s="69">
        <v>406</v>
      </c>
      <c r="M277" s="69">
        <v>0</v>
      </c>
      <c r="N277" s="69">
        <v>0</v>
      </c>
      <c r="O277" s="69">
        <v>0</v>
      </c>
      <c r="P277" s="69">
        <v>118</v>
      </c>
      <c r="Q277" s="80">
        <v>13</v>
      </c>
      <c r="R277" s="80">
        <v>2593388</v>
      </c>
      <c r="S277" s="80">
        <v>50000</v>
      </c>
      <c r="T277" s="80">
        <v>2543388</v>
      </c>
      <c r="U277" s="80">
        <v>2709838</v>
      </c>
      <c r="V277" s="80">
        <v>2503891</v>
      </c>
      <c r="W277" s="80">
        <v>0</v>
      </c>
      <c r="X277" s="80">
        <v>0</v>
      </c>
      <c r="Y277" s="80">
        <v>0</v>
      </c>
      <c r="Z277" s="80">
        <v>2503891</v>
      </c>
      <c r="AA277" s="80">
        <v>2499570</v>
      </c>
      <c r="AB277" s="80">
        <v>1497</v>
      </c>
      <c r="AC277" s="69">
        <v>116449</v>
      </c>
      <c r="AD277" s="69">
        <v>50</v>
      </c>
      <c r="AE277" s="69">
        <v>10</v>
      </c>
      <c r="AF277" s="80">
        <v>0</v>
      </c>
      <c r="AG277" s="80">
        <v>9735</v>
      </c>
      <c r="AH277" s="69">
        <v>0</v>
      </c>
      <c r="AI277" s="69">
        <v>0</v>
      </c>
      <c r="AJ277" s="80">
        <v>13</v>
      </c>
      <c r="AK277" s="80">
        <v>20708</v>
      </c>
      <c r="AL277" s="69">
        <v>0</v>
      </c>
      <c r="AM277" s="69">
        <v>0</v>
      </c>
      <c r="AN277" s="80">
        <v>0</v>
      </c>
      <c r="AO277" s="80">
        <v>0</v>
      </c>
      <c r="AP277" s="69">
        <v>0</v>
      </c>
      <c r="AQ277" s="69">
        <v>0</v>
      </c>
      <c r="AR277" s="80">
        <v>0</v>
      </c>
      <c r="AS277" s="80">
        <v>0</v>
      </c>
      <c r="AT277" s="69">
        <v>0</v>
      </c>
      <c r="AU277" s="69">
        <v>0</v>
      </c>
      <c r="AV277" s="80">
        <v>0</v>
      </c>
      <c r="AW277" s="80">
        <v>0</v>
      </c>
      <c r="AX277" s="69">
        <v>0</v>
      </c>
      <c r="AY277" s="69">
        <v>31</v>
      </c>
      <c r="AZ277" s="80">
        <v>0</v>
      </c>
      <c r="BA277" s="80">
        <v>60632</v>
      </c>
      <c r="BB277" s="69">
        <v>60632</v>
      </c>
      <c r="BC277" s="69">
        <v>0</v>
      </c>
      <c r="BD277" s="80">
        <v>0</v>
      </c>
      <c r="BE277" s="80">
        <v>1731</v>
      </c>
      <c r="BF277" s="69">
        <v>0</v>
      </c>
      <c r="BG277" s="69">
        <v>0</v>
      </c>
      <c r="BH277" s="80">
        <v>0</v>
      </c>
      <c r="BI277" s="80">
        <v>0</v>
      </c>
      <c r="BJ277" s="69">
        <v>0</v>
      </c>
      <c r="BK277" s="69">
        <v>0</v>
      </c>
      <c r="BL277" s="80">
        <v>0</v>
      </c>
      <c r="BM277" s="80">
        <v>6508</v>
      </c>
      <c r="BN277" s="69">
        <v>5818</v>
      </c>
      <c r="BO277" s="69">
        <v>0</v>
      </c>
      <c r="BP277" s="80">
        <v>0</v>
      </c>
      <c r="BQ277" s="80">
        <v>0</v>
      </c>
      <c r="BR277" s="69">
        <v>0</v>
      </c>
      <c r="BS277" s="69">
        <v>0</v>
      </c>
      <c r="BT277" s="80">
        <v>0</v>
      </c>
      <c r="BU277" s="80">
        <v>0</v>
      </c>
      <c r="BV277" s="69">
        <v>0</v>
      </c>
      <c r="BW277" s="69">
        <v>0</v>
      </c>
      <c r="BX277" s="80">
        <v>0</v>
      </c>
      <c r="BY277" s="80">
        <v>0</v>
      </c>
      <c r="BZ277" s="69">
        <v>0</v>
      </c>
      <c r="CA277" s="69">
        <v>41</v>
      </c>
      <c r="CB277" s="80">
        <v>13</v>
      </c>
      <c r="CC277" s="80">
        <v>99313</v>
      </c>
      <c r="CD277" s="69">
        <v>66449</v>
      </c>
      <c r="CE277" s="69" t="s">
        <v>966</v>
      </c>
      <c r="CF277" s="69" t="s">
        <v>967</v>
      </c>
      <c r="CG277" s="69" t="s">
        <v>701</v>
      </c>
      <c r="CH277" s="69" t="s">
        <v>701</v>
      </c>
      <c r="CI277" s="69" t="s">
        <v>701</v>
      </c>
      <c r="CJ277" s="68" t="s">
        <v>701</v>
      </c>
      <c r="CK277" s="68">
        <v>45300</v>
      </c>
      <c r="CL277" s="185" t="s">
        <v>1003</v>
      </c>
      <c r="CM277" s="67" t="s">
        <v>1004</v>
      </c>
      <c r="CN277" s="67" t="s">
        <v>168</v>
      </c>
      <c r="CO277" s="68">
        <v>45182</v>
      </c>
      <c r="CP277" s="185" t="s">
        <v>1005</v>
      </c>
      <c r="CQ277" s="67" t="s">
        <v>1004</v>
      </c>
      <c r="CR277" s="67" t="s">
        <v>1078</v>
      </c>
      <c r="CS277" s="69">
        <v>2305500</v>
      </c>
      <c r="CT277" s="69"/>
      <c r="CU277" s="69"/>
      <c r="CV277" s="69">
        <v>13</v>
      </c>
      <c r="CW277" s="69">
        <v>27</v>
      </c>
      <c r="CX277" s="69">
        <v>0</v>
      </c>
      <c r="CY277" s="69">
        <v>0</v>
      </c>
      <c r="CZ277" s="69">
        <v>0</v>
      </c>
      <c r="DA277" s="69">
        <v>0</v>
      </c>
      <c r="DG277" t="str">
        <f t="shared" si="11"/>
        <v>DO</v>
      </c>
    </row>
    <row r="278" spans="1:111">
      <c r="A278" t="str">
        <f t="shared" si="10"/>
        <v>07DO</v>
      </c>
      <c r="B278" s="67" t="s">
        <v>6</v>
      </c>
      <c r="C278" s="67" t="s">
        <v>669</v>
      </c>
      <c r="D278" s="67" t="s">
        <v>670</v>
      </c>
      <c r="E278" s="68">
        <v>44664</v>
      </c>
      <c r="F278" s="185" t="s">
        <v>1001</v>
      </c>
      <c r="G278" s="67" t="s">
        <v>1010</v>
      </c>
      <c r="H278" s="69">
        <v>1</v>
      </c>
      <c r="I278" s="69">
        <v>0</v>
      </c>
      <c r="J278" s="69">
        <v>250</v>
      </c>
      <c r="K278" s="69">
        <v>423</v>
      </c>
      <c r="L278" s="69">
        <v>423</v>
      </c>
      <c r="M278" s="69">
        <v>0</v>
      </c>
      <c r="N278" s="69">
        <v>0</v>
      </c>
      <c r="O278" s="69">
        <v>0</v>
      </c>
      <c r="P278" s="69">
        <v>125</v>
      </c>
      <c r="Q278" s="80">
        <v>48</v>
      </c>
      <c r="R278" s="80">
        <v>7905829</v>
      </c>
      <c r="S278" s="80">
        <v>62000</v>
      </c>
      <c r="T278" s="80">
        <v>7843829</v>
      </c>
      <c r="U278" s="80">
        <v>7905829</v>
      </c>
      <c r="V278" s="80">
        <v>8077210</v>
      </c>
      <c r="W278" s="80">
        <v>0</v>
      </c>
      <c r="X278" s="80">
        <v>0</v>
      </c>
      <c r="Y278" s="80">
        <v>0</v>
      </c>
      <c r="Z278" s="80">
        <v>8077210</v>
      </c>
      <c r="AA278" s="80">
        <v>8034957</v>
      </c>
      <c r="AB278" s="80">
        <v>-42254</v>
      </c>
      <c r="AC278" s="69">
        <v>0</v>
      </c>
      <c r="AD278" s="69">
        <v>83</v>
      </c>
      <c r="AE278" s="69">
        <v>0</v>
      </c>
      <c r="AF278" s="80">
        <v>0</v>
      </c>
      <c r="AG278" s="80">
        <v>0</v>
      </c>
      <c r="AH278" s="69">
        <v>0</v>
      </c>
      <c r="AI278" s="69">
        <v>0</v>
      </c>
      <c r="AJ278" s="80">
        <v>0</v>
      </c>
      <c r="AK278" s="80">
        <v>5458</v>
      </c>
      <c r="AL278" s="69">
        <v>0</v>
      </c>
      <c r="AM278" s="69">
        <v>0</v>
      </c>
      <c r="AN278" s="80">
        <v>0</v>
      </c>
      <c r="AO278" s="80">
        <v>0</v>
      </c>
      <c r="AP278" s="69">
        <v>0</v>
      </c>
      <c r="AQ278" s="69">
        <v>0</v>
      </c>
      <c r="AR278" s="80">
        <v>0</v>
      </c>
      <c r="AS278" s="80">
        <v>0</v>
      </c>
      <c r="AT278" s="69">
        <v>0</v>
      </c>
      <c r="AU278" s="69">
        <v>0</v>
      </c>
      <c r="AV278" s="80">
        <v>0</v>
      </c>
      <c r="AW278" s="80">
        <v>0</v>
      </c>
      <c r="AX278" s="69">
        <v>0</v>
      </c>
      <c r="AY278" s="69">
        <v>0</v>
      </c>
      <c r="AZ278" s="80">
        <v>0</v>
      </c>
      <c r="BA278" s="80">
        <v>0</v>
      </c>
      <c r="BB278" s="69">
        <v>0</v>
      </c>
      <c r="BC278" s="69">
        <v>0</v>
      </c>
      <c r="BD278" s="80">
        <v>0</v>
      </c>
      <c r="BE278" s="80">
        <v>0</v>
      </c>
      <c r="BF278" s="69">
        <v>0</v>
      </c>
      <c r="BG278" s="69">
        <v>0</v>
      </c>
      <c r="BH278" s="80">
        <v>0</v>
      </c>
      <c r="BI278" s="80">
        <v>0</v>
      </c>
      <c r="BJ278" s="69">
        <v>0</v>
      </c>
      <c r="BK278" s="69">
        <v>0</v>
      </c>
      <c r="BL278" s="80">
        <v>0</v>
      </c>
      <c r="BM278" s="80">
        <v>0</v>
      </c>
      <c r="BN278" s="69">
        <v>0</v>
      </c>
      <c r="BO278" s="69">
        <v>0</v>
      </c>
      <c r="BP278" s="80">
        <v>0</v>
      </c>
      <c r="BQ278" s="80">
        <v>0</v>
      </c>
      <c r="BR278" s="69">
        <v>0</v>
      </c>
      <c r="BS278" s="69">
        <v>0</v>
      </c>
      <c r="BT278" s="80">
        <v>0</v>
      </c>
      <c r="BU278" s="80">
        <v>0</v>
      </c>
      <c r="BV278" s="69">
        <v>0</v>
      </c>
      <c r="BW278" s="69">
        <v>0</v>
      </c>
      <c r="BX278" s="80">
        <v>0</v>
      </c>
      <c r="BY278" s="80">
        <v>0</v>
      </c>
      <c r="BZ278" s="69">
        <v>0</v>
      </c>
      <c r="CA278" s="69">
        <v>0</v>
      </c>
      <c r="CB278" s="80">
        <v>0</v>
      </c>
      <c r="CC278" s="80">
        <v>5458</v>
      </c>
      <c r="CD278" s="69">
        <v>0</v>
      </c>
      <c r="CE278" s="69" t="s">
        <v>708</v>
      </c>
      <c r="CF278" s="69" t="s">
        <v>709</v>
      </c>
      <c r="CG278" s="69" t="s">
        <v>701</v>
      </c>
      <c r="CH278" s="69" t="s">
        <v>701</v>
      </c>
      <c r="CI278" s="69" t="s">
        <v>701</v>
      </c>
      <c r="CJ278" s="68" t="s">
        <v>701</v>
      </c>
      <c r="CK278" s="68">
        <v>45453</v>
      </c>
      <c r="CL278" s="185" t="s">
        <v>1001</v>
      </c>
      <c r="CM278" s="67" t="s">
        <v>1004</v>
      </c>
      <c r="CN278" s="67" t="s">
        <v>168</v>
      </c>
      <c r="CO278" s="68">
        <v>45294</v>
      </c>
      <c r="CP278" s="185" t="s">
        <v>1003</v>
      </c>
      <c r="CQ278" s="67" t="s">
        <v>1004</v>
      </c>
      <c r="CR278" s="67" t="s">
        <v>1077</v>
      </c>
      <c r="CS278" s="69">
        <v>6822100</v>
      </c>
      <c r="CT278" s="69"/>
      <c r="CU278" s="69"/>
      <c r="CV278" s="69">
        <v>0</v>
      </c>
      <c r="CW278" s="69">
        <v>42</v>
      </c>
      <c r="CX278" s="69">
        <v>0</v>
      </c>
      <c r="CY278" s="69">
        <v>0</v>
      </c>
      <c r="CZ278" s="69">
        <v>0</v>
      </c>
      <c r="DA278" s="69">
        <v>0</v>
      </c>
      <c r="DG278" t="str">
        <f t="shared" si="11"/>
        <v>DO</v>
      </c>
    </row>
    <row r="279" spans="1:111">
      <c r="A279" t="str">
        <f t="shared" si="10"/>
        <v>07DO</v>
      </c>
      <c r="B279" s="67" t="s">
        <v>6</v>
      </c>
      <c r="C279" s="67" t="s">
        <v>482</v>
      </c>
      <c r="D279" s="67" t="s">
        <v>483</v>
      </c>
      <c r="E279" s="68">
        <v>44664</v>
      </c>
      <c r="F279" s="185" t="s">
        <v>1001</v>
      </c>
      <c r="G279" s="67" t="s">
        <v>1010</v>
      </c>
      <c r="H279" s="69">
        <v>1</v>
      </c>
      <c r="I279" s="69">
        <v>1</v>
      </c>
      <c r="J279" s="69">
        <v>140</v>
      </c>
      <c r="K279" s="69">
        <v>171</v>
      </c>
      <c r="L279" s="69">
        <v>171</v>
      </c>
      <c r="M279" s="69">
        <v>0</v>
      </c>
      <c r="N279" s="69">
        <v>0</v>
      </c>
      <c r="O279" s="69">
        <v>0</v>
      </c>
      <c r="P279" s="69">
        <v>31</v>
      </c>
      <c r="Q279" s="80">
        <v>0</v>
      </c>
      <c r="R279" s="80">
        <v>2231499</v>
      </c>
      <c r="S279" s="80">
        <v>50000</v>
      </c>
      <c r="T279" s="80">
        <v>2181499</v>
      </c>
      <c r="U279" s="80">
        <v>2259063</v>
      </c>
      <c r="V279" s="80">
        <v>2052581</v>
      </c>
      <c r="W279" s="80">
        <v>0</v>
      </c>
      <c r="X279" s="80">
        <v>0</v>
      </c>
      <c r="Y279" s="80">
        <v>0</v>
      </c>
      <c r="Z279" s="80">
        <v>2052581</v>
      </c>
      <c r="AA279" s="80">
        <v>2046856</v>
      </c>
      <c r="AB279" s="80">
        <v>-5724</v>
      </c>
      <c r="AC279" s="69">
        <v>27565</v>
      </c>
      <c r="AD279" s="69">
        <v>22</v>
      </c>
      <c r="AE279" s="69">
        <v>0</v>
      </c>
      <c r="AF279" s="80">
        <v>0</v>
      </c>
      <c r="AG279" s="80">
        <v>0</v>
      </c>
      <c r="AH279" s="69">
        <v>0</v>
      </c>
      <c r="AI279" s="69">
        <v>0</v>
      </c>
      <c r="AJ279" s="80">
        <v>0</v>
      </c>
      <c r="AK279" s="80">
        <v>27565</v>
      </c>
      <c r="AL279" s="69">
        <v>0</v>
      </c>
      <c r="AM279" s="69">
        <v>0</v>
      </c>
      <c r="AN279" s="80">
        <v>0</v>
      </c>
      <c r="AO279" s="80">
        <v>0</v>
      </c>
      <c r="AP279" s="69">
        <v>0</v>
      </c>
      <c r="AQ279" s="69">
        <v>0</v>
      </c>
      <c r="AR279" s="80">
        <v>0</v>
      </c>
      <c r="AS279" s="80">
        <v>0</v>
      </c>
      <c r="AT279" s="69">
        <v>0</v>
      </c>
      <c r="AU279" s="69">
        <v>0</v>
      </c>
      <c r="AV279" s="80">
        <v>0</v>
      </c>
      <c r="AW279" s="80">
        <v>0</v>
      </c>
      <c r="AX279" s="69">
        <v>0</v>
      </c>
      <c r="AY279" s="69">
        <v>0</v>
      </c>
      <c r="AZ279" s="80">
        <v>0</v>
      </c>
      <c r="BA279" s="80">
        <v>0</v>
      </c>
      <c r="BB279" s="69">
        <v>0</v>
      </c>
      <c r="BC279" s="69">
        <v>0</v>
      </c>
      <c r="BD279" s="80">
        <v>0</v>
      </c>
      <c r="BE279" s="80">
        <v>0</v>
      </c>
      <c r="BF279" s="69">
        <v>0</v>
      </c>
      <c r="BG279" s="69">
        <v>0</v>
      </c>
      <c r="BH279" s="80">
        <v>0</v>
      </c>
      <c r="BI279" s="80">
        <v>0</v>
      </c>
      <c r="BJ279" s="69">
        <v>0</v>
      </c>
      <c r="BK279" s="69">
        <v>0</v>
      </c>
      <c r="BL279" s="80">
        <v>0</v>
      </c>
      <c r="BM279" s="80">
        <v>0</v>
      </c>
      <c r="BN279" s="69">
        <v>0</v>
      </c>
      <c r="BO279" s="69">
        <v>0</v>
      </c>
      <c r="BP279" s="80">
        <v>0</v>
      </c>
      <c r="BQ279" s="80">
        <v>0</v>
      </c>
      <c r="BR279" s="69">
        <v>0</v>
      </c>
      <c r="BS279" s="69">
        <v>0</v>
      </c>
      <c r="BT279" s="80">
        <v>0</v>
      </c>
      <c r="BU279" s="80">
        <v>0</v>
      </c>
      <c r="BV279" s="69">
        <v>0</v>
      </c>
      <c r="BW279" s="69">
        <v>0</v>
      </c>
      <c r="BX279" s="80">
        <v>0</v>
      </c>
      <c r="BY279" s="80">
        <v>0</v>
      </c>
      <c r="BZ279" s="69">
        <v>0</v>
      </c>
      <c r="CA279" s="69">
        <v>0</v>
      </c>
      <c r="CB279" s="80">
        <v>0</v>
      </c>
      <c r="CC279" s="80">
        <v>27565</v>
      </c>
      <c r="CD279" s="69">
        <v>0</v>
      </c>
      <c r="CE279" s="69" t="s">
        <v>968</v>
      </c>
      <c r="CF279" s="69" t="s">
        <v>969</v>
      </c>
      <c r="CG279" s="69" t="s">
        <v>701</v>
      </c>
      <c r="CH279" s="69" t="s">
        <v>701</v>
      </c>
      <c r="CI279" s="69" t="s">
        <v>701</v>
      </c>
      <c r="CJ279" s="68" t="s">
        <v>701</v>
      </c>
      <c r="CK279" s="68">
        <v>45268</v>
      </c>
      <c r="CL279" s="185" t="s">
        <v>1007</v>
      </c>
      <c r="CM279" s="67" t="s">
        <v>1004</v>
      </c>
      <c r="CN279" s="67" t="s">
        <v>168</v>
      </c>
      <c r="CO279" s="68">
        <v>45182</v>
      </c>
      <c r="CP279" s="185" t="s">
        <v>1005</v>
      </c>
      <c r="CQ279" s="67" t="s">
        <v>1004</v>
      </c>
      <c r="CR279" s="67" t="s">
        <v>1075</v>
      </c>
      <c r="CS279" s="69">
        <v>1792600</v>
      </c>
      <c r="CT279" s="69"/>
      <c r="CU279" s="69"/>
      <c r="CV279" s="69">
        <v>0</v>
      </c>
      <c r="CW279" s="69">
        <v>9</v>
      </c>
      <c r="CX279" s="69">
        <v>0</v>
      </c>
      <c r="CY279" s="69">
        <v>0</v>
      </c>
      <c r="CZ279" s="69">
        <v>0</v>
      </c>
      <c r="DA279" s="69">
        <v>0</v>
      </c>
      <c r="DG279" t="str">
        <f t="shared" si="11"/>
        <v>DO</v>
      </c>
    </row>
    <row r="280" spans="1:111">
      <c r="A280" t="str">
        <f t="shared" si="10"/>
        <v>07DO</v>
      </c>
      <c r="B280" s="67" t="s">
        <v>6</v>
      </c>
      <c r="C280" s="67" t="s">
        <v>484</v>
      </c>
      <c r="D280" s="67" t="s">
        <v>485</v>
      </c>
      <c r="E280" s="68">
        <v>44720</v>
      </c>
      <c r="F280" s="185" t="s">
        <v>1001</v>
      </c>
      <c r="G280" s="67" t="s">
        <v>1010</v>
      </c>
      <c r="H280" s="69">
        <v>3</v>
      </c>
      <c r="I280" s="69">
        <v>3</v>
      </c>
      <c r="J280" s="69">
        <v>300</v>
      </c>
      <c r="K280" s="69">
        <v>361</v>
      </c>
      <c r="L280" s="69">
        <v>338</v>
      </c>
      <c r="M280" s="69">
        <v>23</v>
      </c>
      <c r="N280" s="69">
        <v>0</v>
      </c>
      <c r="O280" s="69">
        <v>0</v>
      </c>
      <c r="P280" s="69">
        <v>61</v>
      </c>
      <c r="Q280" s="80">
        <v>0</v>
      </c>
      <c r="R280" s="80">
        <v>4664000</v>
      </c>
      <c r="S280" s="80">
        <v>50000</v>
      </c>
      <c r="T280" s="80">
        <v>4614000</v>
      </c>
      <c r="U280" s="80">
        <v>4709230</v>
      </c>
      <c r="V280" s="80">
        <v>4734993</v>
      </c>
      <c r="W280" s="80">
        <v>0</v>
      </c>
      <c r="X280" s="80">
        <v>0</v>
      </c>
      <c r="Y280" s="80">
        <v>0</v>
      </c>
      <c r="Z280" s="80">
        <v>4734993</v>
      </c>
      <c r="AA280" s="80">
        <v>4662735</v>
      </c>
      <c r="AB280" s="80">
        <v>-72258</v>
      </c>
      <c r="AC280" s="69">
        <v>45230</v>
      </c>
      <c r="AD280" s="69">
        <v>37</v>
      </c>
      <c r="AE280" s="69">
        <v>0</v>
      </c>
      <c r="AF280" s="80">
        <v>0</v>
      </c>
      <c r="AG280" s="80">
        <v>25230</v>
      </c>
      <c r="AH280" s="69">
        <v>0</v>
      </c>
      <c r="AI280" s="69">
        <v>0</v>
      </c>
      <c r="AJ280" s="80">
        <v>0</v>
      </c>
      <c r="AK280" s="80">
        <v>42961</v>
      </c>
      <c r="AL280" s="69">
        <v>0</v>
      </c>
      <c r="AM280" s="69">
        <v>0</v>
      </c>
      <c r="AN280" s="80">
        <v>0</v>
      </c>
      <c r="AO280" s="80">
        <v>0</v>
      </c>
      <c r="AP280" s="69">
        <v>0</v>
      </c>
      <c r="AQ280" s="69">
        <v>0</v>
      </c>
      <c r="AR280" s="80">
        <v>0</v>
      </c>
      <c r="AS280" s="80">
        <v>0</v>
      </c>
      <c r="AT280" s="69">
        <v>0</v>
      </c>
      <c r="AU280" s="69">
        <v>0</v>
      </c>
      <c r="AV280" s="80">
        <v>0</v>
      </c>
      <c r="AW280" s="80">
        <v>0</v>
      </c>
      <c r="AX280" s="69">
        <v>0</v>
      </c>
      <c r="AY280" s="69">
        <v>0</v>
      </c>
      <c r="AZ280" s="80">
        <v>0</v>
      </c>
      <c r="BA280" s="80">
        <v>0</v>
      </c>
      <c r="BB280" s="69">
        <v>0</v>
      </c>
      <c r="BC280" s="69">
        <v>0</v>
      </c>
      <c r="BD280" s="80">
        <v>0</v>
      </c>
      <c r="BE280" s="80">
        <v>8225</v>
      </c>
      <c r="BF280" s="69">
        <v>0</v>
      </c>
      <c r="BG280" s="69">
        <v>0</v>
      </c>
      <c r="BH280" s="80">
        <v>0</v>
      </c>
      <c r="BI280" s="80">
        <v>0</v>
      </c>
      <c r="BJ280" s="69">
        <v>0</v>
      </c>
      <c r="BK280" s="69">
        <v>0</v>
      </c>
      <c r="BL280" s="80">
        <v>0</v>
      </c>
      <c r="BM280" s="80">
        <v>0</v>
      </c>
      <c r="BN280" s="69">
        <v>0</v>
      </c>
      <c r="BO280" s="69">
        <v>0</v>
      </c>
      <c r="BP280" s="80">
        <v>0</v>
      </c>
      <c r="BQ280" s="80">
        <v>0</v>
      </c>
      <c r="BR280" s="69">
        <v>0</v>
      </c>
      <c r="BS280" s="69">
        <v>0</v>
      </c>
      <c r="BT280" s="80">
        <v>0</v>
      </c>
      <c r="BU280" s="80">
        <v>0</v>
      </c>
      <c r="BV280" s="69">
        <v>0</v>
      </c>
      <c r="BW280" s="69">
        <v>0</v>
      </c>
      <c r="BX280" s="80">
        <v>0</v>
      </c>
      <c r="BY280" s="80">
        <v>0</v>
      </c>
      <c r="BZ280" s="69">
        <v>0</v>
      </c>
      <c r="CA280" s="69">
        <v>0</v>
      </c>
      <c r="CB280" s="80">
        <v>0</v>
      </c>
      <c r="CC280" s="80">
        <v>76416</v>
      </c>
      <c r="CD280" s="69">
        <v>0</v>
      </c>
      <c r="CE280" s="69" t="s">
        <v>704</v>
      </c>
      <c r="CF280" s="69" t="s">
        <v>705</v>
      </c>
      <c r="CG280" s="69" t="s">
        <v>701</v>
      </c>
      <c r="CH280" s="69" t="s">
        <v>701</v>
      </c>
      <c r="CI280" s="69" t="s">
        <v>701</v>
      </c>
      <c r="CJ280" s="68" t="s">
        <v>701</v>
      </c>
      <c r="CK280" s="68">
        <v>45225</v>
      </c>
      <c r="CL280" s="185" t="s">
        <v>1007</v>
      </c>
      <c r="CM280" s="67" t="s">
        <v>1004</v>
      </c>
      <c r="CN280" s="67" t="s">
        <v>168</v>
      </c>
      <c r="CO280" s="68">
        <v>45139</v>
      </c>
      <c r="CP280" s="185" t="s">
        <v>1005</v>
      </c>
      <c r="CQ280" s="67" t="s">
        <v>1004</v>
      </c>
      <c r="CR280" s="67" t="s">
        <v>1078</v>
      </c>
      <c r="CS280" s="69">
        <v>5588200</v>
      </c>
      <c r="CT280" s="69" t="s">
        <v>970</v>
      </c>
      <c r="CU280" s="69" t="s">
        <v>971</v>
      </c>
      <c r="CV280" s="69">
        <v>0</v>
      </c>
      <c r="CW280" s="69">
        <v>24</v>
      </c>
      <c r="CX280" s="69">
        <v>0</v>
      </c>
      <c r="CY280" s="69">
        <v>0</v>
      </c>
      <c r="CZ280" s="69">
        <v>0</v>
      </c>
      <c r="DA280" s="69">
        <v>0</v>
      </c>
      <c r="DG280" t="str">
        <f t="shared" si="11"/>
        <v>DO</v>
      </c>
    </row>
    <row r="281" spans="1:111">
      <c r="A281" t="str">
        <f t="shared" si="10"/>
        <v>07DO</v>
      </c>
      <c r="B281" s="67" t="s">
        <v>6</v>
      </c>
      <c r="C281" s="67" t="s">
        <v>486</v>
      </c>
      <c r="D281" s="67" t="s">
        <v>487</v>
      </c>
      <c r="E281" s="68">
        <v>44937</v>
      </c>
      <c r="F281" s="185" t="s">
        <v>1003</v>
      </c>
      <c r="G281" s="67" t="s">
        <v>1009</v>
      </c>
      <c r="H281" s="69">
        <v>1</v>
      </c>
      <c r="I281" s="69">
        <v>1</v>
      </c>
      <c r="J281" s="69">
        <v>140</v>
      </c>
      <c r="K281" s="69">
        <v>165</v>
      </c>
      <c r="L281" s="69">
        <v>161</v>
      </c>
      <c r="M281" s="69">
        <v>4</v>
      </c>
      <c r="N281" s="69">
        <v>0</v>
      </c>
      <c r="O281" s="69">
        <v>0</v>
      </c>
      <c r="P281" s="69">
        <v>10</v>
      </c>
      <c r="Q281" s="80">
        <v>15</v>
      </c>
      <c r="R281" s="80">
        <v>506794</v>
      </c>
      <c r="S281" s="80">
        <v>19000</v>
      </c>
      <c r="T281" s="80">
        <v>487794</v>
      </c>
      <c r="U281" s="80">
        <v>527638</v>
      </c>
      <c r="V281" s="80">
        <v>475289</v>
      </c>
      <c r="W281" s="80">
        <v>0</v>
      </c>
      <c r="X281" s="80">
        <v>0</v>
      </c>
      <c r="Y281" s="80">
        <v>0</v>
      </c>
      <c r="Z281" s="80">
        <v>475289</v>
      </c>
      <c r="AA281" s="80">
        <v>475289</v>
      </c>
      <c r="AB281" s="80">
        <v>0</v>
      </c>
      <c r="AC281" s="69">
        <v>20844</v>
      </c>
      <c r="AD281" s="69">
        <v>16</v>
      </c>
      <c r="AE281" s="69">
        <v>0</v>
      </c>
      <c r="AF281" s="80">
        <v>0</v>
      </c>
      <c r="AG281" s="80">
        <v>20844</v>
      </c>
      <c r="AH281" s="69">
        <v>0</v>
      </c>
      <c r="AI281" s="69">
        <v>0</v>
      </c>
      <c r="AJ281" s="80">
        <v>0</v>
      </c>
      <c r="AK281" s="80">
        <v>0</v>
      </c>
      <c r="AL281" s="69">
        <v>0</v>
      </c>
      <c r="AM281" s="69">
        <v>0</v>
      </c>
      <c r="AN281" s="80">
        <v>0</v>
      </c>
      <c r="AO281" s="80">
        <v>0</v>
      </c>
      <c r="AP281" s="69">
        <v>0</v>
      </c>
      <c r="AQ281" s="69">
        <v>0</v>
      </c>
      <c r="AR281" s="80">
        <v>0</v>
      </c>
      <c r="AS281" s="80">
        <v>0</v>
      </c>
      <c r="AT281" s="69">
        <v>0</v>
      </c>
      <c r="AU281" s="69">
        <v>0</v>
      </c>
      <c r="AV281" s="80">
        <v>0</v>
      </c>
      <c r="AW281" s="80">
        <v>0</v>
      </c>
      <c r="AX281" s="69">
        <v>0</v>
      </c>
      <c r="AY281" s="69">
        <v>0</v>
      </c>
      <c r="AZ281" s="80">
        <v>0</v>
      </c>
      <c r="BA281" s="80">
        <v>0</v>
      </c>
      <c r="BB281" s="69">
        <v>0</v>
      </c>
      <c r="BC281" s="69">
        <v>0</v>
      </c>
      <c r="BD281" s="80">
        <v>0</v>
      </c>
      <c r="BE281" s="80">
        <v>0</v>
      </c>
      <c r="BF281" s="69">
        <v>0</v>
      </c>
      <c r="BG281" s="69">
        <v>0</v>
      </c>
      <c r="BH281" s="80">
        <v>0</v>
      </c>
      <c r="BI281" s="80">
        <v>0</v>
      </c>
      <c r="BJ281" s="69">
        <v>0</v>
      </c>
      <c r="BK281" s="69">
        <v>0</v>
      </c>
      <c r="BL281" s="80">
        <v>15</v>
      </c>
      <c r="BM281" s="80">
        <v>0</v>
      </c>
      <c r="BN281" s="69">
        <v>0</v>
      </c>
      <c r="BO281" s="69">
        <v>0</v>
      </c>
      <c r="BP281" s="80">
        <v>0</v>
      </c>
      <c r="BQ281" s="80">
        <v>0</v>
      </c>
      <c r="BR281" s="69">
        <v>0</v>
      </c>
      <c r="BS281" s="69">
        <v>0</v>
      </c>
      <c r="BT281" s="80">
        <v>0</v>
      </c>
      <c r="BU281" s="80">
        <v>0</v>
      </c>
      <c r="BV281" s="69">
        <v>0</v>
      </c>
      <c r="BW281" s="69">
        <v>0</v>
      </c>
      <c r="BX281" s="80">
        <v>0</v>
      </c>
      <c r="BY281" s="80">
        <v>0</v>
      </c>
      <c r="BZ281" s="69">
        <v>0</v>
      </c>
      <c r="CA281" s="69">
        <v>0</v>
      </c>
      <c r="CB281" s="80">
        <v>15</v>
      </c>
      <c r="CC281" s="80">
        <v>20844</v>
      </c>
      <c r="CD281" s="69">
        <v>0</v>
      </c>
      <c r="CE281" s="69" t="s">
        <v>919</v>
      </c>
      <c r="CF281" s="69" t="s">
        <v>920</v>
      </c>
      <c r="CG281" s="69" t="s">
        <v>701</v>
      </c>
      <c r="CH281" s="69" t="s">
        <v>701</v>
      </c>
      <c r="CI281" s="69" t="s">
        <v>701</v>
      </c>
      <c r="CJ281" s="68" t="s">
        <v>701</v>
      </c>
      <c r="CK281" s="68">
        <v>45247</v>
      </c>
      <c r="CL281" s="185" t="s">
        <v>1007</v>
      </c>
      <c r="CM281" s="67" t="s">
        <v>1004</v>
      </c>
      <c r="CN281" s="67" t="s">
        <v>168</v>
      </c>
      <c r="CO281" s="68">
        <v>45215</v>
      </c>
      <c r="CP281" s="185" t="s">
        <v>1007</v>
      </c>
      <c r="CQ281" s="67" t="s">
        <v>1004</v>
      </c>
      <c r="CR281" s="67" t="s">
        <v>1078</v>
      </c>
      <c r="CS281" s="69">
        <v>441600</v>
      </c>
      <c r="CT281" s="69"/>
      <c r="CU281" s="69"/>
      <c r="CV281" s="69">
        <v>15</v>
      </c>
      <c r="CW281" s="69">
        <v>9</v>
      </c>
      <c r="CX281" s="69">
        <v>0</v>
      </c>
      <c r="CY281" s="69">
        <v>0</v>
      </c>
      <c r="CZ281" s="69">
        <v>0</v>
      </c>
      <c r="DA281" s="69">
        <v>0</v>
      </c>
      <c r="DG281" t="str">
        <f t="shared" si="11"/>
        <v>DO</v>
      </c>
    </row>
    <row r="282" spans="1:111">
      <c r="A282" t="str">
        <f t="shared" si="10"/>
        <v>07DO</v>
      </c>
      <c r="B282" s="67" t="s">
        <v>6</v>
      </c>
      <c r="C282" s="67" t="s">
        <v>671</v>
      </c>
      <c r="D282" s="67" t="s">
        <v>672</v>
      </c>
      <c r="E282" s="68">
        <v>44937</v>
      </c>
      <c r="F282" s="185" t="s">
        <v>1003</v>
      </c>
      <c r="G282" s="67" t="s">
        <v>1009</v>
      </c>
      <c r="H282" s="69">
        <v>1</v>
      </c>
      <c r="I282" s="69">
        <v>0</v>
      </c>
      <c r="J282" s="69">
        <v>120</v>
      </c>
      <c r="K282" s="69">
        <v>130</v>
      </c>
      <c r="L282" s="69">
        <v>71</v>
      </c>
      <c r="M282" s="69">
        <v>59</v>
      </c>
      <c r="N282" s="69">
        <v>0</v>
      </c>
      <c r="O282" s="69">
        <v>0</v>
      </c>
      <c r="P282" s="69">
        <v>10</v>
      </c>
      <c r="Q282" s="80">
        <v>0</v>
      </c>
      <c r="R282" s="80">
        <v>619151</v>
      </c>
      <c r="S282" s="80">
        <v>50000</v>
      </c>
      <c r="T282" s="80">
        <v>569151</v>
      </c>
      <c r="U282" s="80">
        <v>619151</v>
      </c>
      <c r="V282" s="80">
        <v>571177</v>
      </c>
      <c r="W282" s="80">
        <v>0</v>
      </c>
      <c r="X282" s="80">
        <v>0</v>
      </c>
      <c r="Y282" s="80">
        <v>0</v>
      </c>
      <c r="Z282" s="80">
        <v>571177</v>
      </c>
      <c r="AA282" s="80">
        <v>571177</v>
      </c>
      <c r="AB282" s="80">
        <v>0</v>
      </c>
      <c r="AC282" s="69">
        <v>0</v>
      </c>
      <c r="AD282" s="69">
        <v>7</v>
      </c>
      <c r="AE282" s="69">
        <v>0</v>
      </c>
      <c r="AF282" s="80">
        <v>0</v>
      </c>
      <c r="AG282" s="80">
        <v>7087</v>
      </c>
      <c r="AH282" s="69">
        <v>0</v>
      </c>
      <c r="AI282" s="69">
        <v>0</v>
      </c>
      <c r="AJ282" s="80">
        <v>0</v>
      </c>
      <c r="AK282" s="80">
        <v>0</v>
      </c>
      <c r="AL282" s="69">
        <v>0</v>
      </c>
      <c r="AM282" s="69">
        <v>0</v>
      </c>
      <c r="AN282" s="80">
        <v>0</v>
      </c>
      <c r="AO282" s="80">
        <v>0</v>
      </c>
      <c r="AP282" s="69">
        <v>0</v>
      </c>
      <c r="AQ282" s="69">
        <v>0</v>
      </c>
      <c r="AR282" s="80">
        <v>0</v>
      </c>
      <c r="AS282" s="80">
        <v>0</v>
      </c>
      <c r="AT282" s="69">
        <v>0</v>
      </c>
      <c r="AU282" s="69">
        <v>0</v>
      </c>
      <c r="AV282" s="80">
        <v>0</v>
      </c>
      <c r="AW282" s="80">
        <v>0</v>
      </c>
      <c r="AX282" s="69">
        <v>0</v>
      </c>
      <c r="AY282" s="69">
        <v>0</v>
      </c>
      <c r="AZ282" s="80">
        <v>0</v>
      </c>
      <c r="BA282" s="80">
        <v>0</v>
      </c>
      <c r="BB282" s="69">
        <v>0</v>
      </c>
      <c r="BC282" s="69">
        <v>0</v>
      </c>
      <c r="BD282" s="80">
        <v>0</v>
      </c>
      <c r="BE282" s="80">
        <v>0</v>
      </c>
      <c r="BF282" s="69">
        <v>0</v>
      </c>
      <c r="BG282" s="69">
        <v>0</v>
      </c>
      <c r="BH282" s="80">
        <v>0</v>
      </c>
      <c r="BI282" s="80">
        <v>0</v>
      </c>
      <c r="BJ282" s="69">
        <v>0</v>
      </c>
      <c r="BK282" s="69">
        <v>0</v>
      </c>
      <c r="BL282" s="80">
        <v>0</v>
      </c>
      <c r="BM282" s="80">
        <v>0</v>
      </c>
      <c r="BN282" s="69">
        <v>0</v>
      </c>
      <c r="BO282" s="69">
        <v>0</v>
      </c>
      <c r="BP282" s="80">
        <v>0</v>
      </c>
      <c r="BQ282" s="80">
        <v>0</v>
      </c>
      <c r="BR282" s="69">
        <v>0</v>
      </c>
      <c r="BS282" s="69">
        <v>0</v>
      </c>
      <c r="BT282" s="80">
        <v>0</v>
      </c>
      <c r="BU282" s="80">
        <v>0</v>
      </c>
      <c r="BV282" s="69">
        <v>0</v>
      </c>
      <c r="BW282" s="69">
        <v>0</v>
      </c>
      <c r="BX282" s="80">
        <v>0</v>
      </c>
      <c r="BY282" s="80">
        <v>0</v>
      </c>
      <c r="BZ282" s="69">
        <v>0</v>
      </c>
      <c r="CA282" s="69">
        <v>0</v>
      </c>
      <c r="CB282" s="80">
        <v>0</v>
      </c>
      <c r="CC282" s="80">
        <v>7087</v>
      </c>
      <c r="CD282" s="69">
        <v>0</v>
      </c>
      <c r="CE282" s="69" t="s">
        <v>736</v>
      </c>
      <c r="CF282" s="69" t="s">
        <v>737</v>
      </c>
      <c r="CG282" s="69" t="s">
        <v>701</v>
      </c>
      <c r="CH282" s="69" t="s">
        <v>701</v>
      </c>
      <c r="CI282" s="69" t="s">
        <v>701</v>
      </c>
      <c r="CJ282" s="68" t="s">
        <v>701</v>
      </c>
      <c r="CK282" s="68">
        <v>45218</v>
      </c>
      <c r="CL282" s="185" t="s">
        <v>1007</v>
      </c>
      <c r="CM282" s="67" t="s">
        <v>1004</v>
      </c>
      <c r="CN282" s="67" t="s">
        <v>168</v>
      </c>
      <c r="CO282" s="68">
        <v>45131</v>
      </c>
      <c r="CP282" s="185" t="s">
        <v>1005</v>
      </c>
      <c r="CQ282" s="67" t="s">
        <v>1004</v>
      </c>
      <c r="CR282" s="67" t="s">
        <v>1078</v>
      </c>
      <c r="CS282" s="69">
        <v>1320700</v>
      </c>
      <c r="CT282" s="69"/>
      <c r="CU282" s="69"/>
      <c r="CV282" s="69">
        <v>0</v>
      </c>
      <c r="CW282" s="69">
        <v>3</v>
      </c>
      <c r="CX282" s="69">
        <v>0</v>
      </c>
      <c r="CY282" s="69">
        <v>0</v>
      </c>
      <c r="CZ282" s="69">
        <v>0</v>
      </c>
      <c r="DA282" s="69">
        <v>0</v>
      </c>
      <c r="DG282" t="str">
        <f t="shared" si="11"/>
        <v>DO</v>
      </c>
    </row>
    <row r="283" spans="1:111">
      <c r="A283" t="str">
        <f t="shared" si="10"/>
        <v>07DO</v>
      </c>
      <c r="B283" s="67" t="s">
        <v>6</v>
      </c>
      <c r="C283" s="67" t="s">
        <v>972</v>
      </c>
      <c r="D283" s="67" t="s">
        <v>1082</v>
      </c>
      <c r="E283" s="68">
        <v>44993</v>
      </c>
      <c r="F283" s="185" t="s">
        <v>1003</v>
      </c>
      <c r="G283" s="67" t="s">
        <v>1009</v>
      </c>
      <c r="H283" s="69">
        <v>2</v>
      </c>
      <c r="I283" s="69">
        <v>0</v>
      </c>
      <c r="J283" s="69">
        <v>70</v>
      </c>
      <c r="K283" s="69">
        <v>103</v>
      </c>
      <c r="L283" s="69">
        <v>103</v>
      </c>
      <c r="M283" s="69">
        <v>0</v>
      </c>
      <c r="N283" s="69">
        <v>0</v>
      </c>
      <c r="O283" s="69">
        <v>0</v>
      </c>
      <c r="P283" s="69">
        <v>33</v>
      </c>
      <c r="Q283" s="80">
        <v>0</v>
      </c>
      <c r="R283" s="80">
        <v>341000</v>
      </c>
      <c r="S283" s="80">
        <v>16000</v>
      </c>
      <c r="T283" s="80">
        <v>325000</v>
      </c>
      <c r="U283" s="80">
        <v>341000</v>
      </c>
      <c r="V283" s="80">
        <v>292314</v>
      </c>
      <c r="W283" s="80">
        <v>0</v>
      </c>
      <c r="X283" s="80">
        <v>0</v>
      </c>
      <c r="Y283" s="80">
        <v>0</v>
      </c>
      <c r="Z283" s="80">
        <v>292314</v>
      </c>
      <c r="AA283" s="80">
        <v>292314</v>
      </c>
      <c r="AB283" s="80">
        <v>0</v>
      </c>
      <c r="AC283" s="69">
        <v>0</v>
      </c>
      <c r="AD283" s="69">
        <v>17</v>
      </c>
      <c r="AE283" s="69">
        <v>0</v>
      </c>
      <c r="AF283" s="80">
        <v>0</v>
      </c>
      <c r="AG283" s="80">
        <v>0</v>
      </c>
      <c r="AH283" s="69">
        <v>0</v>
      </c>
      <c r="AI283" s="69">
        <v>0</v>
      </c>
      <c r="AJ283" s="80">
        <v>0</v>
      </c>
      <c r="AK283" s="80">
        <v>0</v>
      </c>
      <c r="AL283" s="69">
        <v>0</v>
      </c>
      <c r="AM283" s="69">
        <v>0</v>
      </c>
      <c r="AN283" s="80">
        <v>0</v>
      </c>
      <c r="AO283" s="80">
        <v>0</v>
      </c>
      <c r="AP283" s="69">
        <v>0</v>
      </c>
      <c r="AQ283" s="69">
        <v>0</v>
      </c>
      <c r="AR283" s="80">
        <v>0</v>
      </c>
      <c r="AS283" s="80">
        <v>0</v>
      </c>
      <c r="AT283" s="69">
        <v>0</v>
      </c>
      <c r="AU283" s="69">
        <v>0</v>
      </c>
      <c r="AV283" s="80">
        <v>0</v>
      </c>
      <c r="AW283" s="80">
        <v>0</v>
      </c>
      <c r="AX283" s="69">
        <v>0</v>
      </c>
      <c r="AY283" s="69">
        <v>0</v>
      </c>
      <c r="AZ283" s="80">
        <v>0</v>
      </c>
      <c r="BA283" s="80">
        <v>0</v>
      </c>
      <c r="BB283" s="69">
        <v>0</v>
      </c>
      <c r="BC283" s="69">
        <v>0</v>
      </c>
      <c r="BD283" s="80">
        <v>0</v>
      </c>
      <c r="BE283" s="80">
        <v>0</v>
      </c>
      <c r="BF283" s="69">
        <v>0</v>
      </c>
      <c r="BG283" s="69">
        <v>0</v>
      </c>
      <c r="BH283" s="80">
        <v>0</v>
      </c>
      <c r="BI283" s="80">
        <v>0</v>
      </c>
      <c r="BJ283" s="69">
        <v>0</v>
      </c>
      <c r="BK283" s="69">
        <v>0</v>
      </c>
      <c r="BL283" s="80">
        <v>0</v>
      </c>
      <c r="BM283" s="80">
        <v>0</v>
      </c>
      <c r="BN283" s="69">
        <v>0</v>
      </c>
      <c r="BO283" s="69">
        <v>0</v>
      </c>
      <c r="BP283" s="80">
        <v>0</v>
      </c>
      <c r="BQ283" s="80">
        <v>0</v>
      </c>
      <c r="BR283" s="69">
        <v>0</v>
      </c>
      <c r="BS283" s="69">
        <v>0</v>
      </c>
      <c r="BT283" s="80">
        <v>0</v>
      </c>
      <c r="BU283" s="80">
        <v>0</v>
      </c>
      <c r="BV283" s="69">
        <v>0</v>
      </c>
      <c r="BW283" s="69">
        <v>0</v>
      </c>
      <c r="BX283" s="80">
        <v>0</v>
      </c>
      <c r="BY283" s="80">
        <v>0</v>
      </c>
      <c r="BZ283" s="69">
        <v>0</v>
      </c>
      <c r="CA283" s="69">
        <v>0</v>
      </c>
      <c r="CB283" s="80">
        <v>0</v>
      </c>
      <c r="CC283" s="80">
        <v>0</v>
      </c>
      <c r="CD283" s="69">
        <v>0</v>
      </c>
      <c r="CE283" s="69" t="s">
        <v>973</v>
      </c>
      <c r="CF283" s="69" t="s">
        <v>974</v>
      </c>
      <c r="CG283" s="69" t="s">
        <v>701</v>
      </c>
      <c r="CH283" s="69" t="s">
        <v>701</v>
      </c>
      <c r="CI283" s="69" t="s">
        <v>701</v>
      </c>
      <c r="CJ283" s="68" t="s">
        <v>701</v>
      </c>
      <c r="CK283" s="68">
        <v>45448</v>
      </c>
      <c r="CL283" s="185" t="s">
        <v>1001</v>
      </c>
      <c r="CM283" s="67" t="s">
        <v>1004</v>
      </c>
      <c r="CN283" s="67" t="s">
        <v>168</v>
      </c>
      <c r="CO283" s="68">
        <v>45338</v>
      </c>
      <c r="CP283" s="185" t="s">
        <v>1003</v>
      </c>
      <c r="CQ283" s="67" t="s">
        <v>1004</v>
      </c>
      <c r="CR283" s="67" t="s">
        <v>1077</v>
      </c>
      <c r="CS283" s="69">
        <v>350800.01</v>
      </c>
      <c r="CT283" s="69"/>
      <c r="CU283" s="69"/>
      <c r="CV283" s="69">
        <v>0</v>
      </c>
      <c r="CW283" s="69">
        <v>16</v>
      </c>
      <c r="CX283" s="69">
        <v>0</v>
      </c>
      <c r="CY283" s="69">
        <v>0</v>
      </c>
      <c r="CZ283" s="69">
        <v>0</v>
      </c>
      <c r="DA283" s="69">
        <v>0</v>
      </c>
      <c r="DG283" t="str">
        <f t="shared" si="11"/>
        <v>DO</v>
      </c>
    </row>
    <row r="284" spans="1:111">
      <c r="A284" t="str">
        <f t="shared" si="10"/>
        <v>07DO</v>
      </c>
      <c r="B284" s="67" t="s">
        <v>6</v>
      </c>
      <c r="C284" s="67" t="s">
        <v>975</v>
      </c>
      <c r="D284" s="67" t="s">
        <v>1083</v>
      </c>
      <c r="E284" s="68">
        <v>45238</v>
      </c>
      <c r="F284" s="185" t="s">
        <v>1007</v>
      </c>
      <c r="G284" s="67" t="s">
        <v>1004</v>
      </c>
      <c r="H284" s="69">
        <v>1</v>
      </c>
      <c r="I284" s="69">
        <v>0</v>
      </c>
      <c r="J284" s="69">
        <v>60</v>
      </c>
      <c r="K284" s="69">
        <v>63</v>
      </c>
      <c r="L284" s="69">
        <v>54</v>
      </c>
      <c r="M284" s="69">
        <v>9</v>
      </c>
      <c r="N284" s="69">
        <v>0</v>
      </c>
      <c r="O284" s="69">
        <v>0</v>
      </c>
      <c r="P284" s="69">
        <v>3</v>
      </c>
      <c r="Q284" s="80">
        <v>0</v>
      </c>
      <c r="R284" s="80">
        <v>746261</v>
      </c>
      <c r="S284" s="80">
        <v>43000</v>
      </c>
      <c r="T284" s="80">
        <v>703261</v>
      </c>
      <c r="U284" s="80">
        <v>746261</v>
      </c>
      <c r="V284" s="80">
        <v>629640</v>
      </c>
      <c r="W284" s="80">
        <v>0</v>
      </c>
      <c r="X284" s="80">
        <v>0</v>
      </c>
      <c r="Y284" s="80">
        <v>0</v>
      </c>
      <c r="Z284" s="80">
        <v>629640</v>
      </c>
      <c r="AA284" s="80">
        <v>629640</v>
      </c>
      <c r="AB284" s="80">
        <v>0</v>
      </c>
      <c r="AC284" s="69">
        <v>0</v>
      </c>
      <c r="AD284" s="69">
        <v>2</v>
      </c>
      <c r="AE284" s="69">
        <v>0</v>
      </c>
      <c r="AF284" s="80">
        <v>0</v>
      </c>
      <c r="AG284" s="80">
        <v>0</v>
      </c>
      <c r="AH284" s="69">
        <v>0</v>
      </c>
      <c r="AI284" s="69">
        <v>0</v>
      </c>
      <c r="AJ284" s="80">
        <v>0</v>
      </c>
      <c r="AK284" s="80">
        <v>0</v>
      </c>
      <c r="AL284" s="69">
        <v>0</v>
      </c>
      <c r="AM284" s="69">
        <v>0</v>
      </c>
      <c r="AN284" s="80">
        <v>0</v>
      </c>
      <c r="AO284" s="80">
        <v>0</v>
      </c>
      <c r="AP284" s="69">
        <v>0</v>
      </c>
      <c r="AQ284" s="69">
        <v>0</v>
      </c>
      <c r="AR284" s="80">
        <v>0</v>
      </c>
      <c r="AS284" s="80">
        <v>0</v>
      </c>
      <c r="AT284" s="69">
        <v>0</v>
      </c>
      <c r="AU284" s="69">
        <v>0</v>
      </c>
      <c r="AV284" s="80">
        <v>0</v>
      </c>
      <c r="AW284" s="80">
        <v>0</v>
      </c>
      <c r="AX284" s="69">
        <v>0</v>
      </c>
      <c r="AY284" s="69">
        <v>0</v>
      </c>
      <c r="AZ284" s="80">
        <v>0</v>
      </c>
      <c r="BA284" s="80">
        <v>0</v>
      </c>
      <c r="BB284" s="69">
        <v>0</v>
      </c>
      <c r="BC284" s="69">
        <v>0</v>
      </c>
      <c r="BD284" s="80">
        <v>0</v>
      </c>
      <c r="BE284" s="80">
        <v>0</v>
      </c>
      <c r="BF284" s="69">
        <v>0</v>
      </c>
      <c r="BG284" s="69">
        <v>0</v>
      </c>
      <c r="BH284" s="80">
        <v>0</v>
      </c>
      <c r="BI284" s="80">
        <v>0</v>
      </c>
      <c r="BJ284" s="69">
        <v>0</v>
      </c>
      <c r="BK284" s="69">
        <v>0</v>
      </c>
      <c r="BL284" s="80">
        <v>0</v>
      </c>
      <c r="BM284" s="80">
        <v>0</v>
      </c>
      <c r="BN284" s="69">
        <v>0</v>
      </c>
      <c r="BO284" s="69">
        <v>0</v>
      </c>
      <c r="BP284" s="80">
        <v>0</v>
      </c>
      <c r="BQ284" s="80">
        <v>0</v>
      </c>
      <c r="BR284" s="69">
        <v>0</v>
      </c>
      <c r="BS284" s="69">
        <v>0</v>
      </c>
      <c r="BT284" s="80">
        <v>0</v>
      </c>
      <c r="BU284" s="80">
        <v>0</v>
      </c>
      <c r="BV284" s="69">
        <v>0</v>
      </c>
      <c r="BW284" s="69">
        <v>0</v>
      </c>
      <c r="BX284" s="80">
        <v>0</v>
      </c>
      <c r="BY284" s="80">
        <v>0</v>
      </c>
      <c r="BZ284" s="69">
        <v>0</v>
      </c>
      <c r="CA284" s="69">
        <v>0</v>
      </c>
      <c r="CB284" s="80">
        <v>0</v>
      </c>
      <c r="CC284" s="80">
        <v>0</v>
      </c>
      <c r="CD284" s="69">
        <v>0</v>
      </c>
      <c r="CE284" s="69" t="s">
        <v>882</v>
      </c>
      <c r="CF284" s="69" t="s">
        <v>883</v>
      </c>
      <c r="CG284" s="69" t="s">
        <v>701</v>
      </c>
      <c r="CH284" s="69" t="s">
        <v>701</v>
      </c>
      <c r="CI284" s="69" t="s">
        <v>701</v>
      </c>
      <c r="CJ284" s="68" t="s">
        <v>701</v>
      </c>
      <c r="CK284" s="68">
        <v>45413</v>
      </c>
      <c r="CL284" s="185" t="s">
        <v>1001</v>
      </c>
      <c r="CM284" s="67" t="s">
        <v>1004</v>
      </c>
      <c r="CN284" s="67" t="s">
        <v>168</v>
      </c>
      <c r="CO284" s="68">
        <v>45380</v>
      </c>
      <c r="CP284" s="185" t="s">
        <v>1003</v>
      </c>
      <c r="CQ284" s="67" t="s">
        <v>1004</v>
      </c>
      <c r="CR284" s="67" t="s">
        <v>1078</v>
      </c>
      <c r="CS284" s="69">
        <v>927702</v>
      </c>
      <c r="CT284" s="69"/>
      <c r="CU284" s="69"/>
      <c r="CV284" s="69">
        <v>0</v>
      </c>
      <c r="CW284" s="69">
        <v>1</v>
      </c>
      <c r="CX284" s="69">
        <v>0</v>
      </c>
      <c r="CY284" s="69">
        <v>0</v>
      </c>
      <c r="CZ284" s="69">
        <v>0</v>
      </c>
      <c r="DA284" s="69">
        <v>0</v>
      </c>
      <c r="DG284" t="str">
        <f t="shared" si="11"/>
        <v>DO</v>
      </c>
    </row>
    <row r="285" spans="1:111">
      <c r="A285" t="str">
        <f t="shared" si="10"/>
        <v>07DO</v>
      </c>
      <c r="B285" s="67" t="s">
        <v>6</v>
      </c>
      <c r="C285" s="67" t="s">
        <v>488</v>
      </c>
      <c r="D285" s="67" t="s">
        <v>489</v>
      </c>
      <c r="E285" s="68">
        <v>44967</v>
      </c>
      <c r="F285" s="185" t="s">
        <v>1003</v>
      </c>
      <c r="G285" s="67" t="s">
        <v>1009</v>
      </c>
      <c r="H285" s="69">
        <v>1</v>
      </c>
      <c r="I285" s="69">
        <v>2</v>
      </c>
      <c r="J285" s="69">
        <v>30</v>
      </c>
      <c r="K285" s="69">
        <v>31</v>
      </c>
      <c r="L285" s="69">
        <v>29</v>
      </c>
      <c r="M285" s="69">
        <v>2</v>
      </c>
      <c r="N285" s="69">
        <v>0</v>
      </c>
      <c r="O285" s="69">
        <v>0</v>
      </c>
      <c r="P285" s="69">
        <v>1</v>
      </c>
      <c r="Q285" s="80">
        <v>0</v>
      </c>
      <c r="R285" s="80">
        <v>338100</v>
      </c>
      <c r="S285" s="80">
        <v>15000</v>
      </c>
      <c r="T285" s="80">
        <v>323100</v>
      </c>
      <c r="U285" s="80">
        <v>327764</v>
      </c>
      <c r="V285" s="80">
        <v>312738</v>
      </c>
      <c r="W285" s="80">
        <v>0</v>
      </c>
      <c r="X285" s="80">
        <v>0</v>
      </c>
      <c r="Y285" s="80">
        <v>0</v>
      </c>
      <c r="Z285" s="80">
        <v>312738</v>
      </c>
      <c r="AA285" s="80">
        <v>312738</v>
      </c>
      <c r="AB285" s="80">
        <v>0</v>
      </c>
      <c r="AC285" s="69">
        <v>-10336</v>
      </c>
      <c r="AD285" s="69">
        <v>1</v>
      </c>
      <c r="AE285" s="69">
        <v>0</v>
      </c>
      <c r="AF285" s="80">
        <v>0</v>
      </c>
      <c r="AG285" s="80">
        <v>8474</v>
      </c>
      <c r="AH285" s="69">
        <v>0</v>
      </c>
      <c r="AI285" s="69">
        <v>0</v>
      </c>
      <c r="AJ285" s="80">
        <v>0</v>
      </c>
      <c r="AK285" s="80">
        <v>29697</v>
      </c>
      <c r="AL285" s="69">
        <v>0</v>
      </c>
      <c r="AM285" s="69">
        <v>0</v>
      </c>
      <c r="AN285" s="80">
        <v>0</v>
      </c>
      <c r="AO285" s="80">
        <v>0</v>
      </c>
      <c r="AP285" s="69">
        <v>0</v>
      </c>
      <c r="AQ285" s="69">
        <v>0</v>
      </c>
      <c r="AR285" s="80">
        <v>0</v>
      </c>
      <c r="AS285" s="80">
        <v>0</v>
      </c>
      <c r="AT285" s="69">
        <v>0</v>
      </c>
      <c r="AU285" s="69">
        <v>0</v>
      </c>
      <c r="AV285" s="80">
        <v>0</v>
      </c>
      <c r="AW285" s="80">
        <v>0</v>
      </c>
      <c r="AX285" s="69">
        <v>0</v>
      </c>
      <c r="AY285" s="69">
        <v>0</v>
      </c>
      <c r="AZ285" s="80">
        <v>0</v>
      </c>
      <c r="BA285" s="80">
        <v>-48507</v>
      </c>
      <c r="BB285" s="69">
        <v>0</v>
      </c>
      <c r="BC285" s="69">
        <v>0</v>
      </c>
      <c r="BD285" s="80">
        <v>0</v>
      </c>
      <c r="BE285" s="80">
        <v>0</v>
      </c>
      <c r="BF285" s="69">
        <v>0</v>
      </c>
      <c r="BG285" s="69">
        <v>0</v>
      </c>
      <c r="BH285" s="80">
        <v>0</v>
      </c>
      <c r="BI285" s="80">
        <v>0</v>
      </c>
      <c r="BJ285" s="69">
        <v>0</v>
      </c>
      <c r="BK285" s="69">
        <v>0</v>
      </c>
      <c r="BL285" s="80">
        <v>0</v>
      </c>
      <c r="BM285" s="80">
        <v>0</v>
      </c>
      <c r="BN285" s="69">
        <v>0</v>
      </c>
      <c r="BO285" s="69">
        <v>0</v>
      </c>
      <c r="BP285" s="80">
        <v>0</v>
      </c>
      <c r="BQ285" s="80">
        <v>0</v>
      </c>
      <c r="BR285" s="69">
        <v>0</v>
      </c>
      <c r="BS285" s="69">
        <v>0</v>
      </c>
      <c r="BT285" s="80">
        <v>0</v>
      </c>
      <c r="BU285" s="80">
        <v>0</v>
      </c>
      <c r="BV285" s="69">
        <v>0</v>
      </c>
      <c r="BW285" s="69">
        <v>0</v>
      </c>
      <c r="BX285" s="80">
        <v>0</v>
      </c>
      <c r="BY285" s="80">
        <v>0</v>
      </c>
      <c r="BZ285" s="69">
        <v>0</v>
      </c>
      <c r="CA285" s="69">
        <v>0</v>
      </c>
      <c r="CB285" s="80">
        <v>0</v>
      </c>
      <c r="CC285" s="80">
        <v>-10336</v>
      </c>
      <c r="CD285" s="69">
        <v>0</v>
      </c>
      <c r="CE285" s="69" t="s">
        <v>704</v>
      </c>
      <c r="CF285" s="69" t="s">
        <v>705</v>
      </c>
      <c r="CG285" s="69" t="s">
        <v>701</v>
      </c>
      <c r="CH285" s="69" t="s">
        <v>701</v>
      </c>
      <c r="CI285" s="69" t="s">
        <v>701</v>
      </c>
      <c r="CJ285" s="68" t="s">
        <v>701</v>
      </c>
      <c r="CK285" s="68">
        <v>45468</v>
      </c>
      <c r="CL285" s="185" t="s">
        <v>1001</v>
      </c>
      <c r="CM285" s="67" t="s">
        <v>1004</v>
      </c>
      <c r="CN285" s="67" t="s">
        <v>168</v>
      </c>
      <c r="CO285" s="68">
        <v>45209</v>
      </c>
      <c r="CP285" s="185" t="s">
        <v>1007</v>
      </c>
      <c r="CQ285" s="67" t="s">
        <v>1004</v>
      </c>
      <c r="CR285" s="67" t="s">
        <v>1078</v>
      </c>
      <c r="CS285" s="69">
        <v>342400</v>
      </c>
      <c r="CT285" s="69" t="s">
        <v>712</v>
      </c>
      <c r="CU285" s="69" t="s">
        <v>713</v>
      </c>
      <c r="CV285" s="69">
        <v>0</v>
      </c>
      <c r="CW285" s="69">
        <v>0</v>
      </c>
      <c r="CX285" s="69">
        <v>0</v>
      </c>
      <c r="CY285" s="69">
        <v>0</v>
      </c>
      <c r="CZ285" s="69">
        <v>0</v>
      </c>
      <c r="DA285" s="69">
        <v>0</v>
      </c>
      <c r="DG285" t="str">
        <f t="shared" si="11"/>
        <v>DO</v>
      </c>
    </row>
    <row r="286" spans="1:111">
      <c r="A286" t="str">
        <f t="shared" si="10"/>
        <v>07DO</v>
      </c>
      <c r="B286" s="67" t="s">
        <v>6</v>
      </c>
      <c r="C286" s="67" t="s">
        <v>976</v>
      </c>
      <c r="D286" s="67" t="s">
        <v>1084</v>
      </c>
      <c r="E286" s="68">
        <v>45238</v>
      </c>
      <c r="F286" s="185" t="s">
        <v>1007</v>
      </c>
      <c r="G286" s="67" t="s">
        <v>1004</v>
      </c>
      <c r="H286" s="69">
        <v>1</v>
      </c>
      <c r="I286" s="69">
        <v>0</v>
      </c>
      <c r="J286" s="69">
        <v>60</v>
      </c>
      <c r="K286" s="69">
        <v>60</v>
      </c>
      <c r="L286" s="69">
        <v>53</v>
      </c>
      <c r="M286" s="69">
        <v>7</v>
      </c>
      <c r="N286" s="69">
        <v>0</v>
      </c>
      <c r="O286" s="69">
        <v>0</v>
      </c>
      <c r="P286" s="69">
        <v>0</v>
      </c>
      <c r="Q286" s="80">
        <v>0</v>
      </c>
      <c r="R286" s="80">
        <v>268116</v>
      </c>
      <c r="S286" s="80">
        <v>17000</v>
      </c>
      <c r="T286" s="80">
        <v>251116</v>
      </c>
      <c r="U286" s="80">
        <v>268116</v>
      </c>
      <c r="V286" s="80">
        <v>251692</v>
      </c>
      <c r="W286" s="80">
        <v>0</v>
      </c>
      <c r="X286" s="80">
        <v>0</v>
      </c>
      <c r="Y286" s="80">
        <v>0</v>
      </c>
      <c r="Z286" s="80">
        <v>251692</v>
      </c>
      <c r="AA286" s="80">
        <v>251692</v>
      </c>
      <c r="AB286" s="80">
        <v>0</v>
      </c>
      <c r="AC286" s="69">
        <v>0</v>
      </c>
      <c r="AD286" s="69">
        <v>0</v>
      </c>
      <c r="AE286" s="69">
        <v>0</v>
      </c>
      <c r="AF286" s="80">
        <v>0</v>
      </c>
      <c r="AG286" s="80">
        <v>0</v>
      </c>
      <c r="AH286" s="69">
        <v>0</v>
      </c>
      <c r="AI286" s="69">
        <v>0</v>
      </c>
      <c r="AJ286" s="80">
        <v>0</v>
      </c>
      <c r="AK286" s="80">
        <v>0</v>
      </c>
      <c r="AL286" s="69">
        <v>0</v>
      </c>
      <c r="AM286" s="69">
        <v>0</v>
      </c>
      <c r="AN286" s="80">
        <v>0</v>
      </c>
      <c r="AO286" s="80">
        <v>0</v>
      </c>
      <c r="AP286" s="69">
        <v>0</v>
      </c>
      <c r="AQ286" s="69">
        <v>0</v>
      </c>
      <c r="AR286" s="80">
        <v>0</v>
      </c>
      <c r="AS286" s="80">
        <v>0</v>
      </c>
      <c r="AT286" s="69">
        <v>0</v>
      </c>
      <c r="AU286" s="69">
        <v>0</v>
      </c>
      <c r="AV286" s="80">
        <v>0</v>
      </c>
      <c r="AW286" s="80">
        <v>0</v>
      </c>
      <c r="AX286" s="69">
        <v>0</v>
      </c>
      <c r="AY286" s="69">
        <v>0</v>
      </c>
      <c r="AZ286" s="80">
        <v>0</v>
      </c>
      <c r="BA286" s="80">
        <v>0</v>
      </c>
      <c r="BB286" s="69">
        <v>0</v>
      </c>
      <c r="BC286" s="69">
        <v>0</v>
      </c>
      <c r="BD286" s="80">
        <v>0</v>
      </c>
      <c r="BE286" s="80">
        <v>0</v>
      </c>
      <c r="BF286" s="69">
        <v>0</v>
      </c>
      <c r="BG286" s="69">
        <v>0</v>
      </c>
      <c r="BH286" s="80">
        <v>0</v>
      </c>
      <c r="BI286" s="80">
        <v>0</v>
      </c>
      <c r="BJ286" s="69">
        <v>0</v>
      </c>
      <c r="BK286" s="69">
        <v>0</v>
      </c>
      <c r="BL286" s="80">
        <v>0</v>
      </c>
      <c r="BM286" s="80">
        <v>0</v>
      </c>
      <c r="BN286" s="69">
        <v>0</v>
      </c>
      <c r="BO286" s="69">
        <v>0</v>
      </c>
      <c r="BP286" s="80">
        <v>0</v>
      </c>
      <c r="BQ286" s="80">
        <v>0</v>
      </c>
      <c r="BR286" s="69">
        <v>0</v>
      </c>
      <c r="BS286" s="69">
        <v>0</v>
      </c>
      <c r="BT286" s="80">
        <v>0</v>
      </c>
      <c r="BU286" s="80">
        <v>0</v>
      </c>
      <c r="BV286" s="69">
        <v>0</v>
      </c>
      <c r="BW286" s="69">
        <v>0</v>
      </c>
      <c r="BX286" s="80">
        <v>0</v>
      </c>
      <c r="BY286" s="80">
        <v>0</v>
      </c>
      <c r="BZ286" s="69">
        <v>0</v>
      </c>
      <c r="CA286" s="69">
        <v>0</v>
      </c>
      <c r="CB286" s="80">
        <v>0</v>
      </c>
      <c r="CC286" s="80">
        <v>0</v>
      </c>
      <c r="CD286" s="69">
        <v>0</v>
      </c>
      <c r="CE286" s="69" t="s">
        <v>736</v>
      </c>
      <c r="CF286" s="69" t="s">
        <v>737</v>
      </c>
      <c r="CG286" s="69" t="s">
        <v>701</v>
      </c>
      <c r="CH286" s="69" t="s">
        <v>701</v>
      </c>
      <c r="CI286" s="69" t="s">
        <v>701</v>
      </c>
      <c r="CJ286" s="68" t="s">
        <v>701</v>
      </c>
      <c r="CK286" s="68">
        <v>45461</v>
      </c>
      <c r="CL286" s="185" t="s">
        <v>1001</v>
      </c>
      <c r="CM286" s="67" t="s">
        <v>1004</v>
      </c>
      <c r="CN286" s="67" t="s">
        <v>168</v>
      </c>
      <c r="CO286" s="68">
        <v>45429</v>
      </c>
      <c r="CP286" s="185" t="s">
        <v>1001</v>
      </c>
      <c r="CQ286" s="67" t="s">
        <v>1004</v>
      </c>
      <c r="CR286" s="67" t="s">
        <v>1076</v>
      </c>
      <c r="CS286" s="69">
        <v>436100</v>
      </c>
      <c r="CT286" s="69"/>
      <c r="CU286" s="69"/>
      <c r="CV286" s="69">
        <v>0</v>
      </c>
      <c r="CW286" s="69">
        <v>0</v>
      </c>
      <c r="CX286" s="69">
        <v>0</v>
      </c>
      <c r="CY286" s="69">
        <v>0</v>
      </c>
      <c r="CZ286" s="69">
        <v>0</v>
      </c>
      <c r="DA286" s="69">
        <v>0</v>
      </c>
      <c r="DG286" t="str">
        <f t="shared" si="11"/>
        <v>DO</v>
      </c>
    </row>
    <row r="287" spans="1:111">
      <c r="A287" t="str">
        <f t="shared" si="10"/>
        <v>07DO</v>
      </c>
      <c r="B287" s="67" t="s">
        <v>6</v>
      </c>
      <c r="C287" s="67" t="s">
        <v>490</v>
      </c>
      <c r="D287" s="67" t="s">
        <v>491</v>
      </c>
      <c r="E287" s="68">
        <v>43963</v>
      </c>
      <c r="F287" s="185" t="s">
        <v>1001</v>
      </c>
      <c r="G287" s="67" t="s">
        <v>1008</v>
      </c>
      <c r="H287" s="69">
        <v>3</v>
      </c>
      <c r="I287" s="69">
        <v>15</v>
      </c>
      <c r="J287" s="69">
        <v>815</v>
      </c>
      <c r="K287" s="69">
        <v>1016</v>
      </c>
      <c r="L287" s="69">
        <v>1016</v>
      </c>
      <c r="M287" s="69">
        <v>0</v>
      </c>
      <c r="N287" s="69">
        <v>0</v>
      </c>
      <c r="O287" s="69">
        <v>0</v>
      </c>
      <c r="P287" s="69">
        <v>101</v>
      </c>
      <c r="Q287" s="80">
        <v>100</v>
      </c>
      <c r="R287" s="80">
        <v>63996999</v>
      </c>
      <c r="S287" s="80">
        <v>150000</v>
      </c>
      <c r="T287" s="80">
        <v>63846999</v>
      </c>
      <c r="U287" s="80">
        <v>65132965</v>
      </c>
      <c r="V287" s="80">
        <v>65090666</v>
      </c>
      <c r="W287" s="80">
        <v>0</v>
      </c>
      <c r="X287" s="80">
        <v>0</v>
      </c>
      <c r="Y287" s="80">
        <v>0</v>
      </c>
      <c r="Z287" s="80">
        <v>65090666</v>
      </c>
      <c r="AA287" s="80">
        <v>65542493</v>
      </c>
      <c r="AB287" s="80">
        <v>2125319</v>
      </c>
      <c r="AC287" s="69">
        <v>1135966</v>
      </c>
      <c r="AD287" s="69">
        <v>50</v>
      </c>
      <c r="AE287" s="69">
        <v>0</v>
      </c>
      <c r="AF287" s="80">
        <v>0</v>
      </c>
      <c r="AG287" s="80">
        <v>540370</v>
      </c>
      <c r="AH287" s="69">
        <v>0</v>
      </c>
      <c r="AI287" s="69">
        <v>0</v>
      </c>
      <c r="AJ287" s="80">
        <v>0</v>
      </c>
      <c r="AK287" s="80">
        <v>120716</v>
      </c>
      <c r="AL287" s="69">
        <v>0</v>
      </c>
      <c r="AM287" s="69">
        <v>0</v>
      </c>
      <c r="AN287" s="80">
        <v>0</v>
      </c>
      <c r="AO287" s="80">
        <v>0</v>
      </c>
      <c r="AP287" s="69">
        <v>0</v>
      </c>
      <c r="AQ287" s="69">
        <v>0</v>
      </c>
      <c r="AR287" s="80">
        <v>0</v>
      </c>
      <c r="AS287" s="80">
        <v>0</v>
      </c>
      <c r="AT287" s="69">
        <v>0</v>
      </c>
      <c r="AU287" s="69">
        <v>0</v>
      </c>
      <c r="AV287" s="80">
        <v>0</v>
      </c>
      <c r="AW287" s="80">
        <v>0</v>
      </c>
      <c r="AX287" s="69">
        <v>0</v>
      </c>
      <c r="AY287" s="69">
        <v>0</v>
      </c>
      <c r="AZ287" s="80">
        <v>0</v>
      </c>
      <c r="BA287" s="80">
        <v>332845</v>
      </c>
      <c r="BB287" s="69">
        <v>0</v>
      </c>
      <c r="BC287" s="69">
        <v>0</v>
      </c>
      <c r="BD287" s="80">
        <v>79</v>
      </c>
      <c r="BE287" s="80">
        <v>68593</v>
      </c>
      <c r="BF287" s="69">
        <v>68593</v>
      </c>
      <c r="BG287" s="69">
        <v>0</v>
      </c>
      <c r="BH287" s="80">
        <v>0</v>
      </c>
      <c r="BI287" s="80">
        <v>0</v>
      </c>
      <c r="BJ287" s="69">
        <v>0</v>
      </c>
      <c r="BK287" s="69">
        <v>0</v>
      </c>
      <c r="BL287" s="80">
        <v>0</v>
      </c>
      <c r="BM287" s="80">
        <v>206020</v>
      </c>
      <c r="BN287" s="69">
        <v>126890</v>
      </c>
      <c r="BO287" s="69">
        <v>0</v>
      </c>
      <c r="BP287" s="80">
        <v>0</v>
      </c>
      <c r="BQ287" s="80">
        <v>0</v>
      </c>
      <c r="BR287" s="69">
        <v>0</v>
      </c>
      <c r="BS287" s="69">
        <v>0</v>
      </c>
      <c r="BT287" s="80">
        <v>0</v>
      </c>
      <c r="BU287" s="80">
        <v>0</v>
      </c>
      <c r="BV287" s="69">
        <v>0</v>
      </c>
      <c r="BW287" s="69">
        <v>0</v>
      </c>
      <c r="BX287" s="80">
        <v>0</v>
      </c>
      <c r="BY287" s="80">
        <v>0</v>
      </c>
      <c r="BZ287" s="69">
        <v>0</v>
      </c>
      <c r="CA287" s="69">
        <v>0</v>
      </c>
      <c r="CB287" s="80">
        <v>79</v>
      </c>
      <c r="CC287" s="80">
        <v>1268544</v>
      </c>
      <c r="CD287" s="69">
        <v>195483</v>
      </c>
      <c r="CE287" s="69" t="s">
        <v>977</v>
      </c>
      <c r="CF287" s="69" t="s">
        <v>978</v>
      </c>
      <c r="CG287" s="69" t="s">
        <v>701</v>
      </c>
      <c r="CH287" s="69" t="s">
        <v>701</v>
      </c>
      <c r="CI287" s="69" t="s">
        <v>701</v>
      </c>
      <c r="CJ287" s="68" t="s">
        <v>701</v>
      </c>
      <c r="CK287" s="68">
        <v>45408</v>
      </c>
      <c r="CL287" s="185" t="s">
        <v>1001</v>
      </c>
      <c r="CM287" s="67" t="s">
        <v>1004</v>
      </c>
      <c r="CN287" s="67" t="s">
        <v>168</v>
      </c>
      <c r="CO287" s="68">
        <v>45061</v>
      </c>
      <c r="CP287" s="185" t="s">
        <v>1001</v>
      </c>
      <c r="CQ287" s="67" t="s">
        <v>1009</v>
      </c>
      <c r="CR287" s="67" t="s">
        <v>1075</v>
      </c>
      <c r="CS287" s="69">
        <v>55949573</v>
      </c>
      <c r="CT287" s="69" t="s">
        <v>979</v>
      </c>
      <c r="CU287" s="69" t="s">
        <v>980</v>
      </c>
      <c r="CV287" s="69">
        <v>0</v>
      </c>
      <c r="CW287" s="69">
        <v>51</v>
      </c>
      <c r="CX287" s="69">
        <v>0</v>
      </c>
      <c r="CY287" s="69">
        <v>0</v>
      </c>
      <c r="CZ287" s="69">
        <v>0</v>
      </c>
      <c r="DA287" s="69">
        <v>0</v>
      </c>
      <c r="DG287" t="str">
        <f t="shared" si="11"/>
        <v>DO</v>
      </c>
    </row>
    <row r="288" spans="1:111">
      <c r="A288" t="str">
        <f t="shared" si="10"/>
        <v>08DO</v>
      </c>
      <c r="B288" s="67" t="s">
        <v>7</v>
      </c>
      <c r="C288" s="67" t="s">
        <v>510</v>
      </c>
      <c r="D288" s="67" t="s">
        <v>511</v>
      </c>
      <c r="E288" s="68">
        <v>43266</v>
      </c>
      <c r="F288" s="185" t="s">
        <v>1001</v>
      </c>
      <c r="G288" s="67" t="s">
        <v>1006</v>
      </c>
      <c r="H288" s="69">
        <v>2</v>
      </c>
      <c r="I288" s="69">
        <v>27</v>
      </c>
      <c r="J288" s="69">
        <v>1430</v>
      </c>
      <c r="K288" s="69">
        <v>1594</v>
      </c>
      <c r="L288" s="69">
        <v>1265</v>
      </c>
      <c r="M288" s="69">
        <v>329</v>
      </c>
      <c r="N288" s="69">
        <v>0</v>
      </c>
      <c r="O288" s="69">
        <v>0</v>
      </c>
      <c r="P288" s="69">
        <v>164</v>
      </c>
      <c r="Q288" s="80">
        <v>0</v>
      </c>
      <c r="R288" s="80">
        <v>143269821</v>
      </c>
      <c r="S288" s="80">
        <v>150000</v>
      </c>
      <c r="T288" s="80">
        <v>143119821</v>
      </c>
      <c r="U288" s="80">
        <v>145759356</v>
      </c>
      <c r="V288" s="80">
        <v>145166429</v>
      </c>
      <c r="W288" s="80">
        <v>0</v>
      </c>
      <c r="X288" s="80">
        <v>5000000</v>
      </c>
      <c r="Y288" s="80">
        <v>5000000</v>
      </c>
      <c r="Z288" s="80">
        <v>150166429</v>
      </c>
      <c r="AA288" s="80">
        <v>144192875</v>
      </c>
      <c r="AB288" s="80">
        <v>-5873129</v>
      </c>
      <c r="AC288" s="69">
        <v>2489535</v>
      </c>
      <c r="AD288" s="69">
        <v>81</v>
      </c>
      <c r="AE288" s="69">
        <v>0</v>
      </c>
      <c r="AF288" s="80">
        <v>0</v>
      </c>
      <c r="AG288" s="80">
        <v>398577</v>
      </c>
      <c r="AH288" s="69">
        <v>0</v>
      </c>
      <c r="AI288" s="69">
        <v>0</v>
      </c>
      <c r="AJ288" s="80">
        <v>0</v>
      </c>
      <c r="AK288" s="80">
        <v>1404790</v>
      </c>
      <c r="AL288" s="69">
        <v>0</v>
      </c>
      <c r="AM288" s="69">
        <v>0</v>
      </c>
      <c r="AN288" s="80">
        <v>0</v>
      </c>
      <c r="AO288" s="80">
        <v>13454</v>
      </c>
      <c r="AP288" s="69">
        <v>0</v>
      </c>
      <c r="AQ288" s="69">
        <v>0</v>
      </c>
      <c r="AR288" s="80">
        <v>0</v>
      </c>
      <c r="AS288" s="80">
        <v>0</v>
      </c>
      <c r="AT288" s="69">
        <v>0</v>
      </c>
      <c r="AU288" s="69">
        <v>0</v>
      </c>
      <c r="AV288" s="80">
        <v>0</v>
      </c>
      <c r="AW288" s="80">
        <v>0</v>
      </c>
      <c r="AX288" s="69">
        <v>0</v>
      </c>
      <c r="AY288" s="69">
        <v>0</v>
      </c>
      <c r="AZ288" s="80">
        <v>0</v>
      </c>
      <c r="BA288" s="80">
        <v>131931</v>
      </c>
      <c r="BB288" s="69">
        <v>0</v>
      </c>
      <c r="BC288" s="69">
        <v>0</v>
      </c>
      <c r="BD288" s="80">
        <v>0</v>
      </c>
      <c r="BE288" s="80">
        <v>551048</v>
      </c>
      <c r="BF288" s="69">
        <v>0</v>
      </c>
      <c r="BG288" s="69">
        <v>0</v>
      </c>
      <c r="BH288" s="80">
        <v>0</v>
      </c>
      <c r="BI288" s="80">
        <v>0</v>
      </c>
      <c r="BJ288" s="69">
        <v>0</v>
      </c>
      <c r="BK288" s="69">
        <v>0</v>
      </c>
      <c r="BL288" s="80">
        <v>0</v>
      </c>
      <c r="BM288" s="80">
        <v>20555</v>
      </c>
      <c r="BN288" s="69">
        <v>0</v>
      </c>
      <c r="BO288" s="69">
        <v>0</v>
      </c>
      <c r="BP288" s="80">
        <v>0</v>
      </c>
      <c r="BQ288" s="80">
        <v>0</v>
      </c>
      <c r="BR288" s="69">
        <v>0</v>
      </c>
      <c r="BS288" s="69">
        <v>0</v>
      </c>
      <c r="BT288" s="80">
        <v>0</v>
      </c>
      <c r="BU288" s="80">
        <v>0</v>
      </c>
      <c r="BV288" s="69">
        <v>0</v>
      </c>
      <c r="BW288" s="69">
        <v>0</v>
      </c>
      <c r="BX288" s="80">
        <v>0</v>
      </c>
      <c r="BY288" s="80">
        <v>0</v>
      </c>
      <c r="BZ288" s="69">
        <v>0</v>
      </c>
      <c r="CA288" s="69">
        <v>0</v>
      </c>
      <c r="CB288" s="80">
        <v>0</v>
      </c>
      <c r="CC288" s="80">
        <v>2379872</v>
      </c>
      <c r="CD288" s="69">
        <v>0</v>
      </c>
      <c r="CE288" s="69" t="s">
        <v>764</v>
      </c>
      <c r="CF288" s="69" t="s">
        <v>765</v>
      </c>
      <c r="CG288" s="69" t="s">
        <v>701</v>
      </c>
      <c r="CH288" s="69" t="s">
        <v>701</v>
      </c>
      <c r="CI288" s="69" t="s">
        <v>701</v>
      </c>
      <c r="CJ288" s="68" t="s">
        <v>701</v>
      </c>
      <c r="CK288" s="68">
        <v>45112</v>
      </c>
      <c r="CL288" s="185" t="s">
        <v>1005</v>
      </c>
      <c r="CM288" s="67" t="s">
        <v>1004</v>
      </c>
      <c r="CN288" s="67" t="s">
        <v>168</v>
      </c>
      <c r="CO288" s="68">
        <v>44621</v>
      </c>
      <c r="CP288" s="185" t="s">
        <v>1003</v>
      </c>
      <c r="CQ288" s="67" t="s">
        <v>1010</v>
      </c>
      <c r="CR288" s="67" t="s">
        <v>1085</v>
      </c>
      <c r="CS288" s="69">
        <v>156867749.97999999</v>
      </c>
      <c r="CT288" s="69" t="s">
        <v>955</v>
      </c>
      <c r="CU288" s="69" t="s">
        <v>956</v>
      </c>
      <c r="CV288" s="69">
        <v>0</v>
      </c>
      <c r="CW288" s="69">
        <v>83</v>
      </c>
      <c r="CX288" s="69">
        <v>0</v>
      </c>
      <c r="CY288" s="69">
        <v>0</v>
      </c>
      <c r="CZ288" s="69">
        <v>-140484</v>
      </c>
      <c r="DA288" s="69">
        <v>0</v>
      </c>
      <c r="DG288" t="str">
        <f t="shared" si="11"/>
        <v>DO</v>
      </c>
    </row>
    <row r="289" spans="1:111">
      <c r="A289" t="str">
        <f t="shared" si="10"/>
        <v>08DO</v>
      </c>
      <c r="B289" s="67" t="s">
        <v>7</v>
      </c>
      <c r="C289" s="67" t="s">
        <v>512</v>
      </c>
      <c r="D289" s="67" t="s">
        <v>513</v>
      </c>
      <c r="E289" s="68">
        <v>43606</v>
      </c>
      <c r="F289" s="185" t="s">
        <v>1001</v>
      </c>
      <c r="G289" s="67" t="s">
        <v>1016</v>
      </c>
      <c r="H289" s="69">
        <v>1</v>
      </c>
      <c r="I289" s="69">
        <v>5</v>
      </c>
      <c r="J289" s="69">
        <v>565</v>
      </c>
      <c r="K289" s="69">
        <v>771</v>
      </c>
      <c r="L289" s="69">
        <v>769</v>
      </c>
      <c r="M289" s="69">
        <v>2</v>
      </c>
      <c r="N289" s="69">
        <v>0</v>
      </c>
      <c r="O289" s="69">
        <v>0</v>
      </c>
      <c r="P289" s="69">
        <v>206</v>
      </c>
      <c r="Q289" s="80">
        <v>0</v>
      </c>
      <c r="R289" s="80">
        <v>19557418</v>
      </c>
      <c r="S289" s="80">
        <v>150000</v>
      </c>
      <c r="T289" s="80">
        <v>19407418</v>
      </c>
      <c r="U289" s="80">
        <v>20031429</v>
      </c>
      <c r="V289" s="80">
        <v>19576305</v>
      </c>
      <c r="W289" s="80">
        <v>0</v>
      </c>
      <c r="X289" s="80">
        <v>0</v>
      </c>
      <c r="Y289" s="80">
        <v>0</v>
      </c>
      <c r="Z289" s="80">
        <v>19576305</v>
      </c>
      <c r="AA289" s="80">
        <v>19542086</v>
      </c>
      <c r="AB289" s="80">
        <v>-34220</v>
      </c>
      <c r="AC289" s="69">
        <v>474011</v>
      </c>
      <c r="AD289" s="69">
        <v>114</v>
      </c>
      <c r="AE289" s="69">
        <v>0</v>
      </c>
      <c r="AF289" s="80">
        <v>0</v>
      </c>
      <c r="AG289" s="80">
        <v>558466</v>
      </c>
      <c r="AH289" s="69">
        <v>0</v>
      </c>
      <c r="AI289" s="69">
        <v>0</v>
      </c>
      <c r="AJ289" s="80">
        <v>0</v>
      </c>
      <c r="AK289" s="80">
        <v>379263</v>
      </c>
      <c r="AL289" s="69">
        <v>0</v>
      </c>
      <c r="AM289" s="69">
        <v>0</v>
      </c>
      <c r="AN289" s="80">
        <v>0</v>
      </c>
      <c r="AO289" s="80">
        <v>0</v>
      </c>
      <c r="AP289" s="69">
        <v>0</v>
      </c>
      <c r="AQ289" s="69">
        <v>0</v>
      </c>
      <c r="AR289" s="80">
        <v>0</v>
      </c>
      <c r="AS289" s="80">
        <v>0</v>
      </c>
      <c r="AT289" s="69">
        <v>0</v>
      </c>
      <c r="AU289" s="69">
        <v>0</v>
      </c>
      <c r="AV289" s="80">
        <v>0</v>
      </c>
      <c r="AW289" s="80">
        <v>0</v>
      </c>
      <c r="AX289" s="69">
        <v>0</v>
      </c>
      <c r="AY289" s="69">
        <v>0</v>
      </c>
      <c r="AZ289" s="80">
        <v>0</v>
      </c>
      <c r="BA289" s="80">
        <v>18588</v>
      </c>
      <c r="BB289" s="69">
        <v>0</v>
      </c>
      <c r="BC289" s="69">
        <v>0</v>
      </c>
      <c r="BD289" s="80">
        <v>0</v>
      </c>
      <c r="BE289" s="80">
        <v>31372</v>
      </c>
      <c r="BF289" s="69">
        <v>0</v>
      </c>
      <c r="BG289" s="69">
        <v>0</v>
      </c>
      <c r="BH289" s="80">
        <v>0</v>
      </c>
      <c r="BI289" s="80">
        <v>0</v>
      </c>
      <c r="BJ289" s="69">
        <v>0</v>
      </c>
      <c r="BK289" s="69">
        <v>0</v>
      </c>
      <c r="BL289" s="80">
        <v>0</v>
      </c>
      <c r="BM289" s="80">
        <v>3094</v>
      </c>
      <c r="BN289" s="69">
        <v>0</v>
      </c>
      <c r="BO289" s="69">
        <v>0</v>
      </c>
      <c r="BP289" s="80">
        <v>0</v>
      </c>
      <c r="BQ289" s="80">
        <v>0</v>
      </c>
      <c r="BR289" s="69">
        <v>0</v>
      </c>
      <c r="BS289" s="69">
        <v>0</v>
      </c>
      <c r="BT289" s="80">
        <v>0</v>
      </c>
      <c r="BU289" s="80">
        <v>0</v>
      </c>
      <c r="BV289" s="69">
        <v>0</v>
      </c>
      <c r="BW289" s="69">
        <v>0</v>
      </c>
      <c r="BX289" s="80">
        <v>0</v>
      </c>
      <c r="BY289" s="80">
        <v>0</v>
      </c>
      <c r="BZ289" s="69">
        <v>0</v>
      </c>
      <c r="CA289" s="69">
        <v>0</v>
      </c>
      <c r="CB289" s="80">
        <v>0</v>
      </c>
      <c r="CC289" s="80">
        <v>606328</v>
      </c>
      <c r="CD289" s="69">
        <v>0</v>
      </c>
      <c r="CE289" s="69" t="s">
        <v>957</v>
      </c>
      <c r="CF289" s="69" t="s">
        <v>958</v>
      </c>
      <c r="CG289" s="69" t="s">
        <v>701</v>
      </c>
      <c r="CH289" s="69" t="s">
        <v>701</v>
      </c>
      <c r="CI289" s="69" t="s">
        <v>701</v>
      </c>
      <c r="CJ289" s="68" t="s">
        <v>701</v>
      </c>
      <c r="CK289" s="68">
        <v>45386</v>
      </c>
      <c r="CL289" s="185" t="s">
        <v>1001</v>
      </c>
      <c r="CM289" s="67" t="s">
        <v>1004</v>
      </c>
      <c r="CN289" s="67" t="s">
        <v>168</v>
      </c>
      <c r="CO289" s="68">
        <v>44565</v>
      </c>
      <c r="CP289" s="185" t="s">
        <v>1003</v>
      </c>
      <c r="CQ289" s="67" t="s">
        <v>1010</v>
      </c>
      <c r="CR289" s="67" t="s">
        <v>1085</v>
      </c>
      <c r="CS289" s="69">
        <v>16516025.029999999</v>
      </c>
      <c r="CT289" s="69"/>
      <c r="CU289" s="69"/>
      <c r="CV289" s="69">
        <v>0</v>
      </c>
      <c r="CW289" s="69">
        <v>92</v>
      </c>
      <c r="CX289" s="69">
        <v>0</v>
      </c>
      <c r="CY289" s="69">
        <v>0</v>
      </c>
      <c r="CZ289" s="69">
        <v>-384455</v>
      </c>
      <c r="DA289" s="69">
        <v>0</v>
      </c>
      <c r="DG289" t="str">
        <f t="shared" si="11"/>
        <v>DO</v>
      </c>
    </row>
    <row r="290" spans="1:111">
      <c r="A290" t="str">
        <f t="shared" si="10"/>
        <v>08DO</v>
      </c>
      <c r="B290" s="67" t="s">
        <v>7</v>
      </c>
      <c r="C290" s="67" t="s">
        <v>514</v>
      </c>
      <c r="D290" s="67" t="s">
        <v>515</v>
      </c>
      <c r="E290" s="68">
        <v>43599</v>
      </c>
      <c r="F290" s="185" t="s">
        <v>1001</v>
      </c>
      <c r="G290" s="67" t="s">
        <v>1016</v>
      </c>
      <c r="H290" s="69">
        <v>3</v>
      </c>
      <c r="I290" s="69">
        <v>5</v>
      </c>
      <c r="J290" s="69">
        <v>738</v>
      </c>
      <c r="K290" s="69">
        <v>1039</v>
      </c>
      <c r="L290" s="69">
        <v>1039</v>
      </c>
      <c r="M290" s="69">
        <v>0</v>
      </c>
      <c r="N290" s="69">
        <v>0</v>
      </c>
      <c r="O290" s="69">
        <v>0</v>
      </c>
      <c r="P290" s="69">
        <v>301</v>
      </c>
      <c r="Q290" s="80">
        <v>0</v>
      </c>
      <c r="R290" s="80">
        <v>31832323</v>
      </c>
      <c r="S290" s="80">
        <v>150000</v>
      </c>
      <c r="T290" s="80">
        <v>31682323</v>
      </c>
      <c r="U290" s="80">
        <v>32865375</v>
      </c>
      <c r="V290" s="80">
        <v>32938830</v>
      </c>
      <c r="W290" s="80">
        <v>0</v>
      </c>
      <c r="X290" s="80">
        <v>0</v>
      </c>
      <c r="Y290" s="80">
        <v>0</v>
      </c>
      <c r="Z290" s="80">
        <v>32938830</v>
      </c>
      <c r="AA290" s="80">
        <v>32271398</v>
      </c>
      <c r="AB290" s="80">
        <v>-667433</v>
      </c>
      <c r="AC290" s="69">
        <v>1033052</v>
      </c>
      <c r="AD290" s="69">
        <v>175</v>
      </c>
      <c r="AE290" s="69">
        <v>0</v>
      </c>
      <c r="AF290" s="80">
        <v>0</v>
      </c>
      <c r="AG290" s="80">
        <v>62194</v>
      </c>
      <c r="AH290" s="69">
        <v>0</v>
      </c>
      <c r="AI290" s="69">
        <v>0</v>
      </c>
      <c r="AJ290" s="80">
        <v>0</v>
      </c>
      <c r="AK290" s="80">
        <v>38182</v>
      </c>
      <c r="AL290" s="69">
        <v>0</v>
      </c>
      <c r="AM290" s="69">
        <v>0</v>
      </c>
      <c r="AN290" s="80">
        <v>0</v>
      </c>
      <c r="AO290" s="80">
        <v>0</v>
      </c>
      <c r="AP290" s="69">
        <v>0</v>
      </c>
      <c r="AQ290" s="69">
        <v>0</v>
      </c>
      <c r="AR290" s="80">
        <v>0</v>
      </c>
      <c r="AS290" s="80">
        <v>0</v>
      </c>
      <c r="AT290" s="69">
        <v>0</v>
      </c>
      <c r="AU290" s="69">
        <v>0</v>
      </c>
      <c r="AV290" s="80">
        <v>0</v>
      </c>
      <c r="AW290" s="80">
        <v>0</v>
      </c>
      <c r="AX290" s="69">
        <v>0</v>
      </c>
      <c r="AY290" s="69">
        <v>28</v>
      </c>
      <c r="AZ290" s="80">
        <v>0</v>
      </c>
      <c r="BA290" s="80">
        <v>960260</v>
      </c>
      <c r="BB290" s="69">
        <v>0</v>
      </c>
      <c r="BC290" s="69">
        <v>0</v>
      </c>
      <c r="BD290" s="80">
        <v>0</v>
      </c>
      <c r="BE290" s="80">
        <v>77444</v>
      </c>
      <c r="BF290" s="69">
        <v>0</v>
      </c>
      <c r="BG290" s="69">
        <v>0</v>
      </c>
      <c r="BH290" s="80">
        <v>0</v>
      </c>
      <c r="BI290" s="80">
        <v>0</v>
      </c>
      <c r="BJ290" s="69">
        <v>0</v>
      </c>
      <c r="BK290" s="69">
        <v>0</v>
      </c>
      <c r="BL290" s="80">
        <v>0</v>
      </c>
      <c r="BM290" s="80">
        <v>0</v>
      </c>
      <c r="BN290" s="69">
        <v>0</v>
      </c>
      <c r="BO290" s="69">
        <v>0</v>
      </c>
      <c r="BP290" s="80">
        <v>0</v>
      </c>
      <c r="BQ290" s="80">
        <v>0</v>
      </c>
      <c r="BR290" s="69">
        <v>0</v>
      </c>
      <c r="BS290" s="69">
        <v>0</v>
      </c>
      <c r="BT290" s="80">
        <v>0</v>
      </c>
      <c r="BU290" s="80">
        <v>0</v>
      </c>
      <c r="BV290" s="69">
        <v>0</v>
      </c>
      <c r="BW290" s="69">
        <v>0</v>
      </c>
      <c r="BX290" s="80">
        <v>0</v>
      </c>
      <c r="BY290" s="80">
        <v>0</v>
      </c>
      <c r="BZ290" s="69">
        <v>0</v>
      </c>
      <c r="CA290" s="69">
        <v>28</v>
      </c>
      <c r="CB290" s="80">
        <v>0</v>
      </c>
      <c r="CC290" s="80">
        <v>1138080</v>
      </c>
      <c r="CD290" s="69">
        <v>0</v>
      </c>
      <c r="CE290" s="69" t="s">
        <v>984</v>
      </c>
      <c r="CF290" s="69" t="s">
        <v>985</v>
      </c>
      <c r="CG290" s="69" t="s">
        <v>701</v>
      </c>
      <c r="CH290" s="69" t="s">
        <v>701</v>
      </c>
      <c r="CI290" s="69" t="s">
        <v>701</v>
      </c>
      <c r="CJ290" s="68" t="s">
        <v>701</v>
      </c>
      <c r="CK290" s="68">
        <v>45148</v>
      </c>
      <c r="CL290" s="185" t="s">
        <v>1005</v>
      </c>
      <c r="CM290" s="67" t="s">
        <v>1004</v>
      </c>
      <c r="CN290" s="67" t="s">
        <v>168</v>
      </c>
      <c r="CO290" s="68">
        <v>44790</v>
      </c>
      <c r="CP290" s="185" t="s">
        <v>1005</v>
      </c>
      <c r="CQ290" s="67" t="s">
        <v>1009</v>
      </c>
      <c r="CR290" s="67" t="s">
        <v>1085</v>
      </c>
      <c r="CS290" s="69">
        <v>33799887.119999997</v>
      </c>
      <c r="CT290" s="69"/>
      <c r="CU290" s="69"/>
      <c r="CV290" s="69">
        <v>0</v>
      </c>
      <c r="CW290" s="69">
        <v>98</v>
      </c>
      <c r="CX290" s="69">
        <v>0</v>
      </c>
      <c r="CY290" s="69">
        <v>0</v>
      </c>
      <c r="CZ290" s="69">
        <v>0</v>
      </c>
      <c r="DA290" s="69">
        <v>0</v>
      </c>
      <c r="DG290" t="str">
        <f t="shared" si="11"/>
        <v>DO</v>
      </c>
    </row>
    <row r="291" spans="1:111">
      <c r="A291" t="str">
        <f t="shared" si="10"/>
        <v>08DO</v>
      </c>
      <c r="B291" s="67" t="s">
        <v>7</v>
      </c>
      <c r="C291" s="67" t="s">
        <v>516</v>
      </c>
      <c r="D291" s="67" t="s">
        <v>517</v>
      </c>
      <c r="E291" s="68">
        <v>43725</v>
      </c>
      <c r="F291" s="185" t="s">
        <v>1005</v>
      </c>
      <c r="G291" s="67" t="s">
        <v>1008</v>
      </c>
      <c r="H291" s="69">
        <v>1</v>
      </c>
      <c r="I291" s="69">
        <v>35</v>
      </c>
      <c r="J291" s="69">
        <v>939</v>
      </c>
      <c r="K291" s="69">
        <v>1012</v>
      </c>
      <c r="L291" s="69">
        <v>938</v>
      </c>
      <c r="M291" s="69">
        <v>74</v>
      </c>
      <c r="N291" s="69">
        <v>0</v>
      </c>
      <c r="O291" s="69">
        <v>0</v>
      </c>
      <c r="P291" s="69">
        <v>73</v>
      </c>
      <c r="Q291" s="80">
        <v>0</v>
      </c>
      <c r="R291" s="80">
        <v>139979406</v>
      </c>
      <c r="S291" s="80">
        <v>150000</v>
      </c>
      <c r="T291" s="80">
        <v>139829406</v>
      </c>
      <c r="U291" s="80">
        <v>145733672</v>
      </c>
      <c r="V291" s="80">
        <v>144403400</v>
      </c>
      <c r="W291" s="80">
        <v>0</v>
      </c>
      <c r="X291" s="80">
        <v>6000000</v>
      </c>
      <c r="Y291" s="80">
        <v>6000000</v>
      </c>
      <c r="Z291" s="80">
        <v>150403400</v>
      </c>
      <c r="AA291" s="80">
        <v>143485400</v>
      </c>
      <c r="AB291" s="80">
        <v>-5542884</v>
      </c>
      <c r="AC291" s="69">
        <v>5754265</v>
      </c>
      <c r="AD291" s="69">
        <v>38</v>
      </c>
      <c r="AE291" s="69">
        <v>0</v>
      </c>
      <c r="AF291" s="80">
        <v>0</v>
      </c>
      <c r="AG291" s="80">
        <v>48807</v>
      </c>
      <c r="AH291" s="69">
        <v>0</v>
      </c>
      <c r="AI291" s="69">
        <v>0</v>
      </c>
      <c r="AJ291" s="80">
        <v>0</v>
      </c>
      <c r="AK291" s="80">
        <v>4196617</v>
      </c>
      <c r="AL291" s="69">
        <v>0</v>
      </c>
      <c r="AM291" s="69">
        <v>0</v>
      </c>
      <c r="AN291" s="80">
        <v>0</v>
      </c>
      <c r="AO291" s="80">
        <v>0</v>
      </c>
      <c r="AP291" s="69">
        <v>0</v>
      </c>
      <c r="AQ291" s="69">
        <v>0</v>
      </c>
      <c r="AR291" s="80">
        <v>0</v>
      </c>
      <c r="AS291" s="80">
        <v>13842</v>
      </c>
      <c r="AT291" s="69">
        <v>0</v>
      </c>
      <c r="AU291" s="69">
        <v>0</v>
      </c>
      <c r="AV291" s="80">
        <v>0</v>
      </c>
      <c r="AW291" s="80">
        <v>0</v>
      </c>
      <c r="AX291" s="69">
        <v>0</v>
      </c>
      <c r="AY291" s="69">
        <v>0</v>
      </c>
      <c r="AZ291" s="80">
        <v>0</v>
      </c>
      <c r="BA291" s="80">
        <v>94312</v>
      </c>
      <c r="BB291" s="69">
        <v>0</v>
      </c>
      <c r="BC291" s="69">
        <v>0</v>
      </c>
      <c r="BD291" s="80">
        <v>0</v>
      </c>
      <c r="BE291" s="80">
        <v>564973</v>
      </c>
      <c r="BF291" s="69">
        <v>0</v>
      </c>
      <c r="BG291" s="69">
        <v>0</v>
      </c>
      <c r="BH291" s="80">
        <v>0</v>
      </c>
      <c r="BI291" s="80">
        <v>0</v>
      </c>
      <c r="BJ291" s="69">
        <v>0</v>
      </c>
      <c r="BK291" s="69">
        <v>0</v>
      </c>
      <c r="BL291" s="80">
        <v>0</v>
      </c>
      <c r="BM291" s="80">
        <v>983554</v>
      </c>
      <c r="BN291" s="69">
        <v>0</v>
      </c>
      <c r="BO291" s="69">
        <v>0</v>
      </c>
      <c r="BP291" s="80">
        <v>0</v>
      </c>
      <c r="BQ291" s="80">
        <v>0</v>
      </c>
      <c r="BR291" s="69">
        <v>0</v>
      </c>
      <c r="BS291" s="69">
        <v>0</v>
      </c>
      <c r="BT291" s="80">
        <v>0</v>
      </c>
      <c r="BU291" s="80">
        <v>0</v>
      </c>
      <c r="BV291" s="69">
        <v>0</v>
      </c>
      <c r="BW291" s="69">
        <v>0</v>
      </c>
      <c r="BX291" s="80">
        <v>0</v>
      </c>
      <c r="BY291" s="80">
        <v>0</v>
      </c>
      <c r="BZ291" s="69">
        <v>0</v>
      </c>
      <c r="CA291" s="69">
        <v>0</v>
      </c>
      <c r="CB291" s="80">
        <v>0</v>
      </c>
      <c r="CC291" s="80">
        <v>5902105</v>
      </c>
      <c r="CD291" s="69">
        <v>0</v>
      </c>
      <c r="CE291" s="69" t="s">
        <v>986</v>
      </c>
      <c r="CF291" s="69" t="s">
        <v>987</v>
      </c>
      <c r="CG291" s="69" t="s">
        <v>701</v>
      </c>
      <c r="CH291" s="69" t="s">
        <v>701</v>
      </c>
      <c r="CI291" s="69" t="s">
        <v>701</v>
      </c>
      <c r="CJ291" s="68" t="s">
        <v>701</v>
      </c>
      <c r="CK291" s="68">
        <v>45112</v>
      </c>
      <c r="CL291" s="185" t="s">
        <v>1005</v>
      </c>
      <c r="CM291" s="67" t="s">
        <v>1004</v>
      </c>
      <c r="CN291" s="67" t="s">
        <v>168</v>
      </c>
      <c r="CO291" s="68">
        <v>44773</v>
      </c>
      <c r="CP291" s="185" t="s">
        <v>1005</v>
      </c>
      <c r="CQ291" s="67" t="s">
        <v>1009</v>
      </c>
      <c r="CR291" s="67" t="s">
        <v>1085</v>
      </c>
      <c r="CS291" s="69">
        <v>118749145.78</v>
      </c>
      <c r="CT291" s="69" t="s">
        <v>810</v>
      </c>
      <c r="CU291" s="69" t="s">
        <v>811</v>
      </c>
      <c r="CV291" s="69">
        <v>0</v>
      </c>
      <c r="CW291" s="69">
        <v>35</v>
      </c>
      <c r="CX291" s="69">
        <v>0</v>
      </c>
      <c r="CY291" s="69">
        <v>0</v>
      </c>
      <c r="CZ291" s="69">
        <v>0</v>
      </c>
      <c r="DA291" s="69">
        <v>0</v>
      </c>
      <c r="DG291" t="str">
        <f t="shared" si="11"/>
        <v>DO</v>
      </c>
    </row>
    <row r="292" spans="1:111">
      <c r="A292" t="str">
        <f t="shared" si="10"/>
        <v>08DO</v>
      </c>
      <c r="B292" s="67" t="s">
        <v>7</v>
      </c>
      <c r="C292" s="67" t="s">
        <v>679</v>
      </c>
      <c r="D292" s="67" t="s">
        <v>680</v>
      </c>
      <c r="E292" s="68">
        <v>43935</v>
      </c>
      <c r="F292" s="185" t="s">
        <v>1001</v>
      </c>
      <c r="G292" s="67" t="s">
        <v>1008</v>
      </c>
      <c r="H292" s="69">
        <v>2</v>
      </c>
      <c r="I292" s="69">
        <v>0</v>
      </c>
      <c r="J292" s="69">
        <v>290</v>
      </c>
      <c r="K292" s="69">
        <v>387</v>
      </c>
      <c r="L292" s="69">
        <v>387</v>
      </c>
      <c r="M292" s="69">
        <v>0</v>
      </c>
      <c r="N292" s="69">
        <v>0</v>
      </c>
      <c r="O292" s="69">
        <v>0</v>
      </c>
      <c r="P292" s="69">
        <v>73</v>
      </c>
      <c r="Q292" s="80">
        <v>24</v>
      </c>
      <c r="R292" s="80">
        <v>3263898</v>
      </c>
      <c r="S292" s="80">
        <v>50000</v>
      </c>
      <c r="T292" s="80">
        <v>3213898</v>
      </c>
      <c r="U292" s="80">
        <v>3263898</v>
      </c>
      <c r="V292" s="80">
        <v>3283729</v>
      </c>
      <c r="W292" s="80">
        <v>0</v>
      </c>
      <c r="X292" s="80">
        <v>0</v>
      </c>
      <c r="Y292" s="80">
        <v>0</v>
      </c>
      <c r="Z292" s="80">
        <v>3283729</v>
      </c>
      <c r="AA292" s="80">
        <v>3283729</v>
      </c>
      <c r="AB292" s="80">
        <v>0</v>
      </c>
      <c r="AC292" s="69">
        <v>0</v>
      </c>
      <c r="AD292" s="69">
        <v>41</v>
      </c>
      <c r="AE292" s="69">
        <v>0</v>
      </c>
      <c r="AF292" s="80">
        <v>0</v>
      </c>
      <c r="AG292" s="80">
        <v>5725</v>
      </c>
      <c r="AH292" s="69">
        <v>0</v>
      </c>
      <c r="AI292" s="69">
        <v>0</v>
      </c>
      <c r="AJ292" s="80">
        <v>6</v>
      </c>
      <c r="AK292" s="80">
        <v>18681</v>
      </c>
      <c r="AL292" s="69">
        <v>0</v>
      </c>
      <c r="AM292" s="69">
        <v>0</v>
      </c>
      <c r="AN292" s="80">
        <v>0</v>
      </c>
      <c r="AO292" s="80">
        <v>0</v>
      </c>
      <c r="AP292" s="69">
        <v>0</v>
      </c>
      <c r="AQ292" s="69">
        <v>0</v>
      </c>
      <c r="AR292" s="80">
        <v>0</v>
      </c>
      <c r="AS292" s="80">
        <v>0</v>
      </c>
      <c r="AT292" s="69">
        <v>0</v>
      </c>
      <c r="AU292" s="69">
        <v>0</v>
      </c>
      <c r="AV292" s="80">
        <v>0</v>
      </c>
      <c r="AW292" s="80">
        <v>0</v>
      </c>
      <c r="AX292" s="69">
        <v>0</v>
      </c>
      <c r="AY292" s="69">
        <v>0</v>
      </c>
      <c r="AZ292" s="80">
        <v>0</v>
      </c>
      <c r="BA292" s="80">
        <v>0</v>
      </c>
      <c r="BB292" s="69">
        <v>0</v>
      </c>
      <c r="BC292" s="69">
        <v>0</v>
      </c>
      <c r="BD292" s="80">
        <v>18</v>
      </c>
      <c r="BE292" s="80">
        <v>18952</v>
      </c>
      <c r="BF292" s="69">
        <v>0</v>
      </c>
      <c r="BG292" s="69">
        <v>0</v>
      </c>
      <c r="BH292" s="80">
        <v>0</v>
      </c>
      <c r="BI292" s="80">
        <v>0</v>
      </c>
      <c r="BJ292" s="69">
        <v>0</v>
      </c>
      <c r="BK292" s="69">
        <v>0</v>
      </c>
      <c r="BL292" s="80">
        <v>0</v>
      </c>
      <c r="BM292" s="80">
        <v>0</v>
      </c>
      <c r="BN292" s="69">
        <v>0</v>
      </c>
      <c r="BO292" s="69">
        <v>0</v>
      </c>
      <c r="BP292" s="80">
        <v>0</v>
      </c>
      <c r="BQ292" s="80">
        <v>0</v>
      </c>
      <c r="BR292" s="69">
        <v>0</v>
      </c>
      <c r="BS292" s="69">
        <v>0</v>
      </c>
      <c r="BT292" s="80">
        <v>0</v>
      </c>
      <c r="BU292" s="80">
        <v>0</v>
      </c>
      <c r="BV292" s="69">
        <v>0</v>
      </c>
      <c r="BW292" s="69">
        <v>0</v>
      </c>
      <c r="BX292" s="80">
        <v>0</v>
      </c>
      <c r="BY292" s="80">
        <v>0</v>
      </c>
      <c r="BZ292" s="69">
        <v>0</v>
      </c>
      <c r="CA292" s="69">
        <v>0</v>
      </c>
      <c r="CB292" s="80">
        <v>24</v>
      </c>
      <c r="CC292" s="80">
        <v>43358</v>
      </c>
      <c r="CD292" s="69">
        <v>0</v>
      </c>
      <c r="CE292" s="69" t="s">
        <v>957</v>
      </c>
      <c r="CF292" s="69" t="s">
        <v>958</v>
      </c>
      <c r="CG292" s="69" t="s">
        <v>701</v>
      </c>
      <c r="CH292" s="69" t="s">
        <v>701</v>
      </c>
      <c r="CI292" s="69" t="s">
        <v>701</v>
      </c>
      <c r="CJ292" s="68" t="s">
        <v>701</v>
      </c>
      <c r="CK292" s="68">
        <v>45335</v>
      </c>
      <c r="CL292" s="185" t="s">
        <v>1003</v>
      </c>
      <c r="CM292" s="67" t="s">
        <v>1004</v>
      </c>
      <c r="CN292" s="67" t="s">
        <v>168</v>
      </c>
      <c r="CO292" s="68">
        <v>44510</v>
      </c>
      <c r="CP292" s="185" t="s">
        <v>1007</v>
      </c>
      <c r="CQ292" s="67" t="s">
        <v>1010</v>
      </c>
      <c r="CR292" s="67" t="s">
        <v>1085</v>
      </c>
      <c r="CS292" s="69">
        <v>3999932.48</v>
      </c>
      <c r="CT292" s="69"/>
      <c r="CU292" s="69"/>
      <c r="CV292" s="69">
        <v>24</v>
      </c>
      <c r="CW292" s="69">
        <v>32</v>
      </c>
      <c r="CX292" s="69">
        <v>0</v>
      </c>
      <c r="CY292" s="69">
        <v>0</v>
      </c>
      <c r="CZ292" s="69">
        <v>0</v>
      </c>
      <c r="DA292" s="69">
        <v>0</v>
      </c>
      <c r="DG292" t="str">
        <f t="shared" si="11"/>
        <v>DO</v>
      </c>
    </row>
    <row r="293" spans="1:111">
      <c r="A293" t="str">
        <f t="shared" si="10"/>
        <v>08DO</v>
      </c>
      <c r="B293" s="67" t="s">
        <v>7</v>
      </c>
      <c r="C293" s="67" t="s">
        <v>518</v>
      </c>
      <c r="D293" s="67" t="s">
        <v>519</v>
      </c>
      <c r="E293" s="68">
        <v>44074</v>
      </c>
      <c r="F293" s="185" t="s">
        <v>1005</v>
      </c>
      <c r="G293" s="67" t="s">
        <v>1002</v>
      </c>
      <c r="H293" s="69">
        <v>2</v>
      </c>
      <c r="I293" s="69">
        <v>7</v>
      </c>
      <c r="J293" s="69">
        <v>515</v>
      </c>
      <c r="K293" s="69">
        <v>718</v>
      </c>
      <c r="L293" s="69">
        <v>716</v>
      </c>
      <c r="M293" s="69">
        <v>2</v>
      </c>
      <c r="N293" s="69">
        <v>0</v>
      </c>
      <c r="O293" s="69">
        <v>0</v>
      </c>
      <c r="P293" s="69">
        <v>231</v>
      </c>
      <c r="Q293" s="80">
        <v>-28</v>
      </c>
      <c r="R293" s="80">
        <v>16707654</v>
      </c>
      <c r="S293" s="80">
        <v>150000</v>
      </c>
      <c r="T293" s="80">
        <v>16557654</v>
      </c>
      <c r="U293" s="80">
        <v>17277221</v>
      </c>
      <c r="V293" s="80">
        <v>16377036</v>
      </c>
      <c r="W293" s="80">
        <v>0</v>
      </c>
      <c r="X293" s="80">
        <v>0</v>
      </c>
      <c r="Y293" s="80">
        <v>0</v>
      </c>
      <c r="Z293" s="80">
        <v>16377036</v>
      </c>
      <c r="AA293" s="80">
        <v>16720673</v>
      </c>
      <c r="AB293" s="80">
        <v>485146</v>
      </c>
      <c r="AC293" s="69">
        <v>569567</v>
      </c>
      <c r="AD293" s="69">
        <v>175</v>
      </c>
      <c r="AE293" s="69">
        <v>0</v>
      </c>
      <c r="AF293" s="80">
        <v>0</v>
      </c>
      <c r="AG293" s="80">
        <v>18542</v>
      </c>
      <c r="AH293" s="69">
        <v>0</v>
      </c>
      <c r="AI293" s="69">
        <v>0</v>
      </c>
      <c r="AJ293" s="80">
        <v>0</v>
      </c>
      <c r="AK293" s="80">
        <v>58747</v>
      </c>
      <c r="AL293" s="69">
        <v>0</v>
      </c>
      <c r="AM293" s="69">
        <v>0</v>
      </c>
      <c r="AN293" s="80">
        <v>0</v>
      </c>
      <c r="AO293" s="80">
        <v>0</v>
      </c>
      <c r="AP293" s="69">
        <v>0</v>
      </c>
      <c r="AQ293" s="69">
        <v>0</v>
      </c>
      <c r="AR293" s="80">
        <v>0</v>
      </c>
      <c r="AS293" s="80">
        <v>0</v>
      </c>
      <c r="AT293" s="69">
        <v>0</v>
      </c>
      <c r="AU293" s="69">
        <v>0</v>
      </c>
      <c r="AV293" s="80">
        <v>0</v>
      </c>
      <c r="AW293" s="80">
        <v>0</v>
      </c>
      <c r="AX293" s="69">
        <v>0</v>
      </c>
      <c r="AY293" s="69">
        <v>0</v>
      </c>
      <c r="AZ293" s="80">
        <v>0</v>
      </c>
      <c r="BA293" s="80">
        <v>469864</v>
      </c>
      <c r="BB293" s="69">
        <v>0</v>
      </c>
      <c r="BC293" s="69">
        <v>0</v>
      </c>
      <c r="BD293" s="80">
        <v>0</v>
      </c>
      <c r="BE293" s="80">
        <v>80825</v>
      </c>
      <c r="BF293" s="69">
        <v>0</v>
      </c>
      <c r="BG293" s="69">
        <v>0</v>
      </c>
      <c r="BH293" s="80">
        <v>0</v>
      </c>
      <c r="BI293" s="80">
        <v>0</v>
      </c>
      <c r="BJ293" s="69">
        <v>0</v>
      </c>
      <c r="BK293" s="69">
        <v>45</v>
      </c>
      <c r="BL293" s="80">
        <v>0</v>
      </c>
      <c r="BM293" s="80">
        <v>38754</v>
      </c>
      <c r="BN293" s="69">
        <v>0</v>
      </c>
      <c r="BO293" s="69">
        <v>0</v>
      </c>
      <c r="BP293" s="80">
        <v>0</v>
      </c>
      <c r="BQ293" s="80">
        <v>0</v>
      </c>
      <c r="BR293" s="69">
        <v>0</v>
      </c>
      <c r="BS293" s="69">
        <v>0</v>
      </c>
      <c r="BT293" s="80">
        <v>0</v>
      </c>
      <c r="BU293" s="80">
        <v>0</v>
      </c>
      <c r="BV293" s="69">
        <v>0</v>
      </c>
      <c r="BW293" s="69">
        <v>0</v>
      </c>
      <c r="BX293" s="80">
        <v>0</v>
      </c>
      <c r="BY293" s="80">
        <v>0</v>
      </c>
      <c r="BZ293" s="69">
        <v>0</v>
      </c>
      <c r="CA293" s="69">
        <v>45</v>
      </c>
      <c r="CB293" s="80">
        <v>-28</v>
      </c>
      <c r="CC293" s="80">
        <v>616415</v>
      </c>
      <c r="CD293" s="69">
        <v>0</v>
      </c>
      <c r="CE293" s="69" t="s">
        <v>880</v>
      </c>
      <c r="CF293" s="69" t="s">
        <v>881</v>
      </c>
      <c r="CG293" s="69" t="s">
        <v>701</v>
      </c>
      <c r="CH293" s="69" t="s">
        <v>701</v>
      </c>
      <c r="CI293" s="69" t="s">
        <v>701</v>
      </c>
      <c r="CJ293" s="68" t="s">
        <v>701</v>
      </c>
      <c r="CK293" s="68">
        <v>45155</v>
      </c>
      <c r="CL293" s="185" t="s">
        <v>1005</v>
      </c>
      <c r="CM293" s="67" t="s">
        <v>1004</v>
      </c>
      <c r="CN293" s="67" t="s">
        <v>168</v>
      </c>
      <c r="CO293" s="68">
        <v>44915</v>
      </c>
      <c r="CP293" s="185" t="s">
        <v>1007</v>
      </c>
      <c r="CQ293" s="67" t="s">
        <v>1009</v>
      </c>
      <c r="CR293" s="67" t="s">
        <v>1085</v>
      </c>
      <c r="CS293" s="69">
        <v>20328685.57</v>
      </c>
      <c r="CT293" s="69"/>
      <c r="CU293" s="69"/>
      <c r="CV293" s="69">
        <v>0</v>
      </c>
      <c r="CW293" s="69">
        <v>56</v>
      </c>
      <c r="CX293" s="69">
        <v>0</v>
      </c>
      <c r="CY293" s="69">
        <v>-28</v>
      </c>
      <c r="CZ293" s="69">
        <v>-50316</v>
      </c>
      <c r="DA293" s="69">
        <v>0</v>
      </c>
      <c r="DG293" t="str">
        <f t="shared" si="11"/>
        <v>DO</v>
      </c>
    </row>
    <row r="294" spans="1:111">
      <c r="A294" t="str">
        <f t="shared" si="10"/>
        <v>08DO</v>
      </c>
      <c r="B294" s="67" t="s">
        <v>7</v>
      </c>
      <c r="C294" s="67" t="s">
        <v>681</v>
      </c>
      <c r="D294" s="67" t="s">
        <v>682</v>
      </c>
      <c r="E294" s="68">
        <v>44089</v>
      </c>
      <c r="F294" s="185" t="s">
        <v>1005</v>
      </c>
      <c r="G294" s="67" t="s">
        <v>1002</v>
      </c>
      <c r="H294" s="69">
        <v>1</v>
      </c>
      <c r="I294" s="69">
        <v>0</v>
      </c>
      <c r="J294" s="69">
        <v>139</v>
      </c>
      <c r="K294" s="69">
        <v>169</v>
      </c>
      <c r="L294" s="69">
        <v>162</v>
      </c>
      <c r="M294" s="69">
        <v>7</v>
      </c>
      <c r="N294" s="69">
        <v>0</v>
      </c>
      <c r="O294" s="69">
        <v>0</v>
      </c>
      <c r="P294" s="69">
        <v>30</v>
      </c>
      <c r="Q294" s="80">
        <v>0</v>
      </c>
      <c r="R294" s="80">
        <v>650221</v>
      </c>
      <c r="S294" s="80">
        <v>50000</v>
      </c>
      <c r="T294" s="80">
        <v>600221</v>
      </c>
      <c r="U294" s="80">
        <v>650221</v>
      </c>
      <c r="V294" s="80">
        <v>606614</v>
      </c>
      <c r="W294" s="80">
        <v>0</v>
      </c>
      <c r="X294" s="80">
        <v>0</v>
      </c>
      <c r="Y294" s="80">
        <v>0</v>
      </c>
      <c r="Z294" s="80">
        <v>606614</v>
      </c>
      <c r="AA294" s="80">
        <v>606614</v>
      </c>
      <c r="AB294" s="80">
        <v>0</v>
      </c>
      <c r="AC294" s="69">
        <v>0</v>
      </c>
      <c r="AD294" s="69">
        <v>21</v>
      </c>
      <c r="AE294" s="69">
        <v>0</v>
      </c>
      <c r="AF294" s="80">
        <v>0</v>
      </c>
      <c r="AG294" s="80">
        <v>7308</v>
      </c>
      <c r="AH294" s="69">
        <v>0</v>
      </c>
      <c r="AI294" s="69">
        <v>0</v>
      </c>
      <c r="AJ294" s="80">
        <v>0</v>
      </c>
      <c r="AK294" s="80">
        <v>0</v>
      </c>
      <c r="AL294" s="69">
        <v>0</v>
      </c>
      <c r="AM294" s="69">
        <v>0</v>
      </c>
      <c r="AN294" s="80">
        <v>0</v>
      </c>
      <c r="AO294" s="80">
        <v>0</v>
      </c>
      <c r="AP294" s="69">
        <v>0</v>
      </c>
      <c r="AQ294" s="69">
        <v>0</v>
      </c>
      <c r="AR294" s="80">
        <v>0</v>
      </c>
      <c r="AS294" s="80">
        <v>0</v>
      </c>
      <c r="AT294" s="69">
        <v>0</v>
      </c>
      <c r="AU294" s="69">
        <v>0</v>
      </c>
      <c r="AV294" s="80">
        <v>0</v>
      </c>
      <c r="AW294" s="80">
        <v>0</v>
      </c>
      <c r="AX294" s="69">
        <v>0</v>
      </c>
      <c r="AY294" s="69">
        <v>0</v>
      </c>
      <c r="AZ294" s="80">
        <v>0</v>
      </c>
      <c r="BA294" s="80">
        <v>0</v>
      </c>
      <c r="BB294" s="69">
        <v>0</v>
      </c>
      <c r="BC294" s="69">
        <v>0</v>
      </c>
      <c r="BD294" s="80">
        <v>0</v>
      </c>
      <c r="BE294" s="80">
        <v>2067</v>
      </c>
      <c r="BF294" s="69">
        <v>0</v>
      </c>
      <c r="BG294" s="69">
        <v>0</v>
      </c>
      <c r="BH294" s="80">
        <v>0</v>
      </c>
      <c r="BI294" s="80">
        <v>0</v>
      </c>
      <c r="BJ294" s="69">
        <v>0</v>
      </c>
      <c r="BK294" s="69">
        <v>0</v>
      </c>
      <c r="BL294" s="80">
        <v>0</v>
      </c>
      <c r="BM294" s="80">
        <v>0</v>
      </c>
      <c r="BN294" s="69">
        <v>0</v>
      </c>
      <c r="BO294" s="69">
        <v>0</v>
      </c>
      <c r="BP294" s="80">
        <v>0</v>
      </c>
      <c r="BQ294" s="80">
        <v>0</v>
      </c>
      <c r="BR294" s="69">
        <v>0</v>
      </c>
      <c r="BS294" s="69">
        <v>0</v>
      </c>
      <c r="BT294" s="80">
        <v>0</v>
      </c>
      <c r="BU294" s="80">
        <v>0</v>
      </c>
      <c r="BV294" s="69">
        <v>0</v>
      </c>
      <c r="BW294" s="69">
        <v>0</v>
      </c>
      <c r="BX294" s="80">
        <v>0</v>
      </c>
      <c r="BY294" s="80">
        <v>0</v>
      </c>
      <c r="BZ294" s="69">
        <v>0</v>
      </c>
      <c r="CA294" s="69">
        <v>0</v>
      </c>
      <c r="CB294" s="80">
        <v>0</v>
      </c>
      <c r="CC294" s="80">
        <v>9376</v>
      </c>
      <c r="CD294" s="69">
        <v>0</v>
      </c>
      <c r="CE294" s="69" t="s">
        <v>905</v>
      </c>
      <c r="CF294" s="69" t="s">
        <v>906</v>
      </c>
      <c r="CG294" s="69" t="s">
        <v>701</v>
      </c>
      <c r="CH294" s="69" t="s">
        <v>701</v>
      </c>
      <c r="CI294" s="69" t="s">
        <v>701</v>
      </c>
      <c r="CJ294" s="68" t="s">
        <v>701</v>
      </c>
      <c r="CK294" s="68">
        <v>45307</v>
      </c>
      <c r="CL294" s="185" t="s">
        <v>1003</v>
      </c>
      <c r="CM294" s="67" t="s">
        <v>1004</v>
      </c>
      <c r="CN294" s="67" t="s">
        <v>168</v>
      </c>
      <c r="CO294" s="68">
        <v>44446</v>
      </c>
      <c r="CP294" s="185" t="s">
        <v>1005</v>
      </c>
      <c r="CQ294" s="67" t="s">
        <v>1010</v>
      </c>
      <c r="CR294" s="67" t="s">
        <v>1085</v>
      </c>
      <c r="CS294" s="69">
        <v>1256846.42</v>
      </c>
      <c r="CT294" s="69"/>
      <c r="CU294" s="69"/>
      <c r="CV294" s="69">
        <v>0</v>
      </c>
      <c r="CW294" s="69">
        <v>9</v>
      </c>
      <c r="CX294" s="69">
        <v>0</v>
      </c>
      <c r="CY294" s="69">
        <v>0</v>
      </c>
      <c r="CZ294" s="69">
        <v>0</v>
      </c>
      <c r="DA294" s="69">
        <v>0</v>
      </c>
      <c r="DG294" t="str">
        <f t="shared" si="11"/>
        <v>DO</v>
      </c>
    </row>
    <row r="295" spans="1:111">
      <c r="A295" t="str">
        <f t="shared" si="10"/>
        <v>08DO</v>
      </c>
      <c r="B295" s="67" t="s">
        <v>7</v>
      </c>
      <c r="C295" s="67" t="s">
        <v>683</v>
      </c>
      <c r="D295" s="67" t="s">
        <v>684</v>
      </c>
      <c r="E295" s="68">
        <v>44393</v>
      </c>
      <c r="F295" s="185" t="s">
        <v>1005</v>
      </c>
      <c r="G295" s="67" t="s">
        <v>1010</v>
      </c>
      <c r="H295" s="69">
        <v>1</v>
      </c>
      <c r="I295" s="69">
        <v>0</v>
      </c>
      <c r="J295" s="69">
        <v>551</v>
      </c>
      <c r="K295" s="69">
        <v>887</v>
      </c>
      <c r="L295" s="69">
        <v>877</v>
      </c>
      <c r="M295" s="69">
        <v>10</v>
      </c>
      <c r="N295" s="69">
        <v>0</v>
      </c>
      <c r="O295" s="69">
        <v>0</v>
      </c>
      <c r="P295" s="69">
        <v>301</v>
      </c>
      <c r="Q295" s="80">
        <v>35</v>
      </c>
      <c r="R295" s="80">
        <v>5495495</v>
      </c>
      <c r="S295" s="80">
        <v>61300</v>
      </c>
      <c r="T295" s="80">
        <v>5434195</v>
      </c>
      <c r="U295" s="80">
        <v>5495495</v>
      </c>
      <c r="V295" s="80">
        <v>5449321</v>
      </c>
      <c r="W295" s="80">
        <v>0</v>
      </c>
      <c r="X295" s="80">
        <v>0</v>
      </c>
      <c r="Y295" s="80">
        <v>0</v>
      </c>
      <c r="Z295" s="80">
        <v>5449321</v>
      </c>
      <c r="AA295" s="80">
        <v>5449321</v>
      </c>
      <c r="AB295" s="80">
        <v>0</v>
      </c>
      <c r="AC295" s="69">
        <v>0</v>
      </c>
      <c r="AD295" s="69">
        <v>214</v>
      </c>
      <c r="AE295" s="69">
        <v>0</v>
      </c>
      <c r="AF295" s="80">
        <v>35</v>
      </c>
      <c r="AG295" s="80">
        <v>3783</v>
      </c>
      <c r="AH295" s="69">
        <v>0</v>
      </c>
      <c r="AI295" s="69">
        <v>0</v>
      </c>
      <c r="AJ295" s="80">
        <v>0</v>
      </c>
      <c r="AK295" s="80">
        <v>20320</v>
      </c>
      <c r="AL295" s="69">
        <v>0</v>
      </c>
      <c r="AM295" s="69">
        <v>0</v>
      </c>
      <c r="AN295" s="80">
        <v>0</v>
      </c>
      <c r="AO295" s="80">
        <v>0</v>
      </c>
      <c r="AP295" s="69">
        <v>0</v>
      </c>
      <c r="AQ295" s="69">
        <v>0</v>
      </c>
      <c r="AR295" s="80">
        <v>0</v>
      </c>
      <c r="AS295" s="80">
        <v>0</v>
      </c>
      <c r="AT295" s="69">
        <v>0</v>
      </c>
      <c r="AU295" s="69">
        <v>0</v>
      </c>
      <c r="AV295" s="80">
        <v>0</v>
      </c>
      <c r="AW295" s="80">
        <v>0</v>
      </c>
      <c r="AX295" s="69">
        <v>0</v>
      </c>
      <c r="AY295" s="69">
        <v>0</v>
      </c>
      <c r="AZ295" s="80">
        <v>0</v>
      </c>
      <c r="BA295" s="80">
        <v>0</v>
      </c>
      <c r="BB295" s="69">
        <v>0</v>
      </c>
      <c r="BC295" s="69">
        <v>0</v>
      </c>
      <c r="BD295" s="80">
        <v>0</v>
      </c>
      <c r="BE295" s="80">
        <v>9022</v>
      </c>
      <c r="BF295" s="69">
        <v>0</v>
      </c>
      <c r="BG295" s="69">
        <v>0</v>
      </c>
      <c r="BH295" s="80">
        <v>0</v>
      </c>
      <c r="BI295" s="80">
        <v>0</v>
      </c>
      <c r="BJ295" s="69">
        <v>0</v>
      </c>
      <c r="BK295" s="69">
        <v>0</v>
      </c>
      <c r="BL295" s="80">
        <v>0</v>
      </c>
      <c r="BM295" s="80">
        <v>0</v>
      </c>
      <c r="BN295" s="69">
        <v>0</v>
      </c>
      <c r="BO295" s="69">
        <v>0</v>
      </c>
      <c r="BP295" s="80">
        <v>0</v>
      </c>
      <c r="BQ295" s="80">
        <v>0</v>
      </c>
      <c r="BR295" s="69">
        <v>0</v>
      </c>
      <c r="BS295" s="69">
        <v>0</v>
      </c>
      <c r="BT295" s="80">
        <v>0</v>
      </c>
      <c r="BU295" s="80">
        <v>0</v>
      </c>
      <c r="BV295" s="69">
        <v>0</v>
      </c>
      <c r="BW295" s="69">
        <v>0</v>
      </c>
      <c r="BX295" s="80">
        <v>0</v>
      </c>
      <c r="BY295" s="80">
        <v>0</v>
      </c>
      <c r="BZ295" s="69">
        <v>0</v>
      </c>
      <c r="CA295" s="69">
        <v>0</v>
      </c>
      <c r="CB295" s="80">
        <v>35</v>
      </c>
      <c r="CC295" s="80">
        <v>33126</v>
      </c>
      <c r="CD295" s="69">
        <v>0</v>
      </c>
      <c r="CE295" s="69" t="s">
        <v>750</v>
      </c>
      <c r="CF295" s="69" t="s">
        <v>751</v>
      </c>
      <c r="CG295" s="69" t="s">
        <v>701</v>
      </c>
      <c r="CH295" s="69" t="s">
        <v>701</v>
      </c>
      <c r="CI295" s="69" t="s">
        <v>701</v>
      </c>
      <c r="CJ295" s="68" t="s">
        <v>701</v>
      </c>
      <c r="CK295" s="68">
        <v>45366</v>
      </c>
      <c r="CL295" s="185" t="s">
        <v>1003</v>
      </c>
      <c r="CM295" s="67" t="s">
        <v>1004</v>
      </c>
      <c r="CN295" s="67" t="s">
        <v>168</v>
      </c>
      <c r="CO295" s="68">
        <v>45329</v>
      </c>
      <c r="CP295" s="185" t="s">
        <v>1003</v>
      </c>
      <c r="CQ295" s="67" t="s">
        <v>1004</v>
      </c>
      <c r="CR295" s="67" t="s">
        <v>1085</v>
      </c>
      <c r="CS295" s="69">
        <v>6335420.3499999996</v>
      </c>
      <c r="CT295" s="69" t="s">
        <v>988</v>
      </c>
      <c r="CU295" s="69" t="s">
        <v>989</v>
      </c>
      <c r="CV295" s="69">
        <v>35</v>
      </c>
      <c r="CW295" s="69">
        <v>87</v>
      </c>
      <c r="CX295" s="69">
        <v>0</v>
      </c>
      <c r="CY295" s="69">
        <v>0</v>
      </c>
      <c r="CZ295" s="69">
        <v>0</v>
      </c>
      <c r="DA295" s="69">
        <v>0</v>
      </c>
      <c r="DG295" t="str">
        <f t="shared" si="11"/>
        <v>DO</v>
      </c>
    </row>
    <row r="296" spans="1:111">
      <c r="A296" t="str">
        <f t="shared" si="10"/>
        <v>08DO</v>
      </c>
      <c r="B296" s="67" t="s">
        <v>7</v>
      </c>
      <c r="C296" s="67" t="s">
        <v>520</v>
      </c>
      <c r="D296" s="67" t="s">
        <v>521</v>
      </c>
      <c r="E296" s="68">
        <v>44327</v>
      </c>
      <c r="F296" s="185" t="s">
        <v>1001</v>
      </c>
      <c r="G296" s="67" t="s">
        <v>1002</v>
      </c>
      <c r="H296" s="69">
        <v>1</v>
      </c>
      <c r="I296" s="69">
        <v>1</v>
      </c>
      <c r="J296" s="69">
        <v>461</v>
      </c>
      <c r="K296" s="69">
        <v>714</v>
      </c>
      <c r="L296" s="69">
        <v>714</v>
      </c>
      <c r="M296" s="69">
        <v>0</v>
      </c>
      <c r="N296" s="69">
        <v>0</v>
      </c>
      <c r="O296" s="69">
        <v>0</v>
      </c>
      <c r="P296" s="69">
        <v>245</v>
      </c>
      <c r="Q296" s="80">
        <v>8</v>
      </c>
      <c r="R296" s="80">
        <v>3696363</v>
      </c>
      <c r="S296" s="80">
        <v>50000</v>
      </c>
      <c r="T296" s="80">
        <v>3646363</v>
      </c>
      <c r="U296" s="80">
        <v>3796363</v>
      </c>
      <c r="V296" s="80">
        <v>3750537</v>
      </c>
      <c r="W296" s="80">
        <v>0</v>
      </c>
      <c r="X296" s="80">
        <v>0</v>
      </c>
      <c r="Y296" s="80">
        <v>0</v>
      </c>
      <c r="Z296" s="80">
        <v>3750537</v>
      </c>
      <c r="AA296" s="80">
        <v>3751060</v>
      </c>
      <c r="AB296" s="80">
        <v>46856</v>
      </c>
      <c r="AC296" s="69">
        <v>100000</v>
      </c>
      <c r="AD296" s="69">
        <v>101</v>
      </c>
      <c r="AE296" s="69">
        <v>0</v>
      </c>
      <c r="AF296" s="80">
        <v>0</v>
      </c>
      <c r="AG296" s="80">
        <v>39569</v>
      </c>
      <c r="AH296" s="69">
        <v>0</v>
      </c>
      <c r="AI296" s="69">
        <v>54</v>
      </c>
      <c r="AJ296" s="80">
        <v>8</v>
      </c>
      <c r="AK296" s="80">
        <v>54437</v>
      </c>
      <c r="AL296" s="69">
        <v>0</v>
      </c>
      <c r="AM296" s="69">
        <v>0</v>
      </c>
      <c r="AN296" s="80">
        <v>0</v>
      </c>
      <c r="AO296" s="80">
        <v>0</v>
      </c>
      <c r="AP296" s="69">
        <v>0</v>
      </c>
      <c r="AQ296" s="69">
        <v>0</v>
      </c>
      <c r="AR296" s="80">
        <v>0</v>
      </c>
      <c r="AS296" s="80">
        <v>0</v>
      </c>
      <c r="AT296" s="69">
        <v>0</v>
      </c>
      <c r="AU296" s="69">
        <v>0</v>
      </c>
      <c r="AV296" s="80">
        <v>0</v>
      </c>
      <c r="AW296" s="80">
        <v>0</v>
      </c>
      <c r="AX296" s="69">
        <v>0</v>
      </c>
      <c r="AY296" s="69">
        <v>0</v>
      </c>
      <c r="AZ296" s="80">
        <v>0</v>
      </c>
      <c r="BA296" s="80">
        <v>0</v>
      </c>
      <c r="BB296" s="69">
        <v>0</v>
      </c>
      <c r="BC296" s="69">
        <v>0</v>
      </c>
      <c r="BD296" s="80">
        <v>0</v>
      </c>
      <c r="BE296" s="80">
        <v>0</v>
      </c>
      <c r="BF296" s="69">
        <v>0</v>
      </c>
      <c r="BG296" s="69">
        <v>0</v>
      </c>
      <c r="BH296" s="80">
        <v>0</v>
      </c>
      <c r="BI296" s="80">
        <v>0</v>
      </c>
      <c r="BJ296" s="69">
        <v>0</v>
      </c>
      <c r="BK296" s="69">
        <v>85</v>
      </c>
      <c r="BL296" s="80">
        <v>0</v>
      </c>
      <c r="BM296" s="80">
        <v>17353</v>
      </c>
      <c r="BN296" s="69">
        <v>0</v>
      </c>
      <c r="BO296" s="69">
        <v>0</v>
      </c>
      <c r="BP296" s="80">
        <v>0</v>
      </c>
      <c r="BQ296" s="80">
        <v>0</v>
      </c>
      <c r="BR296" s="69">
        <v>0</v>
      </c>
      <c r="BS296" s="69">
        <v>0</v>
      </c>
      <c r="BT296" s="80">
        <v>0</v>
      </c>
      <c r="BU296" s="80">
        <v>0</v>
      </c>
      <c r="BV296" s="69">
        <v>0</v>
      </c>
      <c r="BW296" s="69">
        <v>0</v>
      </c>
      <c r="BX296" s="80">
        <v>0</v>
      </c>
      <c r="BY296" s="80">
        <v>0</v>
      </c>
      <c r="BZ296" s="69">
        <v>0</v>
      </c>
      <c r="CA296" s="69">
        <v>139</v>
      </c>
      <c r="CB296" s="80">
        <v>8</v>
      </c>
      <c r="CC296" s="80">
        <v>111359</v>
      </c>
      <c r="CD296" s="69">
        <v>0</v>
      </c>
      <c r="CE296" s="69" t="s">
        <v>990</v>
      </c>
      <c r="CF296" s="69" t="s">
        <v>991</v>
      </c>
      <c r="CG296" s="69" t="s">
        <v>701</v>
      </c>
      <c r="CH296" s="69" t="s">
        <v>701</v>
      </c>
      <c r="CI296" s="69" t="s">
        <v>701</v>
      </c>
      <c r="CJ296" s="68" t="s">
        <v>701</v>
      </c>
      <c r="CK296" s="68">
        <v>45310</v>
      </c>
      <c r="CL296" s="185" t="s">
        <v>1003</v>
      </c>
      <c r="CM296" s="67" t="s">
        <v>1004</v>
      </c>
      <c r="CN296" s="67" t="s">
        <v>168</v>
      </c>
      <c r="CO296" s="68">
        <v>45223</v>
      </c>
      <c r="CP296" s="185" t="s">
        <v>1007</v>
      </c>
      <c r="CQ296" s="67" t="s">
        <v>1004</v>
      </c>
      <c r="CR296" s="67" t="s">
        <v>1085</v>
      </c>
      <c r="CS296" s="69">
        <v>3759343.91</v>
      </c>
      <c r="CT296" s="69"/>
      <c r="CU296" s="69"/>
      <c r="CV296" s="69">
        <v>8</v>
      </c>
      <c r="CW296" s="69">
        <v>69</v>
      </c>
      <c r="CX296" s="69">
        <v>0</v>
      </c>
      <c r="CY296" s="69">
        <v>0</v>
      </c>
      <c r="CZ296" s="69">
        <v>0</v>
      </c>
      <c r="DA296" s="69">
        <v>0</v>
      </c>
      <c r="DG296" t="str">
        <f t="shared" si="11"/>
        <v>DO</v>
      </c>
    </row>
    <row r="297" spans="1:111">
      <c r="A297" t="str">
        <f t="shared" si="10"/>
        <v>08DO</v>
      </c>
      <c r="B297" s="67" t="s">
        <v>7</v>
      </c>
      <c r="C297" s="67" t="s">
        <v>522</v>
      </c>
      <c r="D297" s="67" t="s">
        <v>523</v>
      </c>
      <c r="E297" s="68">
        <v>44488</v>
      </c>
      <c r="F297" s="185" t="s">
        <v>1007</v>
      </c>
      <c r="G297" s="67" t="s">
        <v>1010</v>
      </c>
      <c r="H297" s="69">
        <v>4</v>
      </c>
      <c r="I297" s="69">
        <v>14</v>
      </c>
      <c r="J297" s="69">
        <v>384</v>
      </c>
      <c r="K297" s="69">
        <v>571</v>
      </c>
      <c r="L297" s="69">
        <v>571</v>
      </c>
      <c r="M297" s="69">
        <v>0</v>
      </c>
      <c r="N297" s="69">
        <v>0</v>
      </c>
      <c r="O297" s="69">
        <v>0</v>
      </c>
      <c r="P297" s="69">
        <v>118</v>
      </c>
      <c r="Q297" s="80">
        <v>69</v>
      </c>
      <c r="R297" s="80">
        <v>18831743</v>
      </c>
      <c r="S297" s="80">
        <v>150000</v>
      </c>
      <c r="T297" s="80">
        <v>18681743</v>
      </c>
      <c r="U297" s="80">
        <v>19112673</v>
      </c>
      <c r="V297" s="80">
        <v>19162598</v>
      </c>
      <c r="W297" s="80">
        <v>0</v>
      </c>
      <c r="X297" s="80">
        <v>0</v>
      </c>
      <c r="Y297" s="80">
        <v>0</v>
      </c>
      <c r="Z297" s="80">
        <v>19162598</v>
      </c>
      <c r="AA297" s="80">
        <v>19631006</v>
      </c>
      <c r="AB297" s="80">
        <v>476842</v>
      </c>
      <c r="AC297" s="69">
        <v>280930</v>
      </c>
      <c r="AD297" s="69">
        <v>120</v>
      </c>
      <c r="AE297" s="69">
        <v>0</v>
      </c>
      <c r="AF297" s="80">
        <v>0</v>
      </c>
      <c r="AG297" s="80">
        <v>120163</v>
      </c>
      <c r="AH297" s="69">
        <v>0</v>
      </c>
      <c r="AI297" s="69">
        <v>0</v>
      </c>
      <c r="AJ297" s="80">
        <v>4</v>
      </c>
      <c r="AK297" s="80">
        <v>3548</v>
      </c>
      <c r="AL297" s="69">
        <v>0</v>
      </c>
      <c r="AM297" s="69">
        <v>0</v>
      </c>
      <c r="AN297" s="80">
        <v>0</v>
      </c>
      <c r="AO297" s="80">
        <v>0</v>
      </c>
      <c r="AP297" s="69">
        <v>0</v>
      </c>
      <c r="AQ297" s="69">
        <v>0</v>
      </c>
      <c r="AR297" s="80">
        <v>0</v>
      </c>
      <c r="AS297" s="80">
        <v>0</v>
      </c>
      <c r="AT297" s="69">
        <v>0</v>
      </c>
      <c r="AU297" s="69">
        <v>0</v>
      </c>
      <c r="AV297" s="80">
        <v>0</v>
      </c>
      <c r="AW297" s="80">
        <v>0</v>
      </c>
      <c r="AX297" s="69">
        <v>0</v>
      </c>
      <c r="AY297" s="69">
        <v>0</v>
      </c>
      <c r="AZ297" s="80">
        <v>0</v>
      </c>
      <c r="BA297" s="80">
        <v>-9643</v>
      </c>
      <c r="BB297" s="69">
        <v>0</v>
      </c>
      <c r="BC297" s="69">
        <v>0</v>
      </c>
      <c r="BD297" s="80">
        <v>4</v>
      </c>
      <c r="BE297" s="80">
        <v>133722</v>
      </c>
      <c r="BF297" s="69">
        <v>0</v>
      </c>
      <c r="BG297" s="69">
        <v>0</v>
      </c>
      <c r="BH297" s="80">
        <v>0</v>
      </c>
      <c r="BI297" s="80">
        <v>0</v>
      </c>
      <c r="BJ297" s="69">
        <v>0</v>
      </c>
      <c r="BK297" s="69">
        <v>0</v>
      </c>
      <c r="BL297" s="80">
        <v>60</v>
      </c>
      <c r="BM297" s="80">
        <v>54673</v>
      </c>
      <c r="BN297" s="69">
        <v>0</v>
      </c>
      <c r="BO297" s="69">
        <v>0</v>
      </c>
      <c r="BP297" s="80">
        <v>0</v>
      </c>
      <c r="BQ297" s="80">
        <v>0</v>
      </c>
      <c r="BR297" s="69">
        <v>0</v>
      </c>
      <c r="BS297" s="69">
        <v>0</v>
      </c>
      <c r="BT297" s="80">
        <v>1</v>
      </c>
      <c r="BU297" s="80">
        <v>15477</v>
      </c>
      <c r="BV297" s="69">
        <v>0</v>
      </c>
      <c r="BW297" s="69">
        <v>0</v>
      </c>
      <c r="BX297" s="80">
        <v>0</v>
      </c>
      <c r="BY297" s="80">
        <v>0</v>
      </c>
      <c r="BZ297" s="69">
        <v>0</v>
      </c>
      <c r="CA297" s="69">
        <v>0</v>
      </c>
      <c r="CB297" s="80">
        <v>69</v>
      </c>
      <c r="CC297" s="80">
        <v>317940</v>
      </c>
      <c r="CD297" s="69">
        <v>0</v>
      </c>
      <c r="CE297" s="69" t="s">
        <v>708</v>
      </c>
      <c r="CF297" s="69" t="s">
        <v>709</v>
      </c>
      <c r="CG297" s="69" t="s">
        <v>701</v>
      </c>
      <c r="CH297" s="69" t="s">
        <v>701</v>
      </c>
      <c r="CI297" s="69" t="s">
        <v>701</v>
      </c>
      <c r="CJ297" s="68" t="s">
        <v>701</v>
      </c>
      <c r="CK297" s="68">
        <v>45414</v>
      </c>
      <c r="CL297" s="185" t="s">
        <v>1001</v>
      </c>
      <c r="CM297" s="67" t="s">
        <v>1004</v>
      </c>
      <c r="CN297" s="67" t="s">
        <v>168</v>
      </c>
      <c r="CO297" s="68">
        <v>45105</v>
      </c>
      <c r="CP297" s="185" t="s">
        <v>1001</v>
      </c>
      <c r="CQ297" s="67" t="s">
        <v>1009</v>
      </c>
      <c r="CR297" s="67" t="s">
        <v>1085</v>
      </c>
      <c r="CS297" s="69">
        <v>18566304.649999999</v>
      </c>
      <c r="CT297" s="69"/>
      <c r="CU297" s="69"/>
      <c r="CV297" s="69">
        <v>1</v>
      </c>
      <c r="CW297" s="69">
        <v>58</v>
      </c>
      <c r="CX297" s="69">
        <v>0</v>
      </c>
      <c r="CY297" s="69">
        <v>0</v>
      </c>
      <c r="CZ297" s="69">
        <v>0</v>
      </c>
      <c r="DA297" s="69">
        <v>0</v>
      </c>
      <c r="DG297" t="str">
        <f t="shared" si="11"/>
        <v>DO</v>
      </c>
    </row>
    <row r="298" spans="1:111">
      <c r="A298" t="str">
        <f t="shared" si="10"/>
        <v>08DO</v>
      </c>
      <c r="B298" s="67" t="s">
        <v>7</v>
      </c>
      <c r="C298" s="67" t="s">
        <v>524</v>
      </c>
      <c r="D298" s="67" t="s">
        <v>525</v>
      </c>
      <c r="E298" s="68">
        <v>44453</v>
      </c>
      <c r="F298" s="185" t="s">
        <v>1005</v>
      </c>
      <c r="G298" s="67" t="s">
        <v>1010</v>
      </c>
      <c r="H298" s="69">
        <v>2</v>
      </c>
      <c r="I298" s="69">
        <v>6</v>
      </c>
      <c r="J298" s="69">
        <v>350</v>
      </c>
      <c r="K298" s="69">
        <v>617</v>
      </c>
      <c r="L298" s="69">
        <v>614</v>
      </c>
      <c r="M298" s="69">
        <v>3</v>
      </c>
      <c r="N298" s="69">
        <v>0</v>
      </c>
      <c r="O298" s="69">
        <v>0</v>
      </c>
      <c r="P298" s="69">
        <v>208</v>
      </c>
      <c r="Q298" s="80">
        <v>59</v>
      </c>
      <c r="R298" s="80">
        <v>13350942</v>
      </c>
      <c r="S298" s="80">
        <v>121421</v>
      </c>
      <c r="T298" s="80">
        <v>13229522</v>
      </c>
      <c r="U298" s="80">
        <v>13774510</v>
      </c>
      <c r="V298" s="80">
        <v>13575224</v>
      </c>
      <c r="W298" s="80">
        <v>0</v>
      </c>
      <c r="X298" s="80">
        <v>0</v>
      </c>
      <c r="Y298" s="80">
        <v>0</v>
      </c>
      <c r="Z298" s="80">
        <v>13575224</v>
      </c>
      <c r="AA298" s="80">
        <v>13523826</v>
      </c>
      <c r="AB298" s="80">
        <v>353962</v>
      </c>
      <c r="AC298" s="69">
        <v>423568</v>
      </c>
      <c r="AD298" s="69">
        <v>176</v>
      </c>
      <c r="AE298" s="69">
        <v>0</v>
      </c>
      <c r="AF298" s="80">
        <v>0</v>
      </c>
      <c r="AG298" s="80">
        <v>5500</v>
      </c>
      <c r="AH298" s="69">
        <v>0</v>
      </c>
      <c r="AI298" s="69">
        <v>0</v>
      </c>
      <c r="AJ298" s="80">
        <v>0</v>
      </c>
      <c r="AK298" s="80">
        <v>24055</v>
      </c>
      <c r="AL298" s="69">
        <v>0</v>
      </c>
      <c r="AM298" s="69">
        <v>0</v>
      </c>
      <c r="AN298" s="80">
        <v>0</v>
      </c>
      <c r="AO298" s="80">
        <v>0</v>
      </c>
      <c r="AP298" s="69">
        <v>0</v>
      </c>
      <c r="AQ298" s="69">
        <v>0</v>
      </c>
      <c r="AR298" s="80">
        <v>0</v>
      </c>
      <c r="AS298" s="80">
        <v>0</v>
      </c>
      <c r="AT298" s="69">
        <v>0</v>
      </c>
      <c r="AU298" s="69">
        <v>0</v>
      </c>
      <c r="AV298" s="80">
        <v>0</v>
      </c>
      <c r="AW298" s="80">
        <v>0</v>
      </c>
      <c r="AX298" s="69">
        <v>0</v>
      </c>
      <c r="AY298" s="69">
        <v>0</v>
      </c>
      <c r="AZ298" s="80">
        <v>40</v>
      </c>
      <c r="BA298" s="80">
        <v>97132</v>
      </c>
      <c r="BB298" s="69">
        <v>0</v>
      </c>
      <c r="BC298" s="69">
        <v>0</v>
      </c>
      <c r="BD298" s="80">
        <v>0</v>
      </c>
      <c r="BE298" s="80">
        <v>0</v>
      </c>
      <c r="BF298" s="69">
        <v>0</v>
      </c>
      <c r="BG298" s="69">
        <v>0</v>
      </c>
      <c r="BH298" s="80">
        <v>0</v>
      </c>
      <c r="BI298" s="80">
        <v>0</v>
      </c>
      <c r="BJ298" s="69">
        <v>0</v>
      </c>
      <c r="BK298" s="69">
        <v>0</v>
      </c>
      <c r="BL298" s="80">
        <v>19</v>
      </c>
      <c r="BM298" s="80">
        <v>405361</v>
      </c>
      <c r="BN298" s="69">
        <v>0</v>
      </c>
      <c r="BO298" s="69">
        <v>0</v>
      </c>
      <c r="BP298" s="80">
        <v>0</v>
      </c>
      <c r="BQ298" s="80">
        <v>0</v>
      </c>
      <c r="BR298" s="69">
        <v>0</v>
      </c>
      <c r="BS298" s="69">
        <v>0</v>
      </c>
      <c r="BT298" s="80">
        <v>0</v>
      </c>
      <c r="BU298" s="80">
        <v>0</v>
      </c>
      <c r="BV298" s="69">
        <v>0</v>
      </c>
      <c r="BW298" s="69">
        <v>0</v>
      </c>
      <c r="BX298" s="80">
        <v>0</v>
      </c>
      <c r="BY298" s="80">
        <v>0</v>
      </c>
      <c r="BZ298" s="69">
        <v>0</v>
      </c>
      <c r="CA298" s="69">
        <v>0</v>
      </c>
      <c r="CB298" s="80">
        <v>59</v>
      </c>
      <c r="CC298" s="80">
        <v>532048</v>
      </c>
      <c r="CD298" s="69">
        <v>0</v>
      </c>
      <c r="CE298" s="69" t="s">
        <v>897</v>
      </c>
      <c r="CF298" s="69" t="s">
        <v>898</v>
      </c>
      <c r="CG298" s="69" t="s">
        <v>701</v>
      </c>
      <c r="CH298" s="69" t="s">
        <v>701</v>
      </c>
      <c r="CI298" s="69" t="s">
        <v>701</v>
      </c>
      <c r="CJ298" s="68" t="s">
        <v>701</v>
      </c>
      <c r="CK298" s="68">
        <v>45278</v>
      </c>
      <c r="CL298" s="185" t="s">
        <v>1007</v>
      </c>
      <c r="CM298" s="67" t="s">
        <v>1004</v>
      </c>
      <c r="CN298" s="67" t="s">
        <v>168</v>
      </c>
      <c r="CO298" s="68">
        <v>45177</v>
      </c>
      <c r="CP298" s="185" t="s">
        <v>1005</v>
      </c>
      <c r="CQ298" s="67" t="s">
        <v>1004</v>
      </c>
      <c r="CR298" s="67" t="s">
        <v>1085</v>
      </c>
      <c r="CS298" s="69">
        <v>12351694.57</v>
      </c>
      <c r="CT298" s="69"/>
      <c r="CU298" s="69"/>
      <c r="CV298" s="69">
        <v>40</v>
      </c>
      <c r="CW298" s="69">
        <v>51</v>
      </c>
      <c r="CX298" s="69">
        <v>0</v>
      </c>
      <c r="CY298" s="69">
        <v>0</v>
      </c>
      <c r="CZ298" s="69">
        <v>0</v>
      </c>
      <c r="DA298" s="69">
        <v>0</v>
      </c>
      <c r="DG298" t="str">
        <f t="shared" si="11"/>
        <v>DO</v>
      </c>
    </row>
    <row r="299" spans="1:111">
      <c r="A299" t="str">
        <f t="shared" si="10"/>
        <v>08DO</v>
      </c>
      <c r="B299" s="67" t="s">
        <v>7</v>
      </c>
      <c r="C299" s="67" t="s">
        <v>992</v>
      </c>
      <c r="D299" s="67" t="s">
        <v>1086</v>
      </c>
      <c r="E299" s="68">
        <v>44600</v>
      </c>
      <c r="F299" s="185" t="s">
        <v>1003</v>
      </c>
      <c r="G299" s="67" t="s">
        <v>1010</v>
      </c>
      <c r="H299" s="69">
        <v>1</v>
      </c>
      <c r="I299" s="69">
        <v>0</v>
      </c>
      <c r="J299" s="69">
        <v>192</v>
      </c>
      <c r="K299" s="69">
        <v>242</v>
      </c>
      <c r="L299" s="69">
        <v>235</v>
      </c>
      <c r="M299" s="69">
        <v>7</v>
      </c>
      <c r="N299" s="69">
        <v>0</v>
      </c>
      <c r="O299" s="69">
        <v>0</v>
      </c>
      <c r="P299" s="69">
        <v>50</v>
      </c>
      <c r="Q299" s="80">
        <v>0</v>
      </c>
      <c r="R299" s="80">
        <v>5115331</v>
      </c>
      <c r="S299" s="80">
        <v>50000</v>
      </c>
      <c r="T299" s="80">
        <v>5065331</v>
      </c>
      <c r="U299" s="80">
        <v>5115331</v>
      </c>
      <c r="V299" s="80">
        <v>5070631</v>
      </c>
      <c r="W299" s="80">
        <v>0</v>
      </c>
      <c r="X299" s="80">
        <v>0</v>
      </c>
      <c r="Y299" s="80">
        <v>0</v>
      </c>
      <c r="Z299" s="80">
        <v>5070631</v>
      </c>
      <c r="AA299" s="80">
        <v>5070631</v>
      </c>
      <c r="AB299" s="80">
        <v>0</v>
      </c>
      <c r="AC299" s="69">
        <v>0</v>
      </c>
      <c r="AD299" s="69">
        <v>26</v>
      </c>
      <c r="AE299" s="69">
        <v>0</v>
      </c>
      <c r="AF299" s="80">
        <v>0</v>
      </c>
      <c r="AG299" s="80">
        <v>0</v>
      </c>
      <c r="AH299" s="69">
        <v>0</v>
      </c>
      <c r="AI299" s="69">
        <v>0</v>
      </c>
      <c r="AJ299" s="80">
        <v>0</v>
      </c>
      <c r="AK299" s="80">
        <v>0</v>
      </c>
      <c r="AL299" s="69">
        <v>0</v>
      </c>
      <c r="AM299" s="69">
        <v>0</v>
      </c>
      <c r="AN299" s="80">
        <v>0</v>
      </c>
      <c r="AO299" s="80">
        <v>0</v>
      </c>
      <c r="AP299" s="69">
        <v>0</v>
      </c>
      <c r="AQ299" s="69">
        <v>0</v>
      </c>
      <c r="AR299" s="80">
        <v>0</v>
      </c>
      <c r="AS299" s="80">
        <v>0</v>
      </c>
      <c r="AT299" s="69">
        <v>0</v>
      </c>
      <c r="AU299" s="69">
        <v>0</v>
      </c>
      <c r="AV299" s="80">
        <v>0</v>
      </c>
      <c r="AW299" s="80">
        <v>0</v>
      </c>
      <c r="AX299" s="69">
        <v>0</v>
      </c>
      <c r="AY299" s="69">
        <v>0</v>
      </c>
      <c r="AZ299" s="80">
        <v>0</v>
      </c>
      <c r="BA299" s="80">
        <v>0</v>
      </c>
      <c r="BB299" s="69">
        <v>0</v>
      </c>
      <c r="BC299" s="69">
        <v>0</v>
      </c>
      <c r="BD299" s="80">
        <v>0</v>
      </c>
      <c r="BE299" s="80">
        <v>0</v>
      </c>
      <c r="BF299" s="69">
        <v>0</v>
      </c>
      <c r="BG299" s="69">
        <v>0</v>
      </c>
      <c r="BH299" s="80">
        <v>0</v>
      </c>
      <c r="BI299" s="80">
        <v>0</v>
      </c>
      <c r="BJ299" s="69">
        <v>0</v>
      </c>
      <c r="BK299" s="69">
        <v>0</v>
      </c>
      <c r="BL299" s="80">
        <v>0</v>
      </c>
      <c r="BM299" s="80">
        <v>0</v>
      </c>
      <c r="BN299" s="69">
        <v>0</v>
      </c>
      <c r="BO299" s="69">
        <v>0</v>
      </c>
      <c r="BP299" s="80">
        <v>0</v>
      </c>
      <c r="BQ299" s="80">
        <v>0</v>
      </c>
      <c r="BR299" s="69">
        <v>0</v>
      </c>
      <c r="BS299" s="69">
        <v>0</v>
      </c>
      <c r="BT299" s="80">
        <v>0</v>
      </c>
      <c r="BU299" s="80">
        <v>0</v>
      </c>
      <c r="BV299" s="69">
        <v>0</v>
      </c>
      <c r="BW299" s="69">
        <v>0</v>
      </c>
      <c r="BX299" s="80">
        <v>0</v>
      </c>
      <c r="BY299" s="80">
        <v>0</v>
      </c>
      <c r="BZ299" s="69">
        <v>0</v>
      </c>
      <c r="CA299" s="69">
        <v>0</v>
      </c>
      <c r="CB299" s="80">
        <v>0</v>
      </c>
      <c r="CC299" s="80">
        <v>0</v>
      </c>
      <c r="CD299" s="69">
        <v>0</v>
      </c>
      <c r="CE299" s="69" t="s">
        <v>993</v>
      </c>
      <c r="CF299" s="69" t="s">
        <v>994</v>
      </c>
      <c r="CG299" s="69" t="s">
        <v>701</v>
      </c>
      <c r="CH299" s="69" t="s">
        <v>701</v>
      </c>
      <c r="CI299" s="69" t="s">
        <v>701</v>
      </c>
      <c r="CJ299" s="68" t="s">
        <v>701</v>
      </c>
      <c r="CK299" s="68">
        <v>45140</v>
      </c>
      <c r="CL299" s="185" t="s">
        <v>1005</v>
      </c>
      <c r="CM299" s="67" t="s">
        <v>1004</v>
      </c>
      <c r="CN299" s="67" t="s">
        <v>168</v>
      </c>
      <c r="CO299" s="68">
        <v>45092</v>
      </c>
      <c r="CP299" s="185" t="s">
        <v>1001</v>
      </c>
      <c r="CQ299" s="67" t="s">
        <v>1009</v>
      </c>
      <c r="CR299" s="67" t="s">
        <v>1085</v>
      </c>
      <c r="CS299" s="69">
        <v>5087753.8499999996</v>
      </c>
      <c r="CT299" s="69"/>
      <c r="CU299" s="69"/>
      <c r="CV299" s="69">
        <v>0</v>
      </c>
      <c r="CW299" s="69">
        <v>24</v>
      </c>
      <c r="CX299" s="69">
        <v>0</v>
      </c>
      <c r="CY299" s="69">
        <v>0</v>
      </c>
      <c r="CZ299" s="69">
        <v>0</v>
      </c>
      <c r="DA299" s="69">
        <v>0</v>
      </c>
      <c r="DG299" t="str">
        <f t="shared" si="11"/>
        <v>DO</v>
      </c>
    </row>
    <row r="300" spans="1:111">
      <c r="A300" t="str">
        <f t="shared" si="10"/>
        <v>08DO</v>
      </c>
      <c r="B300" s="67" t="s">
        <v>7</v>
      </c>
      <c r="C300" s="67" t="s">
        <v>526</v>
      </c>
      <c r="D300" s="67" t="s">
        <v>527</v>
      </c>
      <c r="E300" s="68">
        <v>44544</v>
      </c>
      <c r="F300" s="185" t="s">
        <v>1007</v>
      </c>
      <c r="G300" s="67" t="s">
        <v>1010</v>
      </c>
      <c r="H300" s="69">
        <v>1</v>
      </c>
      <c r="I300" s="69">
        <v>3</v>
      </c>
      <c r="J300" s="69">
        <v>234</v>
      </c>
      <c r="K300" s="69">
        <v>278</v>
      </c>
      <c r="L300" s="69">
        <v>253</v>
      </c>
      <c r="M300" s="69">
        <v>25</v>
      </c>
      <c r="N300" s="69">
        <v>0</v>
      </c>
      <c r="O300" s="69">
        <v>0</v>
      </c>
      <c r="P300" s="69">
        <v>44</v>
      </c>
      <c r="Q300" s="80">
        <v>0</v>
      </c>
      <c r="R300" s="80">
        <v>1975221</v>
      </c>
      <c r="S300" s="80">
        <v>50000</v>
      </c>
      <c r="T300" s="80">
        <v>1925221</v>
      </c>
      <c r="U300" s="80">
        <v>2101149</v>
      </c>
      <c r="V300" s="80">
        <v>2102097</v>
      </c>
      <c r="W300" s="80">
        <v>0</v>
      </c>
      <c r="X300" s="80">
        <v>0</v>
      </c>
      <c r="Y300" s="80">
        <v>0</v>
      </c>
      <c r="Z300" s="80">
        <v>2102097</v>
      </c>
      <c r="AA300" s="80">
        <v>2083906</v>
      </c>
      <c r="AB300" s="80">
        <v>7736</v>
      </c>
      <c r="AC300" s="69">
        <v>125928</v>
      </c>
      <c r="AD300" s="69">
        <v>25</v>
      </c>
      <c r="AE300" s="69">
        <v>0</v>
      </c>
      <c r="AF300" s="80">
        <v>0</v>
      </c>
      <c r="AG300" s="80">
        <v>102641</v>
      </c>
      <c r="AH300" s="69">
        <v>0</v>
      </c>
      <c r="AI300" s="69">
        <v>0</v>
      </c>
      <c r="AJ300" s="80">
        <v>0</v>
      </c>
      <c r="AK300" s="80">
        <v>36105</v>
      </c>
      <c r="AL300" s="69">
        <v>0</v>
      </c>
      <c r="AM300" s="69">
        <v>0</v>
      </c>
      <c r="AN300" s="80">
        <v>0</v>
      </c>
      <c r="AO300" s="80">
        <v>0</v>
      </c>
      <c r="AP300" s="69">
        <v>0</v>
      </c>
      <c r="AQ300" s="69">
        <v>0</v>
      </c>
      <c r="AR300" s="80">
        <v>0</v>
      </c>
      <c r="AS300" s="80">
        <v>0</v>
      </c>
      <c r="AT300" s="69">
        <v>0</v>
      </c>
      <c r="AU300" s="69">
        <v>0</v>
      </c>
      <c r="AV300" s="80">
        <v>0</v>
      </c>
      <c r="AW300" s="80">
        <v>0</v>
      </c>
      <c r="AX300" s="69">
        <v>0</v>
      </c>
      <c r="AY300" s="69">
        <v>0</v>
      </c>
      <c r="AZ300" s="80">
        <v>0</v>
      </c>
      <c r="BA300" s="80">
        <v>9599</v>
      </c>
      <c r="BB300" s="69">
        <v>0</v>
      </c>
      <c r="BC300" s="69">
        <v>0</v>
      </c>
      <c r="BD300" s="80">
        <v>0</v>
      </c>
      <c r="BE300" s="80">
        <v>0</v>
      </c>
      <c r="BF300" s="69">
        <v>0</v>
      </c>
      <c r="BG300" s="69">
        <v>0</v>
      </c>
      <c r="BH300" s="80">
        <v>0</v>
      </c>
      <c r="BI300" s="80">
        <v>0</v>
      </c>
      <c r="BJ300" s="69">
        <v>0</v>
      </c>
      <c r="BK300" s="69">
        <v>0</v>
      </c>
      <c r="BL300" s="80">
        <v>0</v>
      </c>
      <c r="BM300" s="80">
        <v>25928</v>
      </c>
      <c r="BN300" s="69">
        <v>0</v>
      </c>
      <c r="BO300" s="69">
        <v>0</v>
      </c>
      <c r="BP300" s="80">
        <v>0</v>
      </c>
      <c r="BQ300" s="80">
        <v>0</v>
      </c>
      <c r="BR300" s="69">
        <v>0</v>
      </c>
      <c r="BS300" s="69">
        <v>0</v>
      </c>
      <c r="BT300" s="80">
        <v>0</v>
      </c>
      <c r="BU300" s="80">
        <v>0</v>
      </c>
      <c r="BV300" s="69">
        <v>0</v>
      </c>
      <c r="BW300" s="69">
        <v>0</v>
      </c>
      <c r="BX300" s="80">
        <v>0</v>
      </c>
      <c r="BY300" s="80">
        <v>0</v>
      </c>
      <c r="BZ300" s="69">
        <v>0</v>
      </c>
      <c r="CA300" s="69">
        <v>0</v>
      </c>
      <c r="CB300" s="80">
        <v>0</v>
      </c>
      <c r="CC300" s="80">
        <v>174272</v>
      </c>
      <c r="CD300" s="69">
        <v>0</v>
      </c>
      <c r="CE300" s="69" t="s">
        <v>957</v>
      </c>
      <c r="CF300" s="69" t="s">
        <v>958</v>
      </c>
      <c r="CG300" s="69" t="s">
        <v>701</v>
      </c>
      <c r="CH300" s="69" t="s">
        <v>701</v>
      </c>
      <c r="CI300" s="69" t="s">
        <v>701</v>
      </c>
      <c r="CJ300" s="68" t="s">
        <v>701</v>
      </c>
      <c r="CK300" s="68">
        <v>45135</v>
      </c>
      <c r="CL300" s="185" t="s">
        <v>1005</v>
      </c>
      <c r="CM300" s="67" t="s">
        <v>1004</v>
      </c>
      <c r="CN300" s="67" t="s">
        <v>168</v>
      </c>
      <c r="CO300" s="68">
        <v>44993</v>
      </c>
      <c r="CP300" s="185" t="s">
        <v>1003</v>
      </c>
      <c r="CQ300" s="67" t="s">
        <v>1009</v>
      </c>
      <c r="CR300" s="67" t="s">
        <v>1085</v>
      </c>
      <c r="CS300" s="69">
        <v>1709882.3</v>
      </c>
      <c r="CT300" s="69"/>
      <c r="CU300" s="69"/>
      <c r="CV300" s="69">
        <v>0</v>
      </c>
      <c r="CW300" s="69">
        <v>19</v>
      </c>
      <c r="CX300" s="69">
        <v>0</v>
      </c>
      <c r="CY300" s="69">
        <v>0</v>
      </c>
      <c r="CZ300" s="69">
        <v>0</v>
      </c>
      <c r="DA300" s="69">
        <v>0</v>
      </c>
      <c r="DG300" t="str">
        <f t="shared" si="11"/>
        <v>DO</v>
      </c>
    </row>
    <row r="301" spans="1:111">
      <c r="A301" t="str">
        <f t="shared" si="10"/>
        <v>08DO</v>
      </c>
      <c r="B301" s="67" t="s">
        <v>7</v>
      </c>
      <c r="C301" s="67" t="s">
        <v>528</v>
      </c>
      <c r="D301" s="67" t="s">
        <v>529</v>
      </c>
      <c r="E301" s="68">
        <v>44628</v>
      </c>
      <c r="F301" s="185" t="s">
        <v>1003</v>
      </c>
      <c r="G301" s="67" t="s">
        <v>1010</v>
      </c>
      <c r="H301" s="69">
        <v>2</v>
      </c>
      <c r="I301" s="69">
        <v>3</v>
      </c>
      <c r="J301" s="69">
        <v>321</v>
      </c>
      <c r="K301" s="69">
        <v>359</v>
      </c>
      <c r="L301" s="69">
        <v>286</v>
      </c>
      <c r="M301" s="69">
        <v>73</v>
      </c>
      <c r="N301" s="69">
        <v>0</v>
      </c>
      <c r="O301" s="69">
        <v>0</v>
      </c>
      <c r="P301" s="69">
        <v>54</v>
      </c>
      <c r="Q301" s="80">
        <v>-16</v>
      </c>
      <c r="R301" s="80">
        <v>4166000</v>
      </c>
      <c r="S301" s="80">
        <v>50000</v>
      </c>
      <c r="T301" s="80">
        <v>4116000</v>
      </c>
      <c r="U301" s="80">
        <v>4217668</v>
      </c>
      <c r="V301" s="80">
        <v>4164480</v>
      </c>
      <c r="W301" s="80">
        <v>0</v>
      </c>
      <c r="X301" s="80">
        <v>138823</v>
      </c>
      <c r="Y301" s="80">
        <v>138823</v>
      </c>
      <c r="Z301" s="80">
        <v>4303303</v>
      </c>
      <c r="AA301" s="80">
        <v>4215075</v>
      </c>
      <c r="AB301" s="80">
        <v>-86560</v>
      </c>
      <c r="AC301" s="69">
        <v>51668</v>
      </c>
      <c r="AD301" s="69">
        <v>31</v>
      </c>
      <c r="AE301" s="69">
        <v>0</v>
      </c>
      <c r="AF301" s="80">
        <v>0</v>
      </c>
      <c r="AG301" s="80">
        <v>44026</v>
      </c>
      <c r="AH301" s="69">
        <v>0</v>
      </c>
      <c r="AI301" s="69">
        <v>0</v>
      </c>
      <c r="AJ301" s="80">
        <v>0</v>
      </c>
      <c r="AK301" s="80">
        <v>3267</v>
      </c>
      <c r="AL301" s="69">
        <v>0</v>
      </c>
      <c r="AM301" s="69">
        <v>0</v>
      </c>
      <c r="AN301" s="80">
        <v>0</v>
      </c>
      <c r="AO301" s="80">
        <v>0</v>
      </c>
      <c r="AP301" s="69">
        <v>0</v>
      </c>
      <c r="AQ301" s="69">
        <v>0</v>
      </c>
      <c r="AR301" s="80">
        <v>0</v>
      </c>
      <c r="AS301" s="80">
        <v>0</v>
      </c>
      <c r="AT301" s="69">
        <v>0</v>
      </c>
      <c r="AU301" s="69">
        <v>0</v>
      </c>
      <c r="AV301" s="80">
        <v>0</v>
      </c>
      <c r="AW301" s="80">
        <v>0</v>
      </c>
      <c r="AX301" s="69">
        <v>0</v>
      </c>
      <c r="AY301" s="69">
        <v>0</v>
      </c>
      <c r="AZ301" s="80">
        <v>0</v>
      </c>
      <c r="BA301" s="80">
        <v>0</v>
      </c>
      <c r="BB301" s="69">
        <v>0</v>
      </c>
      <c r="BC301" s="69">
        <v>0</v>
      </c>
      <c r="BD301" s="80">
        <v>0</v>
      </c>
      <c r="BE301" s="80">
        <v>49576</v>
      </c>
      <c r="BF301" s="69">
        <v>0</v>
      </c>
      <c r="BG301" s="69">
        <v>0</v>
      </c>
      <c r="BH301" s="80">
        <v>0</v>
      </c>
      <c r="BI301" s="80">
        <v>0</v>
      </c>
      <c r="BJ301" s="69">
        <v>0</v>
      </c>
      <c r="BK301" s="69">
        <v>0</v>
      </c>
      <c r="BL301" s="80">
        <v>0</v>
      </c>
      <c r="BM301" s="80">
        <v>1668</v>
      </c>
      <c r="BN301" s="69">
        <v>0</v>
      </c>
      <c r="BO301" s="69">
        <v>0</v>
      </c>
      <c r="BP301" s="80">
        <v>0</v>
      </c>
      <c r="BQ301" s="80">
        <v>0</v>
      </c>
      <c r="BR301" s="69">
        <v>0</v>
      </c>
      <c r="BS301" s="69">
        <v>0</v>
      </c>
      <c r="BT301" s="80">
        <v>0</v>
      </c>
      <c r="BU301" s="80">
        <v>0</v>
      </c>
      <c r="BV301" s="69">
        <v>0</v>
      </c>
      <c r="BW301" s="69">
        <v>0</v>
      </c>
      <c r="BX301" s="80">
        <v>0</v>
      </c>
      <c r="BY301" s="80">
        <v>0</v>
      </c>
      <c r="BZ301" s="69">
        <v>0</v>
      </c>
      <c r="CA301" s="69">
        <v>0</v>
      </c>
      <c r="CB301" s="80">
        <v>-16</v>
      </c>
      <c r="CC301" s="80">
        <v>98536</v>
      </c>
      <c r="CD301" s="69">
        <v>0</v>
      </c>
      <c r="CE301" s="69" t="s">
        <v>897</v>
      </c>
      <c r="CF301" s="69" t="s">
        <v>898</v>
      </c>
      <c r="CG301" s="69" t="s">
        <v>701</v>
      </c>
      <c r="CH301" s="69" t="s">
        <v>701</v>
      </c>
      <c r="CI301" s="69" t="s">
        <v>701</v>
      </c>
      <c r="CJ301" s="68" t="s">
        <v>701</v>
      </c>
      <c r="CK301" s="68">
        <v>45195</v>
      </c>
      <c r="CL301" s="185" t="s">
        <v>1005</v>
      </c>
      <c r="CM301" s="67" t="s">
        <v>1004</v>
      </c>
      <c r="CN301" s="67" t="s">
        <v>168</v>
      </c>
      <c r="CO301" s="68">
        <v>45068</v>
      </c>
      <c r="CP301" s="185" t="s">
        <v>1001</v>
      </c>
      <c r="CQ301" s="67" t="s">
        <v>1009</v>
      </c>
      <c r="CR301" s="67" t="s">
        <v>1085</v>
      </c>
      <c r="CS301" s="69">
        <v>3910716.97</v>
      </c>
      <c r="CT301" s="69" t="s">
        <v>870</v>
      </c>
      <c r="CU301" s="69" t="s">
        <v>871</v>
      </c>
      <c r="CV301" s="69">
        <v>0</v>
      </c>
      <c r="CW301" s="69">
        <v>23</v>
      </c>
      <c r="CX301" s="69">
        <v>0</v>
      </c>
      <c r="CY301" s="69">
        <v>-16</v>
      </c>
      <c r="CZ301" s="69">
        <v>0</v>
      </c>
      <c r="DA301" s="69">
        <v>0</v>
      </c>
      <c r="DG301" t="str">
        <f t="shared" si="11"/>
        <v>DO</v>
      </c>
    </row>
    <row r="302" spans="1:111">
      <c r="A302" t="str">
        <f t="shared" si="10"/>
        <v>08DO</v>
      </c>
      <c r="B302" s="67" t="s">
        <v>7</v>
      </c>
      <c r="C302" s="67" t="s">
        <v>530</v>
      </c>
      <c r="D302" s="67" t="s">
        <v>531</v>
      </c>
      <c r="E302" s="68">
        <v>44663</v>
      </c>
      <c r="F302" s="185" t="s">
        <v>1001</v>
      </c>
      <c r="G302" s="67" t="s">
        <v>1010</v>
      </c>
      <c r="H302" s="69">
        <v>1</v>
      </c>
      <c r="I302" s="69">
        <v>2</v>
      </c>
      <c r="J302" s="69">
        <v>329</v>
      </c>
      <c r="K302" s="69">
        <v>389</v>
      </c>
      <c r="L302" s="69">
        <v>389</v>
      </c>
      <c r="M302" s="69">
        <v>0</v>
      </c>
      <c r="N302" s="69">
        <v>0</v>
      </c>
      <c r="O302" s="69">
        <v>0</v>
      </c>
      <c r="P302" s="69">
        <v>60</v>
      </c>
      <c r="Q302" s="80">
        <v>0</v>
      </c>
      <c r="R302" s="80">
        <v>6695054</v>
      </c>
      <c r="S302" s="80">
        <v>50000</v>
      </c>
      <c r="T302" s="80">
        <v>6645054</v>
      </c>
      <c r="U302" s="80">
        <v>6727768</v>
      </c>
      <c r="V302" s="80">
        <v>6880189</v>
      </c>
      <c r="W302" s="80">
        <v>0</v>
      </c>
      <c r="X302" s="80">
        <v>0</v>
      </c>
      <c r="Y302" s="80">
        <v>0</v>
      </c>
      <c r="Z302" s="80">
        <v>6880189</v>
      </c>
      <c r="AA302" s="80">
        <v>6860508</v>
      </c>
      <c r="AB302" s="80">
        <v>-11968</v>
      </c>
      <c r="AC302" s="69">
        <v>32714</v>
      </c>
      <c r="AD302" s="69">
        <v>26</v>
      </c>
      <c r="AE302" s="69">
        <v>0</v>
      </c>
      <c r="AF302" s="80">
        <v>0</v>
      </c>
      <c r="AG302" s="80">
        <v>0</v>
      </c>
      <c r="AH302" s="69">
        <v>0</v>
      </c>
      <c r="AI302" s="69">
        <v>0</v>
      </c>
      <c r="AJ302" s="80">
        <v>0</v>
      </c>
      <c r="AK302" s="80">
        <v>74099</v>
      </c>
      <c r="AL302" s="69">
        <v>0</v>
      </c>
      <c r="AM302" s="69">
        <v>0</v>
      </c>
      <c r="AN302" s="80">
        <v>0</v>
      </c>
      <c r="AO302" s="80">
        <v>0</v>
      </c>
      <c r="AP302" s="69">
        <v>0</v>
      </c>
      <c r="AQ302" s="69">
        <v>0</v>
      </c>
      <c r="AR302" s="80">
        <v>0</v>
      </c>
      <c r="AS302" s="80">
        <v>0</v>
      </c>
      <c r="AT302" s="69">
        <v>0</v>
      </c>
      <c r="AU302" s="69">
        <v>0</v>
      </c>
      <c r="AV302" s="80">
        <v>0</v>
      </c>
      <c r="AW302" s="80">
        <v>0</v>
      </c>
      <c r="AX302" s="69">
        <v>0</v>
      </c>
      <c r="AY302" s="69">
        <v>0</v>
      </c>
      <c r="AZ302" s="80">
        <v>0</v>
      </c>
      <c r="BA302" s="80">
        <v>0</v>
      </c>
      <c r="BB302" s="69">
        <v>0</v>
      </c>
      <c r="BC302" s="69">
        <v>0</v>
      </c>
      <c r="BD302" s="80">
        <v>0</v>
      </c>
      <c r="BE302" s="80">
        <v>0</v>
      </c>
      <c r="BF302" s="69">
        <v>0</v>
      </c>
      <c r="BG302" s="69">
        <v>0</v>
      </c>
      <c r="BH302" s="80">
        <v>0</v>
      </c>
      <c r="BI302" s="80">
        <v>0</v>
      </c>
      <c r="BJ302" s="69">
        <v>0</v>
      </c>
      <c r="BK302" s="69">
        <v>0</v>
      </c>
      <c r="BL302" s="80">
        <v>0</v>
      </c>
      <c r="BM302" s="80">
        <v>7714</v>
      </c>
      <c r="BN302" s="69">
        <v>0</v>
      </c>
      <c r="BO302" s="69">
        <v>0</v>
      </c>
      <c r="BP302" s="80">
        <v>0</v>
      </c>
      <c r="BQ302" s="80">
        <v>0</v>
      </c>
      <c r="BR302" s="69">
        <v>0</v>
      </c>
      <c r="BS302" s="69">
        <v>0</v>
      </c>
      <c r="BT302" s="80">
        <v>0</v>
      </c>
      <c r="BU302" s="80">
        <v>0</v>
      </c>
      <c r="BV302" s="69">
        <v>0</v>
      </c>
      <c r="BW302" s="69">
        <v>0</v>
      </c>
      <c r="BX302" s="80">
        <v>0</v>
      </c>
      <c r="BY302" s="80">
        <v>0</v>
      </c>
      <c r="BZ302" s="69">
        <v>0</v>
      </c>
      <c r="CA302" s="69">
        <v>0</v>
      </c>
      <c r="CB302" s="80">
        <v>0</v>
      </c>
      <c r="CC302" s="80">
        <v>81813</v>
      </c>
      <c r="CD302" s="69">
        <v>0</v>
      </c>
      <c r="CE302" s="69" t="s">
        <v>764</v>
      </c>
      <c r="CF302" s="69" t="s">
        <v>765</v>
      </c>
      <c r="CG302" s="69" t="s">
        <v>701</v>
      </c>
      <c r="CH302" s="69" t="s">
        <v>701</v>
      </c>
      <c r="CI302" s="69" t="s">
        <v>701</v>
      </c>
      <c r="CJ302" s="68" t="s">
        <v>701</v>
      </c>
      <c r="CK302" s="68">
        <v>45258</v>
      </c>
      <c r="CL302" s="185" t="s">
        <v>1007</v>
      </c>
      <c r="CM302" s="67" t="s">
        <v>1004</v>
      </c>
      <c r="CN302" s="67" t="s">
        <v>168</v>
      </c>
      <c r="CO302" s="68">
        <v>45204</v>
      </c>
      <c r="CP302" s="185" t="s">
        <v>1007</v>
      </c>
      <c r="CQ302" s="67" t="s">
        <v>1004</v>
      </c>
      <c r="CR302" s="67" t="s">
        <v>1085</v>
      </c>
      <c r="CS302" s="69">
        <v>6191721.3600000003</v>
      </c>
      <c r="CT302" s="69"/>
      <c r="CU302" s="69"/>
      <c r="CV302" s="69">
        <v>0</v>
      </c>
      <c r="CW302" s="69">
        <v>34</v>
      </c>
      <c r="CX302" s="69">
        <v>0</v>
      </c>
      <c r="CY302" s="69">
        <v>0</v>
      </c>
      <c r="CZ302" s="69">
        <v>0</v>
      </c>
      <c r="DA302" s="69">
        <v>0</v>
      </c>
      <c r="DG302" t="str">
        <f t="shared" si="11"/>
        <v>DO</v>
      </c>
    </row>
    <row r="303" spans="1:111">
      <c r="A303" t="str">
        <f t="shared" si="10"/>
        <v>08DO</v>
      </c>
      <c r="B303" s="67" t="s">
        <v>7</v>
      </c>
      <c r="C303" s="67" t="s">
        <v>532</v>
      </c>
      <c r="D303" s="67" t="s">
        <v>533</v>
      </c>
      <c r="E303" s="68">
        <v>44789</v>
      </c>
      <c r="F303" s="185" t="s">
        <v>1005</v>
      </c>
      <c r="G303" s="67" t="s">
        <v>1009</v>
      </c>
      <c r="H303" s="69">
        <v>2</v>
      </c>
      <c r="I303" s="69">
        <v>3</v>
      </c>
      <c r="J303" s="69">
        <v>342</v>
      </c>
      <c r="K303" s="69">
        <v>413</v>
      </c>
      <c r="L303" s="69">
        <v>410</v>
      </c>
      <c r="M303" s="69">
        <v>3</v>
      </c>
      <c r="N303" s="69">
        <v>0</v>
      </c>
      <c r="O303" s="69">
        <v>0</v>
      </c>
      <c r="P303" s="69">
        <v>71</v>
      </c>
      <c r="Q303" s="80">
        <v>0</v>
      </c>
      <c r="R303" s="80">
        <v>15249859</v>
      </c>
      <c r="S303" s="80">
        <v>70079</v>
      </c>
      <c r="T303" s="80">
        <v>15179780</v>
      </c>
      <c r="U303" s="80">
        <v>15714097</v>
      </c>
      <c r="V303" s="80">
        <v>13670638</v>
      </c>
      <c r="W303" s="80">
        <v>0</v>
      </c>
      <c r="X303" s="80">
        <v>0</v>
      </c>
      <c r="Y303" s="80">
        <v>0</v>
      </c>
      <c r="Z303" s="80">
        <v>13670638</v>
      </c>
      <c r="AA303" s="80">
        <v>13262271</v>
      </c>
      <c r="AB303" s="80">
        <v>-408367</v>
      </c>
      <c r="AC303" s="69">
        <v>464238</v>
      </c>
      <c r="AD303" s="69">
        <v>37</v>
      </c>
      <c r="AE303" s="69">
        <v>0</v>
      </c>
      <c r="AF303" s="80">
        <v>0</v>
      </c>
      <c r="AG303" s="80">
        <v>288708</v>
      </c>
      <c r="AH303" s="69">
        <v>0</v>
      </c>
      <c r="AI303" s="69">
        <v>0</v>
      </c>
      <c r="AJ303" s="80">
        <v>0</v>
      </c>
      <c r="AK303" s="80">
        <v>28136</v>
      </c>
      <c r="AL303" s="69">
        <v>0</v>
      </c>
      <c r="AM303" s="69">
        <v>0</v>
      </c>
      <c r="AN303" s="80">
        <v>0</v>
      </c>
      <c r="AO303" s="80">
        <v>0</v>
      </c>
      <c r="AP303" s="69">
        <v>0</v>
      </c>
      <c r="AQ303" s="69">
        <v>0</v>
      </c>
      <c r="AR303" s="80">
        <v>0</v>
      </c>
      <c r="AS303" s="80">
        <v>0</v>
      </c>
      <c r="AT303" s="69">
        <v>0</v>
      </c>
      <c r="AU303" s="69">
        <v>0</v>
      </c>
      <c r="AV303" s="80">
        <v>0</v>
      </c>
      <c r="AW303" s="80">
        <v>0</v>
      </c>
      <c r="AX303" s="69">
        <v>0</v>
      </c>
      <c r="AY303" s="69">
        <v>0</v>
      </c>
      <c r="AZ303" s="80">
        <v>0</v>
      </c>
      <c r="BA303" s="80">
        <v>0</v>
      </c>
      <c r="BB303" s="69">
        <v>0</v>
      </c>
      <c r="BC303" s="69">
        <v>0</v>
      </c>
      <c r="BD303" s="80">
        <v>0</v>
      </c>
      <c r="BE303" s="80">
        <v>183519</v>
      </c>
      <c r="BF303" s="69">
        <v>0</v>
      </c>
      <c r="BG303" s="69">
        <v>0</v>
      </c>
      <c r="BH303" s="80">
        <v>0</v>
      </c>
      <c r="BI303" s="80">
        <v>0</v>
      </c>
      <c r="BJ303" s="69">
        <v>0</v>
      </c>
      <c r="BK303" s="69">
        <v>0</v>
      </c>
      <c r="BL303" s="80">
        <v>0</v>
      </c>
      <c r="BM303" s="80">
        <v>0</v>
      </c>
      <c r="BN303" s="69">
        <v>0</v>
      </c>
      <c r="BO303" s="69">
        <v>0</v>
      </c>
      <c r="BP303" s="80">
        <v>0</v>
      </c>
      <c r="BQ303" s="80">
        <v>0</v>
      </c>
      <c r="BR303" s="69">
        <v>0</v>
      </c>
      <c r="BS303" s="69">
        <v>0</v>
      </c>
      <c r="BT303" s="80">
        <v>0</v>
      </c>
      <c r="BU303" s="80">
        <v>0</v>
      </c>
      <c r="BV303" s="69">
        <v>0</v>
      </c>
      <c r="BW303" s="69">
        <v>0</v>
      </c>
      <c r="BX303" s="80">
        <v>0</v>
      </c>
      <c r="BY303" s="80">
        <v>0</v>
      </c>
      <c r="BZ303" s="69">
        <v>0</v>
      </c>
      <c r="CA303" s="69">
        <v>0</v>
      </c>
      <c r="CB303" s="80">
        <v>0</v>
      </c>
      <c r="CC303" s="80">
        <v>500363</v>
      </c>
      <c r="CD303" s="69">
        <v>0</v>
      </c>
      <c r="CE303" s="69" t="s">
        <v>899</v>
      </c>
      <c r="CF303" s="69" t="s">
        <v>900</v>
      </c>
      <c r="CG303" s="69" t="s">
        <v>701</v>
      </c>
      <c r="CH303" s="69" t="s">
        <v>701</v>
      </c>
      <c r="CI303" s="69" t="s">
        <v>701</v>
      </c>
      <c r="CJ303" s="68" t="s">
        <v>701</v>
      </c>
      <c r="CK303" s="68">
        <v>45450</v>
      </c>
      <c r="CL303" s="185" t="s">
        <v>1001</v>
      </c>
      <c r="CM303" s="67" t="s">
        <v>1004</v>
      </c>
      <c r="CN303" s="67" t="s">
        <v>168</v>
      </c>
      <c r="CO303" s="68">
        <v>45386</v>
      </c>
      <c r="CP303" s="185" t="s">
        <v>1001</v>
      </c>
      <c r="CQ303" s="67" t="s">
        <v>1004</v>
      </c>
      <c r="CR303" s="67" t="s">
        <v>1085</v>
      </c>
      <c r="CS303" s="69">
        <v>16808898.800000001</v>
      </c>
      <c r="CT303" s="69"/>
      <c r="CU303" s="69"/>
      <c r="CV303" s="69">
        <v>0</v>
      </c>
      <c r="CW303" s="69">
        <v>34</v>
      </c>
      <c r="CX303" s="69">
        <v>0</v>
      </c>
      <c r="CY303" s="69">
        <v>0</v>
      </c>
      <c r="CZ303" s="69">
        <v>0</v>
      </c>
      <c r="DA303" s="69">
        <v>0</v>
      </c>
      <c r="DG303" t="str">
        <f t="shared" si="11"/>
        <v>DO</v>
      </c>
    </row>
    <row r="304" spans="1:111">
      <c r="A304" t="str">
        <f t="shared" si="10"/>
        <v>08DO</v>
      </c>
      <c r="B304" s="67" t="s">
        <v>7</v>
      </c>
      <c r="C304" s="67" t="s">
        <v>534</v>
      </c>
      <c r="D304" s="67" t="s">
        <v>535</v>
      </c>
      <c r="E304" s="68">
        <v>44789</v>
      </c>
      <c r="F304" s="185" t="s">
        <v>1005</v>
      </c>
      <c r="G304" s="67" t="s">
        <v>1009</v>
      </c>
      <c r="H304" s="69">
        <v>1</v>
      </c>
      <c r="I304" s="69">
        <v>1</v>
      </c>
      <c r="J304" s="69">
        <v>136</v>
      </c>
      <c r="K304" s="69">
        <v>169</v>
      </c>
      <c r="L304" s="69">
        <v>142</v>
      </c>
      <c r="M304" s="69">
        <v>27</v>
      </c>
      <c r="N304" s="69">
        <v>0</v>
      </c>
      <c r="O304" s="69">
        <v>0</v>
      </c>
      <c r="P304" s="69">
        <v>9</v>
      </c>
      <c r="Q304" s="80">
        <v>24</v>
      </c>
      <c r="R304" s="80">
        <v>597627</v>
      </c>
      <c r="S304" s="80">
        <v>35230</v>
      </c>
      <c r="T304" s="80">
        <v>562397</v>
      </c>
      <c r="U304" s="80">
        <v>652711</v>
      </c>
      <c r="V304" s="80">
        <v>607225</v>
      </c>
      <c r="W304" s="80">
        <v>0</v>
      </c>
      <c r="X304" s="80">
        <v>0</v>
      </c>
      <c r="Y304" s="80">
        <v>0</v>
      </c>
      <c r="Z304" s="80">
        <v>607225</v>
      </c>
      <c r="AA304" s="80">
        <v>607225</v>
      </c>
      <c r="AB304" s="80">
        <v>0</v>
      </c>
      <c r="AC304" s="69">
        <v>55083</v>
      </c>
      <c r="AD304" s="69">
        <v>6</v>
      </c>
      <c r="AE304" s="69">
        <v>0</v>
      </c>
      <c r="AF304" s="80">
        <v>24</v>
      </c>
      <c r="AG304" s="80">
        <v>55083</v>
      </c>
      <c r="AH304" s="69">
        <v>0</v>
      </c>
      <c r="AI304" s="69">
        <v>0</v>
      </c>
      <c r="AJ304" s="80">
        <v>0</v>
      </c>
      <c r="AK304" s="80">
        <v>0</v>
      </c>
      <c r="AL304" s="69">
        <v>0</v>
      </c>
      <c r="AM304" s="69">
        <v>0</v>
      </c>
      <c r="AN304" s="80">
        <v>0</v>
      </c>
      <c r="AO304" s="80">
        <v>0</v>
      </c>
      <c r="AP304" s="69">
        <v>0</v>
      </c>
      <c r="AQ304" s="69">
        <v>0</v>
      </c>
      <c r="AR304" s="80">
        <v>0</v>
      </c>
      <c r="AS304" s="80">
        <v>0</v>
      </c>
      <c r="AT304" s="69">
        <v>0</v>
      </c>
      <c r="AU304" s="69">
        <v>0</v>
      </c>
      <c r="AV304" s="80">
        <v>0</v>
      </c>
      <c r="AW304" s="80">
        <v>0</v>
      </c>
      <c r="AX304" s="69">
        <v>0</v>
      </c>
      <c r="AY304" s="69">
        <v>0</v>
      </c>
      <c r="AZ304" s="80">
        <v>0</v>
      </c>
      <c r="BA304" s="80">
        <v>0</v>
      </c>
      <c r="BB304" s="69">
        <v>0</v>
      </c>
      <c r="BC304" s="69">
        <v>0</v>
      </c>
      <c r="BD304" s="80">
        <v>0</v>
      </c>
      <c r="BE304" s="80">
        <v>0</v>
      </c>
      <c r="BF304" s="69">
        <v>0</v>
      </c>
      <c r="BG304" s="69">
        <v>0</v>
      </c>
      <c r="BH304" s="80">
        <v>0</v>
      </c>
      <c r="BI304" s="80">
        <v>0</v>
      </c>
      <c r="BJ304" s="69">
        <v>0</v>
      </c>
      <c r="BK304" s="69">
        <v>0</v>
      </c>
      <c r="BL304" s="80">
        <v>0</v>
      </c>
      <c r="BM304" s="80">
        <v>0</v>
      </c>
      <c r="BN304" s="69">
        <v>0</v>
      </c>
      <c r="BO304" s="69">
        <v>0</v>
      </c>
      <c r="BP304" s="80">
        <v>0</v>
      </c>
      <c r="BQ304" s="80">
        <v>0</v>
      </c>
      <c r="BR304" s="69">
        <v>0</v>
      </c>
      <c r="BS304" s="69">
        <v>0</v>
      </c>
      <c r="BT304" s="80">
        <v>0</v>
      </c>
      <c r="BU304" s="80">
        <v>0</v>
      </c>
      <c r="BV304" s="69">
        <v>0</v>
      </c>
      <c r="BW304" s="69">
        <v>0</v>
      </c>
      <c r="BX304" s="80">
        <v>0</v>
      </c>
      <c r="BY304" s="80">
        <v>0</v>
      </c>
      <c r="BZ304" s="69">
        <v>0</v>
      </c>
      <c r="CA304" s="69">
        <v>0</v>
      </c>
      <c r="CB304" s="80">
        <v>24</v>
      </c>
      <c r="CC304" s="80">
        <v>55083</v>
      </c>
      <c r="CD304" s="69">
        <v>0</v>
      </c>
      <c r="CE304" s="69" t="s">
        <v>995</v>
      </c>
      <c r="CF304" s="69" t="s">
        <v>996</v>
      </c>
      <c r="CG304" s="69" t="s">
        <v>701</v>
      </c>
      <c r="CH304" s="69" t="s">
        <v>701</v>
      </c>
      <c r="CI304" s="69" t="s">
        <v>701</v>
      </c>
      <c r="CJ304" s="68" t="s">
        <v>701</v>
      </c>
      <c r="CK304" s="68">
        <v>45140</v>
      </c>
      <c r="CL304" s="185" t="s">
        <v>1005</v>
      </c>
      <c r="CM304" s="67" t="s">
        <v>1004</v>
      </c>
      <c r="CN304" s="67" t="s">
        <v>168</v>
      </c>
      <c r="CO304" s="68">
        <v>45100</v>
      </c>
      <c r="CP304" s="185" t="s">
        <v>1001</v>
      </c>
      <c r="CQ304" s="67" t="s">
        <v>1009</v>
      </c>
      <c r="CR304" s="67" t="s">
        <v>1085</v>
      </c>
      <c r="CS304" s="69">
        <v>898718.41</v>
      </c>
      <c r="CT304" s="69"/>
      <c r="CU304" s="69"/>
      <c r="CV304" s="69">
        <v>0</v>
      </c>
      <c r="CW304" s="69">
        <v>3</v>
      </c>
      <c r="CX304" s="69">
        <v>0</v>
      </c>
      <c r="CY304" s="69">
        <v>0</v>
      </c>
      <c r="CZ304" s="69">
        <v>0</v>
      </c>
      <c r="DA304" s="69">
        <v>0</v>
      </c>
      <c r="DG304" t="str">
        <f t="shared" si="11"/>
        <v>DO</v>
      </c>
    </row>
    <row r="305" spans="1:111">
      <c r="A305" t="str">
        <f t="shared" si="10"/>
        <v>08DO</v>
      </c>
      <c r="B305" s="67" t="s">
        <v>7</v>
      </c>
      <c r="C305" s="67" t="s">
        <v>997</v>
      </c>
      <c r="D305" s="67" t="s">
        <v>1087</v>
      </c>
      <c r="E305" s="68">
        <v>44789</v>
      </c>
      <c r="F305" s="185" t="s">
        <v>1005</v>
      </c>
      <c r="G305" s="67" t="s">
        <v>1009</v>
      </c>
      <c r="H305" s="69">
        <v>1</v>
      </c>
      <c r="I305" s="69">
        <v>0</v>
      </c>
      <c r="J305" s="69">
        <v>199</v>
      </c>
      <c r="K305" s="69">
        <v>202</v>
      </c>
      <c r="L305" s="69">
        <v>84</v>
      </c>
      <c r="M305" s="69">
        <v>118</v>
      </c>
      <c r="N305" s="69">
        <v>0</v>
      </c>
      <c r="O305" s="69">
        <v>0</v>
      </c>
      <c r="P305" s="69">
        <v>3</v>
      </c>
      <c r="Q305" s="80">
        <v>0</v>
      </c>
      <c r="R305" s="80">
        <v>767354</v>
      </c>
      <c r="S305" s="80">
        <v>50000</v>
      </c>
      <c r="T305" s="80">
        <v>717354</v>
      </c>
      <c r="U305" s="80">
        <v>767354</v>
      </c>
      <c r="V305" s="80">
        <v>705154</v>
      </c>
      <c r="W305" s="80">
        <v>0</v>
      </c>
      <c r="X305" s="80">
        <v>0</v>
      </c>
      <c r="Y305" s="80">
        <v>0</v>
      </c>
      <c r="Z305" s="80">
        <v>705154</v>
      </c>
      <c r="AA305" s="80">
        <v>705154</v>
      </c>
      <c r="AB305" s="80">
        <v>0</v>
      </c>
      <c r="AC305" s="69">
        <v>0</v>
      </c>
      <c r="AD305" s="69">
        <v>0</v>
      </c>
      <c r="AE305" s="69">
        <v>0</v>
      </c>
      <c r="AF305" s="80">
        <v>0</v>
      </c>
      <c r="AG305" s="80">
        <v>0</v>
      </c>
      <c r="AH305" s="69">
        <v>0</v>
      </c>
      <c r="AI305" s="69">
        <v>0</v>
      </c>
      <c r="AJ305" s="80">
        <v>0</v>
      </c>
      <c r="AK305" s="80">
        <v>0</v>
      </c>
      <c r="AL305" s="69">
        <v>0</v>
      </c>
      <c r="AM305" s="69">
        <v>0</v>
      </c>
      <c r="AN305" s="80">
        <v>0</v>
      </c>
      <c r="AO305" s="80">
        <v>0</v>
      </c>
      <c r="AP305" s="69">
        <v>0</v>
      </c>
      <c r="AQ305" s="69">
        <v>0</v>
      </c>
      <c r="AR305" s="80">
        <v>0</v>
      </c>
      <c r="AS305" s="80">
        <v>0</v>
      </c>
      <c r="AT305" s="69">
        <v>0</v>
      </c>
      <c r="AU305" s="69">
        <v>0</v>
      </c>
      <c r="AV305" s="80">
        <v>0</v>
      </c>
      <c r="AW305" s="80">
        <v>0</v>
      </c>
      <c r="AX305" s="69">
        <v>0</v>
      </c>
      <c r="AY305" s="69">
        <v>0</v>
      </c>
      <c r="AZ305" s="80">
        <v>0</v>
      </c>
      <c r="BA305" s="80">
        <v>0</v>
      </c>
      <c r="BB305" s="69">
        <v>0</v>
      </c>
      <c r="BC305" s="69">
        <v>0</v>
      </c>
      <c r="BD305" s="80">
        <v>0</v>
      </c>
      <c r="BE305" s="80">
        <v>0</v>
      </c>
      <c r="BF305" s="69">
        <v>0</v>
      </c>
      <c r="BG305" s="69">
        <v>0</v>
      </c>
      <c r="BH305" s="80">
        <v>0</v>
      </c>
      <c r="BI305" s="80">
        <v>0</v>
      </c>
      <c r="BJ305" s="69">
        <v>0</v>
      </c>
      <c r="BK305" s="69">
        <v>0</v>
      </c>
      <c r="BL305" s="80">
        <v>0</v>
      </c>
      <c r="BM305" s="80">
        <v>0</v>
      </c>
      <c r="BN305" s="69">
        <v>0</v>
      </c>
      <c r="BO305" s="69">
        <v>0</v>
      </c>
      <c r="BP305" s="80">
        <v>0</v>
      </c>
      <c r="BQ305" s="80">
        <v>0</v>
      </c>
      <c r="BR305" s="69">
        <v>0</v>
      </c>
      <c r="BS305" s="69">
        <v>0</v>
      </c>
      <c r="BT305" s="80">
        <v>0</v>
      </c>
      <c r="BU305" s="80">
        <v>0</v>
      </c>
      <c r="BV305" s="69">
        <v>0</v>
      </c>
      <c r="BW305" s="69">
        <v>0</v>
      </c>
      <c r="BX305" s="80">
        <v>0</v>
      </c>
      <c r="BY305" s="80">
        <v>0</v>
      </c>
      <c r="BZ305" s="69">
        <v>0</v>
      </c>
      <c r="CA305" s="69">
        <v>0</v>
      </c>
      <c r="CB305" s="80">
        <v>0</v>
      </c>
      <c r="CC305" s="80">
        <v>0</v>
      </c>
      <c r="CD305" s="69">
        <v>0</v>
      </c>
      <c r="CE305" s="69" t="s">
        <v>832</v>
      </c>
      <c r="CF305" s="69" t="s">
        <v>833</v>
      </c>
      <c r="CG305" s="69" t="s">
        <v>701</v>
      </c>
      <c r="CH305" s="69" t="s">
        <v>701</v>
      </c>
      <c r="CI305" s="69" t="s">
        <v>701</v>
      </c>
      <c r="CJ305" s="68" t="s">
        <v>701</v>
      </c>
      <c r="CK305" s="68">
        <v>45138</v>
      </c>
      <c r="CL305" s="185" t="s">
        <v>1005</v>
      </c>
      <c r="CM305" s="67" t="s">
        <v>1004</v>
      </c>
      <c r="CN305" s="67" t="s">
        <v>168</v>
      </c>
      <c r="CO305" s="68">
        <v>45057</v>
      </c>
      <c r="CP305" s="185" t="s">
        <v>1001</v>
      </c>
      <c r="CQ305" s="67" t="s">
        <v>1009</v>
      </c>
      <c r="CR305" s="67" t="s">
        <v>1085</v>
      </c>
      <c r="CS305" s="69">
        <v>1243902.6100000001</v>
      </c>
      <c r="CT305" s="69"/>
      <c r="CU305" s="69"/>
      <c r="CV305" s="69">
        <v>0</v>
      </c>
      <c r="CW305" s="69">
        <v>3</v>
      </c>
      <c r="CX305" s="69">
        <v>0</v>
      </c>
      <c r="CY305" s="69">
        <v>0</v>
      </c>
      <c r="CZ305" s="69">
        <v>0</v>
      </c>
      <c r="DA305" s="69">
        <v>0</v>
      </c>
      <c r="DG305" t="str">
        <f t="shared" si="11"/>
        <v>DO</v>
      </c>
    </row>
    <row r="306" spans="1:111">
      <c r="A306" t="str">
        <f t="shared" si="10"/>
        <v>08DO</v>
      </c>
      <c r="B306" s="67" t="s">
        <v>7</v>
      </c>
      <c r="C306" s="67" t="s">
        <v>536</v>
      </c>
      <c r="D306" s="67" t="s">
        <v>537</v>
      </c>
      <c r="E306" s="68">
        <v>44726</v>
      </c>
      <c r="F306" s="185" t="s">
        <v>1001</v>
      </c>
      <c r="G306" s="67" t="s">
        <v>1010</v>
      </c>
      <c r="H306" s="69">
        <v>2</v>
      </c>
      <c r="I306" s="69">
        <v>1</v>
      </c>
      <c r="J306" s="69">
        <v>250</v>
      </c>
      <c r="K306" s="69">
        <v>302</v>
      </c>
      <c r="L306" s="69">
        <v>291</v>
      </c>
      <c r="M306" s="69">
        <v>11</v>
      </c>
      <c r="N306" s="69">
        <v>0</v>
      </c>
      <c r="O306" s="69">
        <v>0</v>
      </c>
      <c r="P306" s="69">
        <v>52</v>
      </c>
      <c r="Q306" s="80">
        <v>0</v>
      </c>
      <c r="R306" s="80">
        <v>8768395</v>
      </c>
      <c r="S306" s="80">
        <v>92871</v>
      </c>
      <c r="T306" s="80">
        <v>8675524</v>
      </c>
      <c r="U306" s="80">
        <v>8771000</v>
      </c>
      <c r="V306" s="80">
        <v>8359690</v>
      </c>
      <c r="W306" s="80">
        <v>0</v>
      </c>
      <c r="X306" s="80">
        <v>0</v>
      </c>
      <c r="Y306" s="80">
        <v>0</v>
      </c>
      <c r="Z306" s="80">
        <v>8359690</v>
      </c>
      <c r="AA306" s="80">
        <v>8174501</v>
      </c>
      <c r="AB306" s="80">
        <v>-182584</v>
      </c>
      <c r="AC306" s="69">
        <v>2605</v>
      </c>
      <c r="AD306" s="69">
        <v>33</v>
      </c>
      <c r="AE306" s="69">
        <v>0</v>
      </c>
      <c r="AF306" s="80">
        <v>0</v>
      </c>
      <c r="AG306" s="80">
        <v>0</v>
      </c>
      <c r="AH306" s="69">
        <v>0</v>
      </c>
      <c r="AI306" s="69">
        <v>0</v>
      </c>
      <c r="AJ306" s="80">
        <v>0</v>
      </c>
      <c r="AK306" s="80">
        <v>0</v>
      </c>
      <c r="AL306" s="69">
        <v>0</v>
      </c>
      <c r="AM306" s="69">
        <v>0</v>
      </c>
      <c r="AN306" s="80">
        <v>0</v>
      </c>
      <c r="AO306" s="80">
        <v>0</v>
      </c>
      <c r="AP306" s="69">
        <v>0</v>
      </c>
      <c r="AQ306" s="69">
        <v>0</v>
      </c>
      <c r="AR306" s="80">
        <v>0</v>
      </c>
      <c r="AS306" s="80">
        <v>0</v>
      </c>
      <c r="AT306" s="69">
        <v>0</v>
      </c>
      <c r="AU306" s="69">
        <v>0</v>
      </c>
      <c r="AV306" s="80">
        <v>0</v>
      </c>
      <c r="AW306" s="80">
        <v>0</v>
      </c>
      <c r="AX306" s="69">
        <v>0</v>
      </c>
      <c r="AY306" s="69">
        <v>0</v>
      </c>
      <c r="AZ306" s="80">
        <v>0</v>
      </c>
      <c r="BA306" s="80">
        <v>0</v>
      </c>
      <c r="BB306" s="69">
        <v>0</v>
      </c>
      <c r="BC306" s="69">
        <v>0</v>
      </c>
      <c r="BD306" s="80">
        <v>0</v>
      </c>
      <c r="BE306" s="80">
        <v>0</v>
      </c>
      <c r="BF306" s="69">
        <v>0</v>
      </c>
      <c r="BG306" s="69">
        <v>0</v>
      </c>
      <c r="BH306" s="80">
        <v>0</v>
      </c>
      <c r="BI306" s="80">
        <v>0</v>
      </c>
      <c r="BJ306" s="69">
        <v>0</v>
      </c>
      <c r="BK306" s="69">
        <v>0</v>
      </c>
      <c r="BL306" s="80">
        <v>0</v>
      </c>
      <c r="BM306" s="80">
        <v>2605</v>
      </c>
      <c r="BN306" s="69">
        <v>0</v>
      </c>
      <c r="BO306" s="69">
        <v>0</v>
      </c>
      <c r="BP306" s="80">
        <v>0</v>
      </c>
      <c r="BQ306" s="80">
        <v>0</v>
      </c>
      <c r="BR306" s="69">
        <v>0</v>
      </c>
      <c r="BS306" s="69">
        <v>0</v>
      </c>
      <c r="BT306" s="80">
        <v>0</v>
      </c>
      <c r="BU306" s="80">
        <v>0</v>
      </c>
      <c r="BV306" s="69">
        <v>0</v>
      </c>
      <c r="BW306" s="69">
        <v>0</v>
      </c>
      <c r="BX306" s="80">
        <v>0</v>
      </c>
      <c r="BY306" s="80">
        <v>0</v>
      </c>
      <c r="BZ306" s="69">
        <v>0</v>
      </c>
      <c r="CA306" s="69">
        <v>0</v>
      </c>
      <c r="CB306" s="80">
        <v>0</v>
      </c>
      <c r="CC306" s="80">
        <v>2605</v>
      </c>
      <c r="CD306" s="69">
        <v>0</v>
      </c>
      <c r="CE306" s="69" t="s">
        <v>733</v>
      </c>
      <c r="CF306" s="69" t="s">
        <v>734</v>
      </c>
      <c r="CG306" s="69" t="s">
        <v>701</v>
      </c>
      <c r="CH306" s="69" t="s">
        <v>701</v>
      </c>
      <c r="CI306" s="69" t="s">
        <v>701</v>
      </c>
      <c r="CJ306" s="68" t="s">
        <v>701</v>
      </c>
      <c r="CK306" s="68">
        <v>45426</v>
      </c>
      <c r="CL306" s="185" t="s">
        <v>1001</v>
      </c>
      <c r="CM306" s="67" t="s">
        <v>1004</v>
      </c>
      <c r="CN306" s="67" t="s">
        <v>168</v>
      </c>
      <c r="CO306" s="68">
        <v>45232</v>
      </c>
      <c r="CP306" s="185" t="s">
        <v>1007</v>
      </c>
      <c r="CQ306" s="67" t="s">
        <v>1004</v>
      </c>
      <c r="CR306" s="67" t="s">
        <v>1085</v>
      </c>
      <c r="CS306" s="69">
        <v>9428515.3599999994</v>
      </c>
      <c r="CT306" s="69"/>
      <c r="CU306" s="69"/>
      <c r="CV306" s="69">
        <v>0</v>
      </c>
      <c r="CW306" s="69">
        <v>19</v>
      </c>
      <c r="CX306" s="69">
        <v>0</v>
      </c>
      <c r="CY306" s="69">
        <v>0</v>
      </c>
      <c r="CZ306" s="69">
        <v>0</v>
      </c>
      <c r="DA306" s="69">
        <v>0</v>
      </c>
      <c r="DG306" t="str">
        <f t="shared" si="11"/>
        <v>DO</v>
      </c>
    </row>
    <row r="307" spans="1:111">
      <c r="A307" t="str">
        <f t="shared" si="10"/>
        <v>08DO</v>
      </c>
      <c r="B307" s="67" t="s">
        <v>7</v>
      </c>
      <c r="C307" s="67" t="s">
        <v>538</v>
      </c>
      <c r="D307" s="67" t="s">
        <v>539</v>
      </c>
      <c r="E307" s="68">
        <v>44999</v>
      </c>
      <c r="F307" s="185" t="s">
        <v>1003</v>
      </c>
      <c r="G307" s="67" t="s">
        <v>1009</v>
      </c>
      <c r="H307" s="69">
        <v>1</v>
      </c>
      <c r="I307" s="69">
        <v>3</v>
      </c>
      <c r="J307" s="69">
        <v>181</v>
      </c>
      <c r="K307" s="69">
        <v>233</v>
      </c>
      <c r="L307" s="69">
        <v>232</v>
      </c>
      <c r="M307" s="69">
        <v>1</v>
      </c>
      <c r="N307" s="69">
        <v>0</v>
      </c>
      <c r="O307" s="69">
        <v>0</v>
      </c>
      <c r="P307" s="69">
        <v>51</v>
      </c>
      <c r="Q307" s="80">
        <v>1</v>
      </c>
      <c r="R307" s="80">
        <v>5184770</v>
      </c>
      <c r="S307" s="80">
        <v>50000</v>
      </c>
      <c r="T307" s="80">
        <v>5134770</v>
      </c>
      <c r="U307" s="80">
        <v>5358078</v>
      </c>
      <c r="V307" s="80">
        <v>5154131</v>
      </c>
      <c r="W307" s="80">
        <v>0</v>
      </c>
      <c r="X307" s="80">
        <v>0</v>
      </c>
      <c r="Y307" s="80">
        <v>0</v>
      </c>
      <c r="Z307" s="80">
        <v>5154131</v>
      </c>
      <c r="AA307" s="80">
        <v>5152940</v>
      </c>
      <c r="AB307" s="80">
        <v>-396</v>
      </c>
      <c r="AC307" s="69">
        <v>173308</v>
      </c>
      <c r="AD307" s="69">
        <v>16</v>
      </c>
      <c r="AE307" s="69">
        <v>0</v>
      </c>
      <c r="AF307" s="80">
        <v>1</v>
      </c>
      <c r="AG307" s="80">
        <v>34193</v>
      </c>
      <c r="AH307" s="69">
        <v>0</v>
      </c>
      <c r="AI307" s="69">
        <v>0</v>
      </c>
      <c r="AJ307" s="80">
        <v>0</v>
      </c>
      <c r="AK307" s="80">
        <v>167821</v>
      </c>
      <c r="AL307" s="69">
        <v>0</v>
      </c>
      <c r="AM307" s="69">
        <v>0</v>
      </c>
      <c r="AN307" s="80">
        <v>0</v>
      </c>
      <c r="AO307" s="80">
        <v>0</v>
      </c>
      <c r="AP307" s="69">
        <v>0</v>
      </c>
      <c r="AQ307" s="69">
        <v>0</v>
      </c>
      <c r="AR307" s="80">
        <v>0</v>
      </c>
      <c r="AS307" s="80">
        <v>0</v>
      </c>
      <c r="AT307" s="69">
        <v>0</v>
      </c>
      <c r="AU307" s="69">
        <v>0</v>
      </c>
      <c r="AV307" s="80">
        <v>0</v>
      </c>
      <c r="AW307" s="80">
        <v>0</v>
      </c>
      <c r="AX307" s="69">
        <v>0</v>
      </c>
      <c r="AY307" s="69">
        <v>0</v>
      </c>
      <c r="AZ307" s="80">
        <v>0</v>
      </c>
      <c r="BA307" s="80">
        <v>1322</v>
      </c>
      <c r="BB307" s="69">
        <v>0</v>
      </c>
      <c r="BC307" s="69">
        <v>0</v>
      </c>
      <c r="BD307" s="80">
        <v>0</v>
      </c>
      <c r="BE307" s="80">
        <v>0</v>
      </c>
      <c r="BF307" s="69">
        <v>0</v>
      </c>
      <c r="BG307" s="69">
        <v>0</v>
      </c>
      <c r="BH307" s="80">
        <v>0</v>
      </c>
      <c r="BI307" s="80">
        <v>0</v>
      </c>
      <c r="BJ307" s="69">
        <v>0</v>
      </c>
      <c r="BK307" s="69">
        <v>0</v>
      </c>
      <c r="BL307" s="80">
        <v>0</v>
      </c>
      <c r="BM307" s="80">
        <v>794</v>
      </c>
      <c r="BN307" s="69">
        <v>0</v>
      </c>
      <c r="BO307" s="69">
        <v>0</v>
      </c>
      <c r="BP307" s="80">
        <v>0</v>
      </c>
      <c r="BQ307" s="80">
        <v>0</v>
      </c>
      <c r="BR307" s="69">
        <v>0</v>
      </c>
      <c r="BS307" s="69">
        <v>0</v>
      </c>
      <c r="BT307" s="80">
        <v>0</v>
      </c>
      <c r="BU307" s="80">
        <v>0</v>
      </c>
      <c r="BV307" s="69">
        <v>0</v>
      </c>
      <c r="BW307" s="69">
        <v>0</v>
      </c>
      <c r="BX307" s="80">
        <v>0</v>
      </c>
      <c r="BY307" s="80">
        <v>0</v>
      </c>
      <c r="BZ307" s="69">
        <v>0</v>
      </c>
      <c r="CA307" s="69">
        <v>0</v>
      </c>
      <c r="CB307" s="80">
        <v>1</v>
      </c>
      <c r="CC307" s="80">
        <v>204130</v>
      </c>
      <c r="CD307" s="69">
        <v>0</v>
      </c>
      <c r="CE307" s="69" t="s">
        <v>704</v>
      </c>
      <c r="CF307" s="69" t="s">
        <v>705</v>
      </c>
      <c r="CG307" s="69" t="s">
        <v>701</v>
      </c>
      <c r="CH307" s="69" t="s">
        <v>701</v>
      </c>
      <c r="CI307" s="69" t="s">
        <v>701</v>
      </c>
      <c r="CJ307" s="68" t="s">
        <v>701</v>
      </c>
      <c r="CK307" s="68">
        <v>45372</v>
      </c>
      <c r="CL307" s="185" t="s">
        <v>1003</v>
      </c>
      <c r="CM307" s="67" t="s">
        <v>1004</v>
      </c>
      <c r="CN307" s="67" t="s">
        <v>168</v>
      </c>
      <c r="CO307" s="68">
        <v>45307</v>
      </c>
      <c r="CP307" s="185" t="s">
        <v>1003</v>
      </c>
      <c r="CQ307" s="67" t="s">
        <v>1004</v>
      </c>
      <c r="CR307" s="67" t="s">
        <v>1085</v>
      </c>
      <c r="CS307" s="69">
        <v>4352337.5999999996</v>
      </c>
      <c r="CT307" s="69"/>
      <c r="CU307" s="69"/>
      <c r="CV307" s="69">
        <v>0</v>
      </c>
      <c r="CW307" s="69">
        <v>35</v>
      </c>
      <c r="CX307" s="69">
        <v>0</v>
      </c>
      <c r="CY307" s="69">
        <v>0</v>
      </c>
      <c r="CZ307" s="69">
        <v>0</v>
      </c>
      <c r="DA307" s="69">
        <v>0</v>
      </c>
      <c r="DG307" t="str">
        <f t="shared" si="11"/>
        <v>DO</v>
      </c>
    </row>
    <row r="308" spans="1:111">
      <c r="A308" t="str">
        <f t="shared" si="10"/>
        <v>08DO</v>
      </c>
      <c r="B308" s="67" t="s">
        <v>7</v>
      </c>
      <c r="C308" s="67" t="s">
        <v>540</v>
      </c>
      <c r="D308" s="67" t="s">
        <v>541</v>
      </c>
      <c r="E308" s="68">
        <v>44971</v>
      </c>
      <c r="F308" s="185" t="s">
        <v>1003</v>
      </c>
      <c r="G308" s="67" t="s">
        <v>1009</v>
      </c>
      <c r="H308" s="69">
        <v>1</v>
      </c>
      <c r="I308" s="69">
        <v>1</v>
      </c>
      <c r="J308" s="69">
        <v>94</v>
      </c>
      <c r="K308" s="69">
        <v>108</v>
      </c>
      <c r="L308" s="69">
        <v>107</v>
      </c>
      <c r="M308" s="69">
        <v>1</v>
      </c>
      <c r="N308" s="69">
        <v>0</v>
      </c>
      <c r="O308" s="69">
        <v>0</v>
      </c>
      <c r="P308" s="69">
        <v>14</v>
      </c>
      <c r="Q308" s="80">
        <v>0</v>
      </c>
      <c r="R308" s="80">
        <v>855737</v>
      </c>
      <c r="S308" s="80">
        <v>38426</v>
      </c>
      <c r="T308" s="80">
        <v>817311</v>
      </c>
      <c r="U308" s="80">
        <v>857248</v>
      </c>
      <c r="V308" s="80">
        <v>864748</v>
      </c>
      <c r="W308" s="80">
        <v>0</v>
      </c>
      <c r="X308" s="80">
        <v>0</v>
      </c>
      <c r="Y308" s="80">
        <v>0</v>
      </c>
      <c r="Z308" s="80">
        <v>864748</v>
      </c>
      <c r="AA308" s="80">
        <v>863238</v>
      </c>
      <c r="AB308" s="80">
        <v>0</v>
      </c>
      <c r="AC308" s="69">
        <v>1510</v>
      </c>
      <c r="AD308" s="69">
        <v>12</v>
      </c>
      <c r="AE308" s="69">
        <v>0</v>
      </c>
      <c r="AF308" s="80">
        <v>0</v>
      </c>
      <c r="AG308" s="80">
        <v>2884</v>
      </c>
      <c r="AH308" s="69">
        <v>0</v>
      </c>
      <c r="AI308" s="69">
        <v>0</v>
      </c>
      <c r="AJ308" s="80">
        <v>0</v>
      </c>
      <c r="AK308" s="80">
        <v>30181</v>
      </c>
      <c r="AL308" s="69">
        <v>0</v>
      </c>
      <c r="AM308" s="69">
        <v>0</v>
      </c>
      <c r="AN308" s="80">
        <v>0</v>
      </c>
      <c r="AO308" s="80">
        <v>0</v>
      </c>
      <c r="AP308" s="69">
        <v>0</v>
      </c>
      <c r="AQ308" s="69">
        <v>0</v>
      </c>
      <c r="AR308" s="80">
        <v>0</v>
      </c>
      <c r="AS308" s="80">
        <v>0</v>
      </c>
      <c r="AT308" s="69">
        <v>0</v>
      </c>
      <c r="AU308" s="69">
        <v>0</v>
      </c>
      <c r="AV308" s="80">
        <v>0</v>
      </c>
      <c r="AW308" s="80">
        <v>0</v>
      </c>
      <c r="AX308" s="69">
        <v>0</v>
      </c>
      <c r="AY308" s="69">
        <v>0</v>
      </c>
      <c r="AZ308" s="80">
        <v>0</v>
      </c>
      <c r="BA308" s="80">
        <v>0</v>
      </c>
      <c r="BB308" s="69">
        <v>0</v>
      </c>
      <c r="BC308" s="69">
        <v>0</v>
      </c>
      <c r="BD308" s="80">
        <v>0</v>
      </c>
      <c r="BE308" s="80">
        <v>3075</v>
      </c>
      <c r="BF308" s="69">
        <v>0</v>
      </c>
      <c r="BG308" s="69">
        <v>0</v>
      </c>
      <c r="BH308" s="80">
        <v>0</v>
      </c>
      <c r="BI308" s="80">
        <v>0</v>
      </c>
      <c r="BJ308" s="69">
        <v>0</v>
      </c>
      <c r="BK308" s="69">
        <v>0</v>
      </c>
      <c r="BL308" s="80">
        <v>0</v>
      </c>
      <c r="BM308" s="80">
        <v>1510</v>
      </c>
      <c r="BN308" s="69">
        <v>0</v>
      </c>
      <c r="BO308" s="69">
        <v>0</v>
      </c>
      <c r="BP308" s="80">
        <v>0</v>
      </c>
      <c r="BQ308" s="80">
        <v>0</v>
      </c>
      <c r="BR308" s="69">
        <v>0</v>
      </c>
      <c r="BS308" s="69">
        <v>0</v>
      </c>
      <c r="BT308" s="80">
        <v>0</v>
      </c>
      <c r="BU308" s="80">
        <v>0</v>
      </c>
      <c r="BV308" s="69">
        <v>0</v>
      </c>
      <c r="BW308" s="69">
        <v>0</v>
      </c>
      <c r="BX308" s="80">
        <v>0</v>
      </c>
      <c r="BY308" s="80">
        <v>0</v>
      </c>
      <c r="BZ308" s="69">
        <v>0</v>
      </c>
      <c r="CA308" s="69">
        <v>0</v>
      </c>
      <c r="CB308" s="80">
        <v>0</v>
      </c>
      <c r="CC308" s="80">
        <v>37651</v>
      </c>
      <c r="CD308" s="69">
        <v>0</v>
      </c>
      <c r="CE308" s="69" t="s">
        <v>897</v>
      </c>
      <c r="CF308" s="69" t="s">
        <v>898</v>
      </c>
      <c r="CG308" s="69" t="s">
        <v>701</v>
      </c>
      <c r="CH308" s="69" t="s">
        <v>701</v>
      </c>
      <c r="CI308" s="69" t="s">
        <v>701</v>
      </c>
      <c r="CJ308" s="68" t="s">
        <v>701</v>
      </c>
      <c r="CK308" s="68">
        <v>45261</v>
      </c>
      <c r="CL308" s="185" t="s">
        <v>1007</v>
      </c>
      <c r="CM308" s="67" t="s">
        <v>1004</v>
      </c>
      <c r="CN308" s="67" t="s">
        <v>168</v>
      </c>
      <c r="CO308" s="68">
        <v>45194</v>
      </c>
      <c r="CP308" s="185" t="s">
        <v>1005</v>
      </c>
      <c r="CQ308" s="67" t="s">
        <v>1004</v>
      </c>
      <c r="CR308" s="67" t="s">
        <v>1085</v>
      </c>
      <c r="CS308" s="69">
        <v>859411.5</v>
      </c>
      <c r="CT308" s="69"/>
      <c r="CU308" s="69"/>
      <c r="CV308" s="69">
        <v>0</v>
      </c>
      <c r="CW308" s="69">
        <v>2</v>
      </c>
      <c r="CX308" s="69">
        <v>0</v>
      </c>
      <c r="CY308" s="69">
        <v>0</v>
      </c>
      <c r="CZ308" s="69">
        <v>0</v>
      </c>
      <c r="DA308" s="69">
        <v>0</v>
      </c>
      <c r="DG308" t="str">
        <f t="shared" si="11"/>
        <v>DO</v>
      </c>
    </row>
    <row r="309" spans="1:111">
      <c r="A309" t="str">
        <f t="shared" si="10"/>
        <v>08DO</v>
      </c>
      <c r="B309" s="67" t="s">
        <v>7</v>
      </c>
      <c r="C309" s="67" t="s">
        <v>998</v>
      </c>
      <c r="D309" s="67" t="s">
        <v>1088</v>
      </c>
      <c r="E309" s="68">
        <v>45055</v>
      </c>
      <c r="F309" s="185" t="s">
        <v>1001</v>
      </c>
      <c r="G309" s="67" t="s">
        <v>1009</v>
      </c>
      <c r="H309" s="69">
        <v>1</v>
      </c>
      <c r="I309" s="69">
        <v>0</v>
      </c>
      <c r="J309" s="69">
        <v>86</v>
      </c>
      <c r="K309" s="69">
        <v>90</v>
      </c>
      <c r="L309" s="69">
        <v>27</v>
      </c>
      <c r="M309" s="69">
        <v>63</v>
      </c>
      <c r="N309" s="69">
        <v>0</v>
      </c>
      <c r="O309" s="69">
        <v>0</v>
      </c>
      <c r="P309" s="69">
        <v>4</v>
      </c>
      <c r="Q309" s="80">
        <v>0</v>
      </c>
      <c r="R309" s="80">
        <v>491221</v>
      </c>
      <c r="S309" s="80">
        <v>32753</v>
      </c>
      <c r="T309" s="80">
        <v>458468</v>
      </c>
      <c r="U309" s="80">
        <v>491221</v>
      </c>
      <c r="V309" s="80">
        <v>344856</v>
      </c>
      <c r="W309" s="80">
        <v>0</v>
      </c>
      <c r="X309" s="80">
        <v>0</v>
      </c>
      <c r="Y309" s="80">
        <v>0</v>
      </c>
      <c r="Z309" s="80">
        <v>344856</v>
      </c>
      <c r="AA309" s="80">
        <v>344856</v>
      </c>
      <c r="AB309" s="80">
        <v>0</v>
      </c>
      <c r="AC309" s="69">
        <v>0</v>
      </c>
      <c r="AD309" s="69">
        <v>0</v>
      </c>
      <c r="AE309" s="69">
        <v>0</v>
      </c>
      <c r="AF309" s="80">
        <v>0</v>
      </c>
      <c r="AG309" s="80">
        <v>0</v>
      </c>
      <c r="AH309" s="69">
        <v>0</v>
      </c>
      <c r="AI309" s="69">
        <v>0</v>
      </c>
      <c r="AJ309" s="80">
        <v>0</v>
      </c>
      <c r="AK309" s="80">
        <v>0</v>
      </c>
      <c r="AL309" s="69">
        <v>0</v>
      </c>
      <c r="AM309" s="69">
        <v>0</v>
      </c>
      <c r="AN309" s="80">
        <v>0</v>
      </c>
      <c r="AO309" s="80">
        <v>0</v>
      </c>
      <c r="AP309" s="69">
        <v>0</v>
      </c>
      <c r="AQ309" s="69">
        <v>0</v>
      </c>
      <c r="AR309" s="80">
        <v>0</v>
      </c>
      <c r="AS309" s="80">
        <v>0</v>
      </c>
      <c r="AT309" s="69">
        <v>0</v>
      </c>
      <c r="AU309" s="69">
        <v>0</v>
      </c>
      <c r="AV309" s="80">
        <v>0</v>
      </c>
      <c r="AW309" s="80">
        <v>0</v>
      </c>
      <c r="AX309" s="69">
        <v>0</v>
      </c>
      <c r="AY309" s="69">
        <v>0</v>
      </c>
      <c r="AZ309" s="80">
        <v>0</v>
      </c>
      <c r="BA309" s="80">
        <v>0</v>
      </c>
      <c r="BB309" s="69">
        <v>0</v>
      </c>
      <c r="BC309" s="69">
        <v>0</v>
      </c>
      <c r="BD309" s="80">
        <v>0</v>
      </c>
      <c r="BE309" s="80">
        <v>0</v>
      </c>
      <c r="BF309" s="69">
        <v>0</v>
      </c>
      <c r="BG309" s="69">
        <v>0</v>
      </c>
      <c r="BH309" s="80">
        <v>0</v>
      </c>
      <c r="BI309" s="80">
        <v>0</v>
      </c>
      <c r="BJ309" s="69">
        <v>0</v>
      </c>
      <c r="BK309" s="69">
        <v>0</v>
      </c>
      <c r="BL309" s="80">
        <v>0</v>
      </c>
      <c r="BM309" s="80">
        <v>0</v>
      </c>
      <c r="BN309" s="69">
        <v>0</v>
      </c>
      <c r="BO309" s="69">
        <v>0</v>
      </c>
      <c r="BP309" s="80">
        <v>0</v>
      </c>
      <c r="BQ309" s="80">
        <v>0</v>
      </c>
      <c r="BR309" s="69">
        <v>0</v>
      </c>
      <c r="BS309" s="69">
        <v>0</v>
      </c>
      <c r="BT309" s="80">
        <v>0</v>
      </c>
      <c r="BU309" s="80">
        <v>0</v>
      </c>
      <c r="BV309" s="69">
        <v>0</v>
      </c>
      <c r="BW309" s="69">
        <v>0</v>
      </c>
      <c r="BX309" s="80">
        <v>0</v>
      </c>
      <c r="BY309" s="80">
        <v>0</v>
      </c>
      <c r="BZ309" s="69">
        <v>0</v>
      </c>
      <c r="CA309" s="69">
        <v>0</v>
      </c>
      <c r="CB309" s="80">
        <v>0</v>
      </c>
      <c r="CC309" s="80">
        <v>0</v>
      </c>
      <c r="CD309" s="69">
        <v>0</v>
      </c>
      <c r="CE309" s="69" t="s">
        <v>999</v>
      </c>
      <c r="CF309" s="69" t="s">
        <v>1000</v>
      </c>
      <c r="CG309" s="69" t="s">
        <v>701</v>
      </c>
      <c r="CH309" s="69" t="s">
        <v>701</v>
      </c>
      <c r="CI309" s="69" t="s">
        <v>701</v>
      </c>
      <c r="CJ309" s="68" t="s">
        <v>701</v>
      </c>
      <c r="CK309" s="68">
        <v>45257</v>
      </c>
      <c r="CL309" s="185" t="s">
        <v>1007</v>
      </c>
      <c r="CM309" s="67" t="s">
        <v>1004</v>
      </c>
      <c r="CN309" s="67" t="s">
        <v>168</v>
      </c>
      <c r="CO309" s="68">
        <v>45184</v>
      </c>
      <c r="CP309" s="185" t="s">
        <v>1005</v>
      </c>
      <c r="CQ309" s="67" t="s">
        <v>1004</v>
      </c>
      <c r="CR309" s="67" t="s">
        <v>1085</v>
      </c>
      <c r="CS309" s="69">
        <v>690819.2</v>
      </c>
      <c r="CT309" s="69"/>
      <c r="CU309" s="69"/>
      <c r="CV309" s="69">
        <v>0</v>
      </c>
      <c r="CW309" s="69">
        <v>4</v>
      </c>
      <c r="CX309" s="69">
        <v>0</v>
      </c>
      <c r="CY309" s="69">
        <v>0</v>
      </c>
      <c r="CZ309" s="69">
        <v>0</v>
      </c>
      <c r="DA309" s="69">
        <v>0</v>
      </c>
      <c r="DG309" t="str">
        <f t="shared" si="11"/>
        <v>DO</v>
      </c>
    </row>
    <row r="310" spans="1:111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1:111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1:111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1:111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1:111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1:111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1:111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1:111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1:111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1:111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1:111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309">
    <sortCondition ref="A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CA1" sqref="CA1:CU1"/>
    </sheetView>
  </sheetViews>
  <sheetFormatPr defaultRowHeight="12"/>
  <cols>
    <col min="1" max="1" width="5.5703125" bestFit="1" customWidth="1"/>
    <col min="2" max="2" width="3" bestFit="1" customWidth="1"/>
    <col min="3" max="3" width="6.28515625" bestFit="1" customWidth="1"/>
    <col min="4" max="4" width="12" style="1" bestFit="1" customWidth="1"/>
    <col min="5" max="5" width="8.85546875" bestFit="1" customWidth="1"/>
    <col min="6" max="6" width="5.5703125" bestFit="1" customWidth="1"/>
    <col min="7" max="7" width="5.42578125" style="1" bestFit="1" customWidth="1"/>
    <col min="8" max="9" width="3" bestFit="1" customWidth="1"/>
    <col min="10" max="12" width="5" bestFit="1" customWidth="1"/>
    <col min="13" max="13" width="5.5703125" bestFit="1" customWidth="1"/>
    <col min="14" max="14" width="5" bestFit="1" customWidth="1"/>
    <col min="15" max="16" width="2" bestFit="1" customWidth="1"/>
    <col min="17" max="17" width="6.140625" bestFit="1" customWidth="1"/>
    <col min="18" max="18" width="11.42578125" bestFit="1" customWidth="1"/>
    <col min="19" max="19" width="9" bestFit="1" customWidth="1"/>
    <col min="20" max="20" width="11.42578125" bestFit="1" customWidth="1"/>
    <col min="21" max="22" width="12.42578125" bestFit="1" customWidth="1"/>
    <col min="23" max="23" width="3.5703125" bestFit="1" customWidth="1"/>
    <col min="24" max="25" width="10.42578125" bestFit="1" customWidth="1"/>
    <col min="26" max="26" width="12.42578125" bestFit="1" customWidth="1"/>
    <col min="27" max="27" width="10.42578125" bestFit="1" customWidth="1"/>
    <col min="28" max="28" width="13.140625" bestFit="1" customWidth="1"/>
    <col min="29" max="29" width="8" bestFit="1" customWidth="1"/>
    <col min="30" max="31" width="2" bestFit="1" customWidth="1"/>
    <col min="32" max="32" width="3.5703125" bestFit="1" customWidth="1"/>
    <col min="33" max="33" width="10.42578125" bestFit="1" customWidth="1"/>
    <col min="34" max="34" width="4" bestFit="1" customWidth="1"/>
    <col min="35" max="35" width="2" bestFit="1" customWidth="1"/>
    <col min="36" max="36" width="3.5703125" bestFit="1" customWidth="1"/>
    <col min="37" max="37" width="9" bestFit="1" customWidth="1"/>
    <col min="38" max="38" width="5" bestFit="1" customWidth="1"/>
    <col min="39" max="39" width="2" bestFit="1" customWidth="1"/>
    <col min="40" max="41" width="3.5703125" bestFit="1" customWidth="1"/>
    <col min="42" max="43" width="2" bestFit="1" customWidth="1"/>
    <col min="44" max="45" width="3.5703125" bestFit="1" customWidth="1"/>
    <col min="46" max="47" width="2" bestFit="1" customWidth="1"/>
    <col min="48" max="49" width="3.5703125" bestFit="1" customWidth="1"/>
    <col min="50" max="51" width="2" bestFit="1" customWidth="1"/>
    <col min="52" max="52" width="3.5703125" bestFit="1" customWidth="1"/>
    <col min="53" max="53" width="9" bestFit="1" customWidth="1"/>
    <col min="54" max="55" width="2" bestFit="1" customWidth="1"/>
    <col min="56" max="56" width="3.5703125" bestFit="1" customWidth="1"/>
    <col min="57" max="57" width="7" bestFit="1" customWidth="1"/>
    <col min="58" max="59" width="2" bestFit="1" customWidth="1"/>
    <col min="60" max="61" width="3.5703125" bestFit="1" customWidth="1"/>
    <col min="62" max="63" width="2" bestFit="1" customWidth="1"/>
    <col min="64" max="64" width="3.5703125" bestFit="1" customWidth="1"/>
    <col min="65" max="65" width="8" bestFit="1" customWidth="1"/>
    <col min="66" max="67" width="2" bestFit="1" customWidth="1"/>
    <col min="68" max="68" width="6.140625" bestFit="1" customWidth="1"/>
    <col min="69" max="69" width="3.5703125" bestFit="1" customWidth="1"/>
    <col min="70" max="71" width="2" bestFit="1" customWidth="1"/>
    <col min="72" max="73" width="3.5703125" bestFit="1" customWidth="1"/>
    <col min="74" max="75" width="2" bestFit="1" customWidth="1"/>
    <col min="76" max="77" width="3.5703125" bestFit="1" customWidth="1"/>
    <col min="78" max="79" width="2" bestFit="1" customWidth="1"/>
    <col min="80" max="80" width="6.140625" bestFit="1" customWidth="1"/>
    <col min="81" max="81" width="10.42578125" bestFit="1" customWidth="1"/>
    <col min="82" max="82" width="5" bestFit="1" customWidth="1"/>
    <col min="83" max="83" width="11" bestFit="1" customWidth="1"/>
    <col min="84" max="84" width="27.7109375" bestFit="1" customWidth="1"/>
    <col min="85" max="88" width="3.7109375" bestFit="1" customWidth="1"/>
    <col min="89" max="89" width="7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9" bestFit="1" customWidth="1"/>
    <col min="98" max="98" width="13.85546875" bestFit="1" customWidth="1"/>
    <col min="99" max="99" width="134.28515625" bestFit="1" customWidth="1"/>
    <col min="100" max="103" width="2" bestFit="1" customWidth="1"/>
    <col min="104" max="104" width="6.5703125" bestFit="1" customWidth="1"/>
    <col min="105" max="105" width="2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19" si="0">CONCATENATE(B1,DG1)</f>
        <v>03DO</v>
      </c>
      <c r="B1" s="67" t="s">
        <v>2</v>
      </c>
      <c r="C1" s="67" t="s">
        <v>542</v>
      </c>
      <c r="D1" s="67" t="s">
        <v>543</v>
      </c>
      <c r="E1" s="68">
        <v>41170</v>
      </c>
      <c r="F1" s="185" t="s">
        <v>1005</v>
      </c>
      <c r="G1" s="67" t="s">
        <v>1104</v>
      </c>
      <c r="H1" s="69">
        <v>10</v>
      </c>
      <c r="I1" s="69">
        <v>10</v>
      </c>
      <c r="J1" s="69">
        <v>1565</v>
      </c>
      <c r="K1" s="69">
        <v>1565</v>
      </c>
      <c r="L1" s="69">
        <v>3290</v>
      </c>
      <c r="M1" s="69">
        <v>-1725</v>
      </c>
      <c r="N1" s="69">
        <v>1725</v>
      </c>
      <c r="O1" s="69">
        <v>0</v>
      </c>
      <c r="P1" s="69">
        <v>0</v>
      </c>
      <c r="Q1" s="80">
        <v>-100</v>
      </c>
      <c r="R1" s="80">
        <v>98502934</v>
      </c>
      <c r="S1" s="80">
        <v>150000</v>
      </c>
      <c r="T1" s="80">
        <v>98352934</v>
      </c>
      <c r="U1" s="80">
        <v>101997749</v>
      </c>
      <c r="V1" s="80">
        <v>101979312</v>
      </c>
      <c r="W1" s="80">
        <v>0</v>
      </c>
      <c r="X1" s="80">
        <v>7900000</v>
      </c>
      <c r="Y1" s="80">
        <v>7900000</v>
      </c>
      <c r="Z1" s="80">
        <v>109879312</v>
      </c>
      <c r="AA1" s="80">
        <v>3307126</v>
      </c>
      <c r="AB1" s="80">
        <v>-106503708</v>
      </c>
      <c r="AC1" s="69">
        <v>3494815</v>
      </c>
      <c r="AD1" s="69">
        <v>0</v>
      </c>
      <c r="AE1" s="69">
        <v>0</v>
      </c>
      <c r="AF1" s="80">
        <v>0</v>
      </c>
      <c r="AG1" s="80">
        <v>2529474</v>
      </c>
      <c r="AH1" s="69">
        <v>732</v>
      </c>
      <c r="AI1" s="69">
        <v>0</v>
      </c>
      <c r="AJ1" s="80">
        <v>0</v>
      </c>
      <c r="AK1" s="80">
        <v>710246</v>
      </c>
      <c r="AL1" s="69">
        <v>1356</v>
      </c>
      <c r="AM1" s="69">
        <v>0</v>
      </c>
      <c r="AN1" s="80">
        <v>0</v>
      </c>
      <c r="AO1" s="80">
        <v>0</v>
      </c>
      <c r="AP1" s="69">
        <v>0</v>
      </c>
      <c r="AQ1" s="69">
        <v>0</v>
      </c>
      <c r="AR1" s="80">
        <v>0</v>
      </c>
      <c r="AS1" s="80">
        <v>0</v>
      </c>
      <c r="AT1" s="69">
        <v>0</v>
      </c>
      <c r="AU1" s="69">
        <v>0</v>
      </c>
      <c r="AV1" s="80">
        <v>0</v>
      </c>
      <c r="AW1" s="80">
        <v>0</v>
      </c>
      <c r="AX1" s="69">
        <v>0</v>
      </c>
      <c r="AY1" s="69">
        <v>0</v>
      </c>
      <c r="AZ1" s="80">
        <v>0</v>
      </c>
      <c r="BA1" s="80">
        <v>158121</v>
      </c>
      <c r="BB1" s="69">
        <v>0</v>
      </c>
      <c r="BC1" s="69">
        <v>0</v>
      </c>
      <c r="BD1" s="80">
        <v>0</v>
      </c>
      <c r="BE1" s="80">
        <v>1742</v>
      </c>
      <c r="BF1" s="69">
        <v>0</v>
      </c>
      <c r="BG1" s="69">
        <v>0</v>
      </c>
      <c r="BH1" s="80">
        <v>0</v>
      </c>
      <c r="BI1" s="80">
        <v>0</v>
      </c>
      <c r="BJ1" s="69">
        <v>0</v>
      </c>
      <c r="BK1" s="69">
        <v>0</v>
      </c>
      <c r="BL1" s="80">
        <v>0</v>
      </c>
      <c r="BM1" s="80">
        <v>38535</v>
      </c>
      <c r="BN1" s="69">
        <v>0</v>
      </c>
      <c r="BO1" s="69">
        <v>0</v>
      </c>
      <c r="BP1" s="80">
        <v>-100</v>
      </c>
      <c r="BQ1" s="80">
        <v>0</v>
      </c>
      <c r="BR1" s="69">
        <v>0</v>
      </c>
      <c r="BS1" s="69">
        <v>0</v>
      </c>
      <c r="BT1" s="80">
        <v>0</v>
      </c>
      <c r="BU1" s="80">
        <v>0</v>
      </c>
      <c r="BV1" s="69">
        <v>0</v>
      </c>
      <c r="BW1" s="69">
        <v>0</v>
      </c>
      <c r="BX1" s="80">
        <v>0</v>
      </c>
      <c r="BY1" s="80">
        <v>0</v>
      </c>
      <c r="BZ1" s="69">
        <v>0</v>
      </c>
      <c r="CA1" s="69">
        <v>0</v>
      </c>
      <c r="CB1" s="80">
        <v>-100</v>
      </c>
      <c r="CC1" s="80">
        <v>3403092</v>
      </c>
      <c r="CD1" s="69">
        <v>2088</v>
      </c>
      <c r="CE1" s="69" t="s">
        <v>768</v>
      </c>
      <c r="CF1" s="69" t="s">
        <v>769</v>
      </c>
      <c r="CG1" s="69" t="s">
        <v>701</v>
      </c>
      <c r="CH1" s="69" t="s">
        <v>701</v>
      </c>
      <c r="CI1" s="69" t="s">
        <v>701</v>
      </c>
      <c r="CJ1" s="68" t="s">
        <v>701</v>
      </c>
      <c r="CK1" s="68">
        <v>45421</v>
      </c>
      <c r="CL1" s="185" t="s">
        <v>1001</v>
      </c>
      <c r="CM1" s="67" t="s">
        <v>1004</v>
      </c>
      <c r="CN1" s="67" t="s">
        <v>168</v>
      </c>
      <c r="CO1" s="68">
        <v>44854</v>
      </c>
      <c r="CP1" s="185" t="s">
        <v>1007</v>
      </c>
      <c r="CQ1" s="67" t="s">
        <v>1009</v>
      </c>
      <c r="CR1" s="67" t="s">
        <v>1029</v>
      </c>
      <c r="CS1" s="69">
        <v>98502934</v>
      </c>
      <c r="CT1" s="69" t="s">
        <v>1105</v>
      </c>
      <c r="CU1" s="69" t="s">
        <v>1106</v>
      </c>
      <c r="CV1" s="69">
        <v>0</v>
      </c>
      <c r="CW1" s="69">
        <v>0</v>
      </c>
      <c r="CX1" s="69">
        <v>0</v>
      </c>
      <c r="CY1" s="69">
        <v>0</v>
      </c>
      <c r="CZ1" s="69">
        <v>-35024</v>
      </c>
      <c r="DA1" s="69">
        <v>0</v>
      </c>
      <c r="DG1" t="str">
        <f t="shared" ref="DG1:DG19" si="1">IF(LEFT(C1,1)="E","DO","CO")</f>
        <v>DO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t="str">
        <f t="shared" si="0"/>
        <v>CO</v>
      </c>
      <c r="B2" s="67"/>
      <c r="C2" s="67"/>
      <c r="D2" s="67"/>
      <c r="E2" s="69"/>
      <c r="F2" s="185"/>
      <c r="G2" s="67"/>
      <c r="H2" s="69"/>
      <c r="I2" s="69"/>
      <c r="J2" s="69"/>
      <c r="K2" s="69"/>
      <c r="L2" s="69"/>
      <c r="M2" s="69"/>
      <c r="N2" s="69"/>
      <c r="O2" s="69"/>
      <c r="P2" s="69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69"/>
      <c r="AD2" s="69"/>
      <c r="AE2" s="69"/>
      <c r="AF2" s="80"/>
      <c r="AG2" s="80"/>
      <c r="AH2" s="69"/>
      <c r="AI2" s="69"/>
      <c r="AJ2" s="80"/>
      <c r="AK2" s="80"/>
      <c r="AL2" s="69"/>
      <c r="AM2" s="69"/>
      <c r="AN2" s="80"/>
      <c r="AO2" s="80"/>
      <c r="AP2" s="69"/>
      <c r="AQ2" s="69"/>
      <c r="AR2" s="80"/>
      <c r="AS2" s="80"/>
      <c r="AT2" s="69"/>
      <c r="AU2" s="69"/>
      <c r="AV2" s="80"/>
      <c r="AW2" s="80"/>
      <c r="AX2" s="69"/>
      <c r="AY2" s="69"/>
      <c r="AZ2" s="80"/>
      <c r="BA2" s="80"/>
      <c r="BB2" s="69"/>
      <c r="BC2" s="69"/>
      <c r="BD2" s="80"/>
      <c r="BE2" s="80"/>
      <c r="BF2" s="69"/>
      <c r="BG2" s="69"/>
      <c r="BH2" s="80"/>
      <c r="BI2" s="80"/>
      <c r="BJ2" s="69"/>
      <c r="BK2" s="69"/>
      <c r="BL2" s="80"/>
      <c r="BM2" s="80"/>
      <c r="BN2" s="69"/>
      <c r="BO2" s="69"/>
      <c r="BP2" s="80"/>
      <c r="BQ2" s="80"/>
      <c r="BR2" s="69"/>
      <c r="BS2" s="69"/>
      <c r="BT2" s="80"/>
      <c r="BU2" s="80"/>
      <c r="BV2" s="69"/>
      <c r="BW2" s="69"/>
      <c r="BX2" s="80"/>
      <c r="BY2" s="80"/>
      <c r="BZ2" s="69"/>
      <c r="CA2" s="69"/>
      <c r="CB2" s="80"/>
      <c r="CC2" s="80"/>
      <c r="CD2" s="69"/>
      <c r="CE2" s="69"/>
      <c r="CF2" s="69"/>
      <c r="CG2" s="69"/>
      <c r="CH2" s="69"/>
      <c r="CI2" s="69"/>
      <c r="CJ2" s="68"/>
      <c r="CK2" s="69"/>
      <c r="CL2" s="185"/>
      <c r="CM2" s="67"/>
      <c r="CN2" s="67"/>
      <c r="CO2" s="69"/>
      <c r="CP2" s="185"/>
      <c r="CQ2" s="67"/>
      <c r="CR2" s="67"/>
      <c r="CS2" s="69"/>
      <c r="CT2" s="69"/>
      <c r="CU2" s="69"/>
      <c r="CV2" s="69"/>
      <c r="CW2" s="69"/>
      <c r="CX2" s="69"/>
      <c r="CY2" s="69"/>
      <c r="CZ2" s="69"/>
      <c r="DA2" s="69"/>
      <c r="DG2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7"/>
      <c r="C3" s="67"/>
      <c r="D3" s="67"/>
      <c r="E3" s="69"/>
      <c r="F3" s="185"/>
      <c r="G3" s="67"/>
      <c r="H3" s="69"/>
      <c r="I3" s="69"/>
      <c r="J3" s="69"/>
      <c r="K3" s="69"/>
      <c r="L3" s="69"/>
      <c r="M3" s="69"/>
      <c r="N3" s="69"/>
      <c r="O3" s="69"/>
      <c r="P3" s="69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69"/>
      <c r="AD3" s="69"/>
      <c r="AE3" s="69"/>
      <c r="AF3" s="80"/>
      <c r="AG3" s="80"/>
      <c r="AH3" s="69"/>
      <c r="AI3" s="69"/>
      <c r="AJ3" s="80"/>
      <c r="AK3" s="80"/>
      <c r="AL3" s="69"/>
      <c r="AM3" s="69"/>
      <c r="AN3" s="80"/>
      <c r="AO3" s="80"/>
      <c r="AP3" s="69"/>
      <c r="AQ3" s="69"/>
      <c r="AR3" s="80"/>
      <c r="AS3" s="80"/>
      <c r="AT3" s="69"/>
      <c r="AU3" s="69"/>
      <c r="AV3" s="80"/>
      <c r="AW3" s="80"/>
      <c r="AX3" s="69"/>
      <c r="AY3" s="69"/>
      <c r="AZ3" s="80"/>
      <c r="BA3" s="80"/>
      <c r="BB3" s="69"/>
      <c r="BC3" s="69"/>
      <c r="BD3" s="80"/>
      <c r="BE3" s="80"/>
      <c r="BF3" s="69"/>
      <c r="BG3" s="69"/>
      <c r="BH3" s="80"/>
      <c r="BI3" s="80"/>
      <c r="BJ3" s="69"/>
      <c r="BK3" s="69"/>
      <c r="BL3" s="80"/>
      <c r="BM3" s="80"/>
      <c r="BN3" s="69"/>
      <c r="BO3" s="69"/>
      <c r="BP3" s="80"/>
      <c r="BQ3" s="80"/>
      <c r="BR3" s="69"/>
      <c r="BS3" s="69"/>
      <c r="BT3" s="80"/>
      <c r="BU3" s="80"/>
      <c r="BV3" s="69"/>
      <c r="BW3" s="69"/>
      <c r="BX3" s="80"/>
      <c r="BY3" s="80"/>
      <c r="BZ3" s="69"/>
      <c r="CA3" s="69"/>
      <c r="CB3" s="80"/>
      <c r="CC3" s="80"/>
      <c r="CD3" s="69"/>
      <c r="CE3" s="69"/>
      <c r="CF3" s="69"/>
      <c r="CG3" s="69"/>
      <c r="CH3" s="69"/>
      <c r="CI3" s="69"/>
      <c r="CJ3" s="68"/>
      <c r="CK3" s="69"/>
      <c r="CL3" s="185"/>
      <c r="CM3" s="67"/>
      <c r="CN3" s="67"/>
      <c r="CO3" s="69"/>
      <c r="CP3" s="185"/>
      <c r="CQ3" s="67"/>
      <c r="CR3" s="67"/>
      <c r="CS3" s="69"/>
      <c r="CT3" s="69"/>
      <c r="CU3" s="69"/>
      <c r="CV3" s="69"/>
      <c r="CW3" s="69"/>
      <c r="CX3" s="69"/>
      <c r="CY3" s="69"/>
      <c r="CZ3" s="69"/>
      <c r="DA3" s="69"/>
      <c r="DG3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7"/>
      <c r="C4" s="67"/>
      <c r="D4" s="67"/>
      <c r="E4" s="69"/>
      <c r="F4" s="185"/>
      <c r="G4" s="67"/>
      <c r="H4" s="69"/>
      <c r="I4" s="69"/>
      <c r="J4" s="69"/>
      <c r="K4" s="69"/>
      <c r="L4" s="69"/>
      <c r="M4" s="69"/>
      <c r="N4" s="69"/>
      <c r="O4" s="69"/>
      <c r="P4" s="69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69"/>
      <c r="AD4" s="69"/>
      <c r="AE4" s="69"/>
      <c r="AF4" s="80"/>
      <c r="AG4" s="80"/>
      <c r="AH4" s="69"/>
      <c r="AI4" s="69"/>
      <c r="AJ4" s="80"/>
      <c r="AK4" s="80"/>
      <c r="AL4" s="69"/>
      <c r="AM4" s="69"/>
      <c r="AN4" s="80"/>
      <c r="AO4" s="80"/>
      <c r="AP4" s="69"/>
      <c r="AQ4" s="69"/>
      <c r="AR4" s="80"/>
      <c r="AS4" s="80"/>
      <c r="AT4" s="69"/>
      <c r="AU4" s="69"/>
      <c r="AV4" s="80"/>
      <c r="AW4" s="80"/>
      <c r="AX4" s="69"/>
      <c r="AY4" s="69"/>
      <c r="AZ4" s="80"/>
      <c r="BA4" s="80"/>
      <c r="BB4" s="69"/>
      <c r="BC4" s="69"/>
      <c r="BD4" s="80"/>
      <c r="BE4" s="80"/>
      <c r="BF4" s="69"/>
      <c r="BG4" s="69"/>
      <c r="BH4" s="80"/>
      <c r="BI4" s="80"/>
      <c r="BJ4" s="69"/>
      <c r="BK4" s="69"/>
      <c r="BL4" s="80"/>
      <c r="BM4" s="80"/>
      <c r="BN4" s="69"/>
      <c r="BO4" s="69"/>
      <c r="BP4" s="80"/>
      <c r="BQ4" s="80"/>
      <c r="BR4" s="69"/>
      <c r="BS4" s="69"/>
      <c r="BT4" s="80"/>
      <c r="BU4" s="80"/>
      <c r="BV4" s="69"/>
      <c r="BW4" s="69"/>
      <c r="BX4" s="80"/>
      <c r="BY4" s="80"/>
      <c r="BZ4" s="69"/>
      <c r="CA4" s="69"/>
      <c r="CB4" s="80"/>
      <c r="CC4" s="80"/>
      <c r="CD4" s="69"/>
      <c r="CE4" s="69"/>
      <c r="CF4" s="69"/>
      <c r="CG4" s="69"/>
      <c r="CH4" s="69"/>
      <c r="CI4" s="69"/>
      <c r="CJ4" s="68"/>
      <c r="CK4" s="69"/>
      <c r="CL4" s="185"/>
      <c r="CM4" s="67"/>
      <c r="CN4" s="67"/>
      <c r="CO4" s="69"/>
      <c r="CP4" s="185"/>
      <c r="CQ4" s="67"/>
      <c r="CR4" s="67"/>
      <c r="CS4" s="69"/>
      <c r="CT4" s="69"/>
      <c r="CU4" s="69"/>
      <c r="CV4" s="69"/>
      <c r="CW4" s="69"/>
      <c r="CX4" s="69"/>
      <c r="CY4" s="69"/>
      <c r="CZ4" s="69"/>
      <c r="DA4" s="69"/>
      <c r="DG4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7"/>
      <c r="C5" s="67"/>
      <c r="D5" s="67"/>
      <c r="E5" s="69"/>
      <c r="F5" s="185"/>
      <c r="G5" s="67"/>
      <c r="H5" s="69"/>
      <c r="I5" s="69"/>
      <c r="J5" s="69"/>
      <c r="K5" s="69"/>
      <c r="L5" s="69"/>
      <c r="M5" s="69"/>
      <c r="N5" s="69"/>
      <c r="O5" s="69"/>
      <c r="P5" s="69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69"/>
      <c r="AD5" s="69"/>
      <c r="AE5" s="69"/>
      <c r="AF5" s="80"/>
      <c r="AG5" s="80"/>
      <c r="AH5" s="69"/>
      <c r="AI5" s="69"/>
      <c r="AJ5" s="80"/>
      <c r="AK5" s="80"/>
      <c r="AL5" s="69"/>
      <c r="AM5" s="69"/>
      <c r="AN5" s="80"/>
      <c r="AO5" s="80"/>
      <c r="AP5" s="69"/>
      <c r="AQ5" s="69"/>
      <c r="AR5" s="80"/>
      <c r="AS5" s="80"/>
      <c r="AT5" s="69"/>
      <c r="AU5" s="69"/>
      <c r="AV5" s="80"/>
      <c r="AW5" s="80"/>
      <c r="AX5" s="69"/>
      <c r="AY5" s="69"/>
      <c r="AZ5" s="80"/>
      <c r="BA5" s="80"/>
      <c r="BB5" s="69"/>
      <c r="BC5" s="69"/>
      <c r="BD5" s="80"/>
      <c r="BE5" s="80"/>
      <c r="BF5" s="69"/>
      <c r="BG5" s="69"/>
      <c r="BH5" s="80"/>
      <c r="BI5" s="80"/>
      <c r="BJ5" s="69"/>
      <c r="BK5" s="69"/>
      <c r="BL5" s="80"/>
      <c r="BM5" s="80"/>
      <c r="BN5" s="69"/>
      <c r="BO5" s="69"/>
      <c r="BP5" s="80"/>
      <c r="BQ5" s="80"/>
      <c r="BR5" s="69"/>
      <c r="BS5" s="69"/>
      <c r="BT5" s="80"/>
      <c r="BU5" s="80"/>
      <c r="BV5" s="69"/>
      <c r="BW5" s="69"/>
      <c r="BX5" s="80"/>
      <c r="BY5" s="80"/>
      <c r="BZ5" s="69"/>
      <c r="CA5" s="69"/>
      <c r="CB5" s="80"/>
      <c r="CC5" s="80"/>
      <c r="CD5" s="69"/>
      <c r="CE5" s="69"/>
      <c r="CF5" s="69"/>
      <c r="CG5" s="69"/>
      <c r="CH5" s="69"/>
      <c r="CI5" s="69"/>
      <c r="CJ5" s="68"/>
      <c r="CK5" s="69"/>
      <c r="CL5" s="185"/>
      <c r="CM5" s="67"/>
      <c r="CN5" s="67"/>
      <c r="CO5" s="69"/>
      <c r="CP5" s="185"/>
      <c r="CQ5" s="67"/>
      <c r="CR5" s="67"/>
      <c r="CS5" s="69"/>
      <c r="CT5" s="69"/>
      <c r="CU5" s="69"/>
      <c r="CV5" s="69"/>
      <c r="CW5" s="69"/>
      <c r="CX5" s="69"/>
      <c r="CY5" s="69"/>
      <c r="CZ5" s="69"/>
      <c r="DA5" s="69"/>
      <c r="DG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7"/>
      <c r="C6" s="67"/>
      <c r="D6" s="67"/>
      <c r="E6" s="69"/>
      <c r="F6" s="185"/>
      <c r="G6" s="67"/>
      <c r="H6" s="69"/>
      <c r="I6" s="69"/>
      <c r="J6" s="69"/>
      <c r="K6" s="69"/>
      <c r="L6" s="69"/>
      <c r="M6" s="69"/>
      <c r="N6" s="69"/>
      <c r="O6" s="69"/>
      <c r="P6" s="69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69"/>
      <c r="AD6" s="69"/>
      <c r="AE6" s="69"/>
      <c r="AF6" s="80"/>
      <c r="AG6" s="80"/>
      <c r="AH6" s="69"/>
      <c r="AI6" s="69"/>
      <c r="AJ6" s="80"/>
      <c r="AK6" s="80"/>
      <c r="AL6" s="69"/>
      <c r="AM6" s="69"/>
      <c r="AN6" s="80"/>
      <c r="AO6" s="80"/>
      <c r="AP6" s="69"/>
      <c r="AQ6" s="69"/>
      <c r="AR6" s="80"/>
      <c r="AS6" s="80"/>
      <c r="AT6" s="69"/>
      <c r="AU6" s="69"/>
      <c r="AV6" s="80"/>
      <c r="AW6" s="80"/>
      <c r="AX6" s="69"/>
      <c r="AY6" s="69"/>
      <c r="AZ6" s="80"/>
      <c r="BA6" s="80"/>
      <c r="BB6" s="69"/>
      <c r="BC6" s="69"/>
      <c r="BD6" s="80"/>
      <c r="BE6" s="80"/>
      <c r="BF6" s="69"/>
      <c r="BG6" s="69"/>
      <c r="BH6" s="80"/>
      <c r="BI6" s="80"/>
      <c r="BJ6" s="69"/>
      <c r="BK6" s="69"/>
      <c r="BL6" s="80"/>
      <c r="BM6" s="80"/>
      <c r="BN6" s="69"/>
      <c r="BO6" s="69"/>
      <c r="BP6" s="80"/>
      <c r="BQ6" s="80"/>
      <c r="BR6" s="69"/>
      <c r="BS6" s="69"/>
      <c r="BT6" s="80"/>
      <c r="BU6" s="80"/>
      <c r="BV6" s="69"/>
      <c r="BW6" s="69"/>
      <c r="BX6" s="80"/>
      <c r="BY6" s="80"/>
      <c r="BZ6" s="69"/>
      <c r="CA6" s="69"/>
      <c r="CB6" s="80"/>
      <c r="CC6" s="80"/>
      <c r="CD6" s="69"/>
      <c r="CE6" s="69"/>
      <c r="CF6" s="69"/>
      <c r="CG6" s="69"/>
      <c r="CH6" s="69"/>
      <c r="CI6" s="69"/>
      <c r="CJ6" s="68"/>
      <c r="CK6" s="69"/>
      <c r="CL6" s="185"/>
      <c r="CM6" s="67"/>
      <c r="CN6" s="67"/>
      <c r="CO6" s="69"/>
      <c r="CP6" s="185"/>
      <c r="CQ6" s="67"/>
      <c r="CR6" s="67"/>
      <c r="CS6" s="69"/>
      <c r="CT6" s="69"/>
      <c r="CU6" s="69"/>
      <c r="CV6" s="69"/>
      <c r="CW6" s="69"/>
      <c r="CX6" s="69"/>
      <c r="CY6" s="69"/>
      <c r="CZ6" s="69"/>
      <c r="DA6" s="69"/>
      <c r="DG6" t="str">
        <f t="shared" si="1"/>
        <v>CO</v>
      </c>
      <c r="DH6">
        <f>COUNTIF(A1:A19,"03DO")</f>
        <v>1</v>
      </c>
      <c r="DI6" t="s">
        <v>154</v>
      </c>
      <c r="DJ6">
        <f t="shared" si="2"/>
        <v>1</v>
      </c>
      <c r="DK6">
        <f t="shared" si="3"/>
        <v>1</v>
      </c>
    </row>
    <row r="7" spans="1:115">
      <c r="A7" t="str">
        <f t="shared" si="0"/>
        <v>CO</v>
      </c>
      <c r="B7" s="67"/>
      <c r="C7" s="67"/>
      <c r="D7" s="67"/>
      <c r="E7" s="69"/>
      <c r="F7" s="185"/>
      <c r="G7" s="67"/>
      <c r="H7" s="69"/>
      <c r="I7" s="69"/>
      <c r="J7" s="69"/>
      <c r="K7" s="69"/>
      <c r="L7" s="69"/>
      <c r="M7" s="69"/>
      <c r="N7" s="69"/>
      <c r="O7" s="69"/>
      <c r="P7" s="69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69"/>
      <c r="AD7" s="69"/>
      <c r="AE7" s="69"/>
      <c r="AF7" s="80"/>
      <c r="AG7" s="80"/>
      <c r="AH7" s="69"/>
      <c r="AI7" s="69"/>
      <c r="AJ7" s="80"/>
      <c r="AK7" s="80"/>
      <c r="AL7" s="69"/>
      <c r="AM7" s="69"/>
      <c r="AN7" s="80"/>
      <c r="AO7" s="80"/>
      <c r="AP7" s="69"/>
      <c r="AQ7" s="69"/>
      <c r="AR7" s="80"/>
      <c r="AS7" s="80"/>
      <c r="AT7" s="69"/>
      <c r="AU7" s="69"/>
      <c r="AV7" s="80"/>
      <c r="AW7" s="80"/>
      <c r="AX7" s="69"/>
      <c r="AY7" s="69"/>
      <c r="AZ7" s="80"/>
      <c r="BA7" s="80"/>
      <c r="BB7" s="69"/>
      <c r="BC7" s="69"/>
      <c r="BD7" s="80"/>
      <c r="BE7" s="80"/>
      <c r="BF7" s="69"/>
      <c r="BG7" s="69"/>
      <c r="BH7" s="80"/>
      <c r="BI7" s="80"/>
      <c r="BJ7" s="69"/>
      <c r="BK7" s="69"/>
      <c r="BL7" s="80"/>
      <c r="BM7" s="80"/>
      <c r="BN7" s="69"/>
      <c r="BO7" s="69"/>
      <c r="BP7" s="80"/>
      <c r="BQ7" s="80"/>
      <c r="BR7" s="69"/>
      <c r="BS7" s="69"/>
      <c r="BT7" s="80"/>
      <c r="BU7" s="80"/>
      <c r="BV7" s="69"/>
      <c r="BW7" s="69"/>
      <c r="BX7" s="80"/>
      <c r="BY7" s="80"/>
      <c r="BZ7" s="69"/>
      <c r="CA7" s="69"/>
      <c r="CB7" s="80"/>
      <c r="CC7" s="80"/>
      <c r="CD7" s="69"/>
      <c r="CE7" s="69"/>
      <c r="CF7" s="69"/>
      <c r="CG7" s="69"/>
      <c r="CH7" s="69"/>
      <c r="CI7" s="69"/>
      <c r="CJ7" s="68"/>
      <c r="CK7" s="69"/>
      <c r="CL7" s="185"/>
      <c r="CM7" s="67"/>
      <c r="CN7" s="67"/>
      <c r="CO7" s="69"/>
      <c r="CP7" s="185"/>
      <c r="CQ7" s="67"/>
      <c r="CR7" s="67"/>
      <c r="CS7" s="69"/>
      <c r="CT7" s="69"/>
      <c r="CU7" s="69"/>
      <c r="CV7" s="69"/>
      <c r="CW7" s="69"/>
      <c r="CX7" s="69"/>
      <c r="CY7" s="69"/>
      <c r="CZ7" s="69"/>
      <c r="DA7" s="69"/>
      <c r="DG7" t="str">
        <f t="shared" si="1"/>
        <v>CO</v>
      </c>
      <c r="DH7">
        <f>COUNTIF(A1:A19,"04CO")</f>
        <v>0</v>
      </c>
      <c r="DI7" t="s">
        <v>155</v>
      </c>
      <c r="DJ7">
        <f t="shared" si="2"/>
        <v>2</v>
      </c>
      <c r="DK7">
        <f t="shared" si="3"/>
        <v>1</v>
      </c>
    </row>
    <row r="8" spans="1:115">
      <c r="A8" t="str">
        <f t="shared" si="0"/>
        <v>CO</v>
      </c>
      <c r="B8" s="67"/>
      <c r="C8" s="67"/>
      <c r="D8" s="67"/>
      <c r="E8" s="69"/>
      <c r="F8" s="185"/>
      <c r="G8" s="67"/>
      <c r="H8" s="69"/>
      <c r="I8" s="69"/>
      <c r="J8" s="69"/>
      <c r="K8" s="69"/>
      <c r="L8" s="69"/>
      <c r="M8" s="69"/>
      <c r="N8" s="69"/>
      <c r="O8" s="69"/>
      <c r="P8" s="69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69"/>
      <c r="AD8" s="69"/>
      <c r="AE8" s="69"/>
      <c r="AF8" s="80"/>
      <c r="AG8" s="80"/>
      <c r="AH8" s="69"/>
      <c r="AI8" s="69"/>
      <c r="AJ8" s="80"/>
      <c r="AK8" s="80"/>
      <c r="AL8" s="69"/>
      <c r="AM8" s="69"/>
      <c r="AN8" s="80"/>
      <c r="AO8" s="80"/>
      <c r="AP8" s="69"/>
      <c r="AQ8" s="69"/>
      <c r="AR8" s="80"/>
      <c r="AS8" s="80"/>
      <c r="AT8" s="69"/>
      <c r="AU8" s="69"/>
      <c r="AV8" s="80"/>
      <c r="AW8" s="80"/>
      <c r="AX8" s="69"/>
      <c r="AY8" s="69"/>
      <c r="AZ8" s="80"/>
      <c r="BA8" s="80"/>
      <c r="BB8" s="69"/>
      <c r="BC8" s="69"/>
      <c r="BD8" s="80"/>
      <c r="BE8" s="80"/>
      <c r="BF8" s="69"/>
      <c r="BG8" s="69"/>
      <c r="BH8" s="80"/>
      <c r="BI8" s="80"/>
      <c r="BJ8" s="69"/>
      <c r="BK8" s="69"/>
      <c r="BL8" s="80"/>
      <c r="BM8" s="80"/>
      <c r="BN8" s="69"/>
      <c r="BO8" s="69"/>
      <c r="BP8" s="80"/>
      <c r="BQ8" s="80"/>
      <c r="BR8" s="69"/>
      <c r="BS8" s="69"/>
      <c r="BT8" s="80"/>
      <c r="BU8" s="80"/>
      <c r="BV8" s="69"/>
      <c r="BW8" s="69"/>
      <c r="BX8" s="80"/>
      <c r="BY8" s="80"/>
      <c r="BZ8" s="69"/>
      <c r="CA8" s="69"/>
      <c r="CB8" s="80"/>
      <c r="CC8" s="80"/>
      <c r="CD8" s="69"/>
      <c r="CE8" s="69"/>
      <c r="CF8" s="69"/>
      <c r="CG8" s="69"/>
      <c r="CH8" s="69"/>
      <c r="CI8" s="69"/>
      <c r="CJ8" s="68"/>
      <c r="CK8" s="69"/>
      <c r="CL8" s="185"/>
      <c r="CM8" s="67"/>
      <c r="CN8" s="67"/>
      <c r="CO8" s="69"/>
      <c r="CP8" s="185"/>
      <c r="CQ8" s="67"/>
      <c r="CR8" s="67"/>
      <c r="CS8" s="69"/>
      <c r="CT8" s="69"/>
      <c r="CU8" s="69"/>
      <c r="CV8" s="69"/>
      <c r="CW8" s="69"/>
      <c r="CX8" s="69"/>
      <c r="CY8" s="69"/>
      <c r="CZ8" s="69"/>
      <c r="DA8" s="69"/>
      <c r="DG8" t="str">
        <f t="shared" si="1"/>
        <v>CO</v>
      </c>
      <c r="DH8">
        <f>COUNTIF(A1:A19,"04DO")</f>
        <v>0</v>
      </c>
      <c r="DI8" t="s">
        <v>156</v>
      </c>
      <c r="DJ8">
        <f t="shared" si="2"/>
        <v>2</v>
      </c>
      <c r="DK8">
        <f t="shared" si="3"/>
        <v>1</v>
      </c>
    </row>
    <row r="9" spans="1:115">
      <c r="A9" t="str">
        <f t="shared" si="0"/>
        <v>CO</v>
      </c>
      <c r="B9" s="67"/>
      <c r="C9" s="67"/>
      <c r="D9" s="67"/>
      <c r="E9" s="69"/>
      <c r="F9" s="185"/>
      <c r="G9" s="67"/>
      <c r="H9" s="69"/>
      <c r="I9" s="69"/>
      <c r="J9" s="69"/>
      <c r="K9" s="69"/>
      <c r="L9" s="69"/>
      <c r="M9" s="69"/>
      <c r="N9" s="69"/>
      <c r="O9" s="69"/>
      <c r="P9" s="69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69"/>
      <c r="AD9" s="69"/>
      <c r="AE9" s="69"/>
      <c r="AF9" s="80"/>
      <c r="AG9" s="80"/>
      <c r="AH9" s="69"/>
      <c r="AI9" s="69"/>
      <c r="AJ9" s="80"/>
      <c r="AK9" s="80"/>
      <c r="AL9" s="69"/>
      <c r="AM9" s="69"/>
      <c r="AN9" s="80"/>
      <c r="AO9" s="80"/>
      <c r="AP9" s="69"/>
      <c r="AQ9" s="69"/>
      <c r="AR9" s="80"/>
      <c r="AS9" s="80"/>
      <c r="AT9" s="69"/>
      <c r="AU9" s="69"/>
      <c r="AV9" s="80"/>
      <c r="AW9" s="80"/>
      <c r="AX9" s="69"/>
      <c r="AY9" s="69"/>
      <c r="AZ9" s="80"/>
      <c r="BA9" s="80"/>
      <c r="BB9" s="69"/>
      <c r="BC9" s="69"/>
      <c r="BD9" s="80"/>
      <c r="BE9" s="80"/>
      <c r="BF9" s="69"/>
      <c r="BG9" s="69"/>
      <c r="BH9" s="80"/>
      <c r="BI9" s="80"/>
      <c r="BJ9" s="69"/>
      <c r="BK9" s="69"/>
      <c r="BL9" s="80"/>
      <c r="BM9" s="80"/>
      <c r="BN9" s="69"/>
      <c r="BO9" s="69"/>
      <c r="BP9" s="80"/>
      <c r="BQ9" s="80"/>
      <c r="BR9" s="69"/>
      <c r="BS9" s="69"/>
      <c r="BT9" s="80"/>
      <c r="BU9" s="80"/>
      <c r="BV9" s="69"/>
      <c r="BW9" s="69"/>
      <c r="BX9" s="80"/>
      <c r="BY9" s="80"/>
      <c r="BZ9" s="69"/>
      <c r="CA9" s="69"/>
      <c r="CB9" s="80"/>
      <c r="CC9" s="80"/>
      <c r="CD9" s="69"/>
      <c r="CE9" s="69"/>
      <c r="CF9" s="69"/>
      <c r="CG9" s="69"/>
      <c r="CH9" s="69"/>
      <c r="CI9" s="69"/>
      <c r="CJ9" s="68"/>
      <c r="CK9" s="69"/>
      <c r="CL9" s="185"/>
      <c r="CM9" s="67"/>
      <c r="CN9" s="67"/>
      <c r="CO9" s="69"/>
      <c r="CP9" s="185"/>
      <c r="CQ9" s="67"/>
      <c r="CR9" s="67"/>
      <c r="CS9" s="69"/>
      <c r="CT9" s="69"/>
      <c r="CU9" s="69"/>
      <c r="CV9" s="69"/>
      <c r="CW9" s="69"/>
      <c r="CX9" s="69"/>
      <c r="CY9" s="69"/>
      <c r="CZ9" s="69"/>
      <c r="DA9" s="69"/>
      <c r="DG9" t="str">
        <f t="shared" si="1"/>
        <v>CO</v>
      </c>
      <c r="DH9">
        <f>COUNTIF(A1:A19,"05CO")</f>
        <v>0</v>
      </c>
      <c r="DI9" t="s">
        <v>157</v>
      </c>
      <c r="DJ9">
        <f t="shared" si="2"/>
        <v>2</v>
      </c>
      <c r="DK9">
        <f t="shared" si="3"/>
        <v>1</v>
      </c>
    </row>
    <row r="10" spans="1:115">
      <c r="A10" t="str">
        <f t="shared" si="0"/>
        <v>CO</v>
      </c>
      <c r="B10" s="67"/>
      <c r="C10" s="67"/>
      <c r="D10" s="67"/>
      <c r="E10" s="69"/>
      <c r="F10" s="185"/>
      <c r="G10" s="67"/>
      <c r="H10" s="69"/>
      <c r="I10" s="69"/>
      <c r="J10" s="69"/>
      <c r="K10" s="69"/>
      <c r="L10" s="69"/>
      <c r="M10" s="69"/>
      <c r="N10" s="69"/>
      <c r="O10" s="69"/>
      <c r="P10" s="69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69"/>
      <c r="AD10" s="69"/>
      <c r="AE10" s="69"/>
      <c r="AF10" s="80"/>
      <c r="AG10" s="80"/>
      <c r="AH10" s="69"/>
      <c r="AI10" s="69"/>
      <c r="AJ10" s="80"/>
      <c r="AK10" s="80"/>
      <c r="AL10" s="69"/>
      <c r="AM10" s="69"/>
      <c r="AN10" s="80"/>
      <c r="AO10" s="80"/>
      <c r="AP10" s="69"/>
      <c r="AQ10" s="69"/>
      <c r="AR10" s="80"/>
      <c r="AS10" s="80"/>
      <c r="AT10" s="69"/>
      <c r="AU10" s="69"/>
      <c r="AV10" s="80"/>
      <c r="AW10" s="80"/>
      <c r="AX10" s="69"/>
      <c r="AY10" s="69"/>
      <c r="AZ10" s="80"/>
      <c r="BA10" s="80"/>
      <c r="BB10" s="69"/>
      <c r="BC10" s="69"/>
      <c r="BD10" s="80"/>
      <c r="BE10" s="80"/>
      <c r="BF10" s="69"/>
      <c r="BG10" s="69"/>
      <c r="BH10" s="80"/>
      <c r="BI10" s="80"/>
      <c r="BJ10" s="69"/>
      <c r="BK10" s="69"/>
      <c r="BL10" s="80"/>
      <c r="BM10" s="80"/>
      <c r="BN10" s="69"/>
      <c r="BO10" s="69"/>
      <c r="BP10" s="80"/>
      <c r="BQ10" s="80"/>
      <c r="BR10" s="69"/>
      <c r="BS10" s="69"/>
      <c r="BT10" s="80"/>
      <c r="BU10" s="80"/>
      <c r="BV10" s="69"/>
      <c r="BW10" s="69"/>
      <c r="BX10" s="80"/>
      <c r="BY10" s="80"/>
      <c r="BZ10" s="69"/>
      <c r="CA10" s="69"/>
      <c r="CB10" s="80"/>
      <c r="CC10" s="80"/>
      <c r="CD10" s="69"/>
      <c r="CE10" s="69"/>
      <c r="CF10" s="69"/>
      <c r="CG10" s="69"/>
      <c r="CH10" s="69"/>
      <c r="CI10" s="69"/>
      <c r="CJ10" s="68"/>
      <c r="CK10" s="69"/>
      <c r="CL10" s="185"/>
      <c r="CM10" s="67"/>
      <c r="CN10" s="67"/>
      <c r="CO10" s="69"/>
      <c r="CP10" s="185"/>
      <c r="CQ10" s="67"/>
      <c r="CR10" s="67"/>
      <c r="CS10" s="69"/>
      <c r="CT10" s="69"/>
      <c r="CU10" s="69"/>
      <c r="CV10" s="69"/>
      <c r="CW10" s="69"/>
      <c r="CX10" s="69"/>
      <c r="CY10" s="69"/>
      <c r="CZ10" s="69"/>
      <c r="DA10" s="69"/>
      <c r="DF10" t="s">
        <v>1107</v>
      </c>
      <c r="DG10" t="str">
        <f t="shared" si="1"/>
        <v>CO</v>
      </c>
      <c r="DH10">
        <f>COUNTIF(A1:A19,"05DO")</f>
        <v>0</v>
      </c>
      <c r="DI10" t="s">
        <v>158</v>
      </c>
      <c r="DJ10">
        <f t="shared" si="2"/>
        <v>2</v>
      </c>
      <c r="DK10">
        <f t="shared" si="3"/>
        <v>1</v>
      </c>
    </row>
    <row r="11" spans="1:115">
      <c r="A11" t="str">
        <f t="shared" si="0"/>
        <v>CO</v>
      </c>
      <c r="B11" s="67"/>
      <c r="C11" s="67"/>
      <c r="D11" s="67"/>
      <c r="E11" s="69"/>
      <c r="F11" s="185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69"/>
      <c r="AD11" s="69"/>
      <c r="AE11" s="69"/>
      <c r="AF11" s="80"/>
      <c r="AG11" s="80"/>
      <c r="AH11" s="69"/>
      <c r="AI11" s="69"/>
      <c r="AJ11" s="80"/>
      <c r="AK11" s="80"/>
      <c r="AL11" s="69"/>
      <c r="AM11" s="69"/>
      <c r="AN11" s="80"/>
      <c r="AO11" s="80"/>
      <c r="AP11" s="69"/>
      <c r="AQ11" s="69"/>
      <c r="AR11" s="80"/>
      <c r="AS11" s="80"/>
      <c r="AT11" s="69"/>
      <c r="AU11" s="69"/>
      <c r="AV11" s="80"/>
      <c r="AW11" s="80"/>
      <c r="AX11" s="69"/>
      <c r="AY11" s="69"/>
      <c r="AZ11" s="80"/>
      <c r="BA11" s="80"/>
      <c r="BB11" s="69"/>
      <c r="BC11" s="69"/>
      <c r="BD11" s="80"/>
      <c r="BE11" s="80"/>
      <c r="BF11" s="69"/>
      <c r="BG11" s="69"/>
      <c r="BH11" s="80"/>
      <c r="BI11" s="80"/>
      <c r="BJ11" s="69"/>
      <c r="BK11" s="69"/>
      <c r="BL11" s="80"/>
      <c r="BM11" s="80"/>
      <c r="BN11" s="69"/>
      <c r="BO11" s="69"/>
      <c r="BP11" s="80"/>
      <c r="BQ11" s="80"/>
      <c r="BR11" s="69"/>
      <c r="BS11" s="69"/>
      <c r="BT11" s="80"/>
      <c r="BU11" s="80"/>
      <c r="BV11" s="69"/>
      <c r="BW11" s="69"/>
      <c r="BX11" s="80"/>
      <c r="BY11" s="80"/>
      <c r="BZ11" s="69"/>
      <c r="CA11" s="69"/>
      <c r="CB11" s="80"/>
      <c r="CC11" s="80"/>
      <c r="CD11" s="69"/>
      <c r="CE11" s="69"/>
      <c r="CF11" s="69"/>
      <c r="CG11" s="69"/>
      <c r="CH11" s="69"/>
      <c r="CI11" s="69"/>
      <c r="CJ11" s="68"/>
      <c r="CK11" s="69"/>
      <c r="CL11" s="185"/>
      <c r="CM11" s="67"/>
      <c r="CN11" s="67"/>
      <c r="CO11" s="69"/>
      <c r="CP11" s="185"/>
      <c r="CQ11" s="67"/>
      <c r="CR11" s="67"/>
      <c r="CS11" s="69"/>
      <c r="CT11" s="69"/>
      <c r="CU11" s="69"/>
      <c r="CV11" s="69"/>
      <c r="CW11" s="69"/>
      <c r="CX11" s="69"/>
      <c r="CY11" s="69"/>
      <c r="CZ11" s="69"/>
      <c r="DA11" s="69"/>
      <c r="DG11" t="str">
        <f t="shared" si="1"/>
        <v>CO</v>
      </c>
      <c r="DH11">
        <f>COUNTIF(A1:A19,"06CO")</f>
        <v>0</v>
      </c>
      <c r="DI11" t="s">
        <v>159</v>
      </c>
      <c r="DJ11">
        <f t="shared" si="2"/>
        <v>2</v>
      </c>
      <c r="DK11">
        <f t="shared" si="3"/>
        <v>1</v>
      </c>
    </row>
    <row r="12" spans="1:115">
      <c r="A12" t="str">
        <f t="shared" si="0"/>
        <v>CO</v>
      </c>
      <c r="B12" s="67"/>
      <c r="C12" s="67"/>
      <c r="D12" s="67"/>
      <c r="E12" s="69"/>
      <c r="F12" s="185"/>
      <c r="G12" s="67"/>
      <c r="H12" s="69"/>
      <c r="I12" s="69"/>
      <c r="J12" s="69"/>
      <c r="K12" s="69"/>
      <c r="L12" s="69"/>
      <c r="M12" s="69"/>
      <c r="N12" s="69"/>
      <c r="O12" s="69"/>
      <c r="P12" s="69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69"/>
      <c r="AD12" s="69"/>
      <c r="AE12" s="69"/>
      <c r="AF12" s="80"/>
      <c r="AG12" s="80"/>
      <c r="AH12" s="69"/>
      <c r="AI12" s="69"/>
      <c r="AJ12" s="80"/>
      <c r="AK12" s="80"/>
      <c r="AL12" s="69"/>
      <c r="AM12" s="69"/>
      <c r="AN12" s="80"/>
      <c r="AO12" s="80"/>
      <c r="AP12" s="69"/>
      <c r="AQ12" s="69"/>
      <c r="AR12" s="80"/>
      <c r="AS12" s="80"/>
      <c r="AT12" s="69"/>
      <c r="AU12" s="69"/>
      <c r="AV12" s="80"/>
      <c r="AW12" s="80"/>
      <c r="AX12" s="69"/>
      <c r="AY12" s="69"/>
      <c r="AZ12" s="80"/>
      <c r="BA12" s="80"/>
      <c r="BB12" s="69"/>
      <c r="BC12" s="69"/>
      <c r="BD12" s="80"/>
      <c r="BE12" s="80"/>
      <c r="BF12" s="69"/>
      <c r="BG12" s="69"/>
      <c r="BH12" s="80"/>
      <c r="BI12" s="80"/>
      <c r="BJ12" s="69"/>
      <c r="BK12" s="69"/>
      <c r="BL12" s="80"/>
      <c r="BM12" s="80"/>
      <c r="BN12" s="69"/>
      <c r="BO12" s="69"/>
      <c r="BP12" s="80"/>
      <c r="BQ12" s="80"/>
      <c r="BR12" s="69"/>
      <c r="BS12" s="69"/>
      <c r="BT12" s="80"/>
      <c r="BU12" s="80"/>
      <c r="BV12" s="69"/>
      <c r="BW12" s="69"/>
      <c r="BX12" s="80"/>
      <c r="BY12" s="80"/>
      <c r="BZ12" s="69"/>
      <c r="CA12" s="69"/>
      <c r="CB12" s="80"/>
      <c r="CC12" s="80"/>
      <c r="CD12" s="69"/>
      <c r="CE12" s="69"/>
      <c r="CF12" s="69"/>
      <c r="CG12" s="69"/>
      <c r="CH12" s="69"/>
      <c r="CI12" s="69"/>
      <c r="CJ12" s="68"/>
      <c r="CK12" s="69"/>
      <c r="CL12" s="185"/>
      <c r="CM12" s="67"/>
      <c r="CN12" s="67"/>
      <c r="CO12" s="69"/>
      <c r="CP12" s="185"/>
      <c r="CQ12" s="67"/>
      <c r="CR12" s="67"/>
      <c r="CS12" s="69"/>
      <c r="CT12" s="69"/>
      <c r="CU12" s="69"/>
      <c r="CV12" s="69"/>
      <c r="CW12" s="69"/>
      <c r="CX12" s="69"/>
      <c r="CY12" s="69"/>
      <c r="CZ12" s="69"/>
      <c r="DA12" s="69"/>
      <c r="DG12" t="str">
        <f t="shared" si="1"/>
        <v>CO</v>
      </c>
      <c r="DH12">
        <f>COUNTIF(A1:A19,"06DO")</f>
        <v>0</v>
      </c>
      <c r="DI12" t="s">
        <v>160</v>
      </c>
      <c r="DJ12">
        <f t="shared" si="2"/>
        <v>2</v>
      </c>
      <c r="DK12">
        <f t="shared" si="3"/>
        <v>1</v>
      </c>
    </row>
    <row r="13" spans="1:115">
      <c r="A13" t="str">
        <f t="shared" si="0"/>
        <v>CO</v>
      </c>
      <c r="B13" s="67"/>
      <c r="C13" s="67"/>
      <c r="D13" s="67"/>
      <c r="E13" s="69"/>
      <c r="F13" s="185"/>
      <c r="G13" s="67"/>
      <c r="H13" s="69"/>
      <c r="I13" s="69"/>
      <c r="J13" s="69"/>
      <c r="K13" s="69"/>
      <c r="L13" s="69"/>
      <c r="M13" s="69"/>
      <c r="N13" s="69"/>
      <c r="O13" s="69"/>
      <c r="P13" s="69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69"/>
      <c r="AD13" s="69"/>
      <c r="AE13" s="69"/>
      <c r="AF13" s="80"/>
      <c r="AG13" s="80"/>
      <c r="AH13" s="69"/>
      <c r="AI13" s="69"/>
      <c r="AJ13" s="80"/>
      <c r="AK13" s="80"/>
      <c r="AL13" s="69"/>
      <c r="AM13" s="69"/>
      <c r="AN13" s="80"/>
      <c r="AO13" s="80"/>
      <c r="AP13" s="69"/>
      <c r="AQ13" s="69"/>
      <c r="AR13" s="80"/>
      <c r="AS13" s="80"/>
      <c r="AT13" s="69"/>
      <c r="AU13" s="69"/>
      <c r="AV13" s="80"/>
      <c r="AW13" s="80"/>
      <c r="AX13" s="69"/>
      <c r="AY13" s="69"/>
      <c r="AZ13" s="80"/>
      <c r="BA13" s="80"/>
      <c r="BB13" s="69"/>
      <c r="BC13" s="69"/>
      <c r="BD13" s="80"/>
      <c r="BE13" s="80"/>
      <c r="BF13" s="69"/>
      <c r="BG13" s="69"/>
      <c r="BH13" s="80"/>
      <c r="BI13" s="80"/>
      <c r="BJ13" s="69"/>
      <c r="BK13" s="69"/>
      <c r="BL13" s="80"/>
      <c r="BM13" s="80"/>
      <c r="BN13" s="69"/>
      <c r="BO13" s="69"/>
      <c r="BP13" s="80"/>
      <c r="BQ13" s="80"/>
      <c r="BR13" s="69"/>
      <c r="BS13" s="69"/>
      <c r="BT13" s="80"/>
      <c r="BU13" s="80"/>
      <c r="BV13" s="69"/>
      <c r="BW13" s="69"/>
      <c r="BX13" s="80"/>
      <c r="BY13" s="80"/>
      <c r="BZ13" s="69"/>
      <c r="CA13" s="69"/>
      <c r="CB13" s="80"/>
      <c r="CC13" s="80"/>
      <c r="CD13" s="69"/>
      <c r="CE13" s="69"/>
      <c r="CF13" s="69"/>
      <c r="CG13" s="69"/>
      <c r="CH13" s="69"/>
      <c r="CI13" s="69"/>
      <c r="CJ13" s="68"/>
      <c r="CK13" s="69"/>
      <c r="CL13" s="185"/>
      <c r="CM13" s="67"/>
      <c r="CN13" s="67"/>
      <c r="CO13" s="69"/>
      <c r="CP13" s="185"/>
      <c r="CQ13" s="67"/>
      <c r="CR13" s="67"/>
      <c r="CS13" s="69"/>
      <c r="CT13" s="69"/>
      <c r="CU13" s="69"/>
      <c r="CV13" s="69"/>
      <c r="CW13" s="69"/>
      <c r="CX13" s="69"/>
      <c r="CY13" s="69"/>
      <c r="CZ13" s="69"/>
      <c r="DA13" s="69"/>
      <c r="DG13" t="str">
        <f t="shared" si="1"/>
        <v>CO</v>
      </c>
      <c r="DH13">
        <f>COUNTIF(A1:A19,"07CO")</f>
        <v>0</v>
      </c>
      <c r="DI13" t="s">
        <v>161</v>
      </c>
      <c r="DJ13">
        <f t="shared" si="2"/>
        <v>2</v>
      </c>
      <c r="DK13">
        <f t="shared" si="3"/>
        <v>1</v>
      </c>
    </row>
    <row r="14" spans="1:115">
      <c r="A14" t="str">
        <f t="shared" si="0"/>
        <v>CO</v>
      </c>
      <c r="B14" s="67"/>
      <c r="C14" s="67"/>
      <c r="D14" s="67"/>
      <c r="E14" s="69"/>
      <c r="F14" s="185"/>
      <c r="G14" s="67"/>
      <c r="H14" s="69"/>
      <c r="I14" s="69"/>
      <c r="J14" s="69"/>
      <c r="K14" s="69"/>
      <c r="L14" s="69"/>
      <c r="M14" s="69"/>
      <c r="N14" s="69"/>
      <c r="O14" s="69"/>
      <c r="P14" s="69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69"/>
      <c r="AD14" s="69"/>
      <c r="AE14" s="69"/>
      <c r="AF14" s="80"/>
      <c r="AG14" s="80"/>
      <c r="AH14" s="69"/>
      <c r="AI14" s="69"/>
      <c r="AJ14" s="80"/>
      <c r="AK14" s="80"/>
      <c r="AL14" s="69"/>
      <c r="AM14" s="69"/>
      <c r="AN14" s="80"/>
      <c r="AO14" s="80"/>
      <c r="AP14" s="69"/>
      <c r="AQ14" s="69"/>
      <c r="AR14" s="80"/>
      <c r="AS14" s="80"/>
      <c r="AT14" s="69"/>
      <c r="AU14" s="69"/>
      <c r="AV14" s="80"/>
      <c r="AW14" s="80"/>
      <c r="AX14" s="69"/>
      <c r="AY14" s="69"/>
      <c r="AZ14" s="80"/>
      <c r="BA14" s="80"/>
      <c r="BB14" s="69"/>
      <c r="BC14" s="69"/>
      <c r="BD14" s="80"/>
      <c r="BE14" s="80"/>
      <c r="BF14" s="69"/>
      <c r="BG14" s="69"/>
      <c r="BH14" s="80"/>
      <c r="BI14" s="80"/>
      <c r="BJ14" s="69"/>
      <c r="BK14" s="69"/>
      <c r="BL14" s="80"/>
      <c r="BM14" s="80"/>
      <c r="BN14" s="69"/>
      <c r="BO14" s="69"/>
      <c r="BP14" s="80"/>
      <c r="BQ14" s="80"/>
      <c r="BR14" s="69"/>
      <c r="BS14" s="69"/>
      <c r="BT14" s="80"/>
      <c r="BU14" s="80"/>
      <c r="BV14" s="69"/>
      <c r="BW14" s="69"/>
      <c r="BX14" s="80"/>
      <c r="BY14" s="80"/>
      <c r="BZ14" s="69"/>
      <c r="CA14" s="69"/>
      <c r="CB14" s="80"/>
      <c r="CC14" s="80"/>
      <c r="CD14" s="69"/>
      <c r="CE14" s="69"/>
      <c r="CF14" s="69"/>
      <c r="CG14" s="69"/>
      <c r="CH14" s="69"/>
      <c r="CI14" s="69"/>
      <c r="CJ14" s="68"/>
      <c r="CK14" s="69"/>
      <c r="CL14" s="185"/>
      <c r="CM14" s="67"/>
      <c r="CN14" s="67"/>
      <c r="CO14" s="69"/>
      <c r="CP14" s="185"/>
      <c r="CQ14" s="67"/>
      <c r="CR14" s="67"/>
      <c r="CS14" s="69"/>
      <c r="CT14" s="69"/>
      <c r="CU14" s="69"/>
      <c r="CV14" s="69"/>
      <c r="CW14" s="69"/>
      <c r="CX14" s="69"/>
      <c r="CY14" s="69"/>
      <c r="CZ14" s="69"/>
      <c r="DA14" s="69"/>
      <c r="DG14" t="str">
        <f t="shared" si="1"/>
        <v>CO</v>
      </c>
      <c r="DH14">
        <f>COUNTIF(A1:A19,"07DO")</f>
        <v>0</v>
      </c>
      <c r="DI14" t="s">
        <v>162</v>
      </c>
      <c r="DJ14">
        <f t="shared" si="2"/>
        <v>2</v>
      </c>
      <c r="DK14">
        <f t="shared" si="3"/>
        <v>1</v>
      </c>
    </row>
    <row r="15" spans="1:115">
      <c r="A15" t="str">
        <f t="shared" si="0"/>
        <v>CO</v>
      </c>
      <c r="B15" s="67"/>
      <c r="C15" s="67"/>
      <c r="D15" s="67"/>
      <c r="E15" s="69"/>
      <c r="F15" s="185"/>
      <c r="G15" s="67"/>
      <c r="H15" s="69"/>
      <c r="I15" s="69"/>
      <c r="J15" s="69"/>
      <c r="K15" s="69"/>
      <c r="L15" s="69"/>
      <c r="M15" s="69"/>
      <c r="N15" s="69"/>
      <c r="O15" s="69"/>
      <c r="P15" s="69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69"/>
      <c r="AD15" s="69"/>
      <c r="AE15" s="69"/>
      <c r="AF15" s="80"/>
      <c r="AG15" s="80"/>
      <c r="AH15" s="69"/>
      <c r="AI15" s="69"/>
      <c r="AJ15" s="80"/>
      <c r="AK15" s="80"/>
      <c r="AL15" s="69"/>
      <c r="AM15" s="69"/>
      <c r="AN15" s="80"/>
      <c r="AO15" s="80"/>
      <c r="AP15" s="69"/>
      <c r="AQ15" s="69"/>
      <c r="AR15" s="80"/>
      <c r="AS15" s="80"/>
      <c r="AT15" s="69"/>
      <c r="AU15" s="69"/>
      <c r="AV15" s="80"/>
      <c r="AW15" s="80"/>
      <c r="AX15" s="69"/>
      <c r="AY15" s="69"/>
      <c r="AZ15" s="80"/>
      <c r="BA15" s="80"/>
      <c r="BB15" s="69"/>
      <c r="BC15" s="69"/>
      <c r="BD15" s="80"/>
      <c r="BE15" s="80"/>
      <c r="BF15" s="69"/>
      <c r="BG15" s="69"/>
      <c r="BH15" s="80"/>
      <c r="BI15" s="80"/>
      <c r="BJ15" s="69"/>
      <c r="BK15" s="69"/>
      <c r="BL15" s="80"/>
      <c r="BM15" s="80"/>
      <c r="BN15" s="69"/>
      <c r="BO15" s="69"/>
      <c r="BP15" s="80"/>
      <c r="BQ15" s="80"/>
      <c r="BR15" s="69"/>
      <c r="BS15" s="69"/>
      <c r="BT15" s="80"/>
      <c r="BU15" s="80"/>
      <c r="BV15" s="69"/>
      <c r="BW15" s="69"/>
      <c r="BX15" s="80"/>
      <c r="BY15" s="80"/>
      <c r="BZ15" s="69"/>
      <c r="CA15" s="69"/>
      <c r="CB15" s="80"/>
      <c r="CC15" s="80"/>
      <c r="CD15" s="69"/>
      <c r="CE15" s="69"/>
      <c r="CF15" s="69"/>
      <c r="CG15" s="69"/>
      <c r="CH15" s="69"/>
      <c r="CI15" s="69"/>
      <c r="CJ15" s="68"/>
      <c r="CK15" s="69"/>
      <c r="CL15" s="185"/>
      <c r="CM15" s="67"/>
      <c r="CN15" s="67"/>
      <c r="CO15" s="69"/>
      <c r="CP15" s="185"/>
      <c r="CQ15" s="67"/>
      <c r="CR15" s="67"/>
      <c r="CS15" s="69"/>
      <c r="CT15" s="69"/>
      <c r="CU15" s="69"/>
      <c r="CV15" s="69"/>
      <c r="CW15" s="69"/>
      <c r="CX15" s="69"/>
      <c r="CY15" s="69"/>
      <c r="CZ15" s="69"/>
      <c r="DA15" s="69"/>
      <c r="DG15" t="str">
        <f t="shared" si="1"/>
        <v>CO</v>
      </c>
      <c r="DH15">
        <f>COUNTIF(A1:A19,"08CO")</f>
        <v>0</v>
      </c>
      <c r="DI15" t="s">
        <v>163</v>
      </c>
      <c r="DJ15">
        <f t="shared" si="2"/>
        <v>2</v>
      </c>
      <c r="DK15">
        <f t="shared" si="3"/>
        <v>1</v>
      </c>
    </row>
    <row r="16" spans="1:115">
      <c r="A16" t="str">
        <f t="shared" si="0"/>
        <v>CO</v>
      </c>
      <c r="B16" s="67"/>
      <c r="C16" s="67"/>
      <c r="D16" s="67"/>
      <c r="E16" s="69"/>
      <c r="F16" s="185"/>
      <c r="G16" s="67"/>
      <c r="H16" s="69"/>
      <c r="I16" s="69"/>
      <c r="J16" s="69"/>
      <c r="K16" s="69"/>
      <c r="L16" s="69"/>
      <c r="M16" s="69"/>
      <c r="N16" s="69"/>
      <c r="O16" s="69"/>
      <c r="P16" s="69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69"/>
      <c r="AD16" s="69"/>
      <c r="AE16" s="69"/>
      <c r="AF16" s="80"/>
      <c r="AG16" s="80"/>
      <c r="AH16" s="69"/>
      <c r="AI16" s="69"/>
      <c r="AJ16" s="80"/>
      <c r="AK16" s="80"/>
      <c r="AL16" s="69"/>
      <c r="AM16" s="69"/>
      <c r="AN16" s="80"/>
      <c r="AO16" s="80"/>
      <c r="AP16" s="69"/>
      <c r="AQ16" s="69"/>
      <c r="AR16" s="80"/>
      <c r="AS16" s="80"/>
      <c r="AT16" s="69"/>
      <c r="AU16" s="69"/>
      <c r="AV16" s="80"/>
      <c r="AW16" s="80"/>
      <c r="AX16" s="69"/>
      <c r="AY16" s="69"/>
      <c r="AZ16" s="80"/>
      <c r="BA16" s="80"/>
      <c r="BB16" s="69"/>
      <c r="BC16" s="69"/>
      <c r="BD16" s="80"/>
      <c r="BE16" s="80"/>
      <c r="BF16" s="69"/>
      <c r="BG16" s="69"/>
      <c r="BH16" s="80"/>
      <c r="BI16" s="80"/>
      <c r="BJ16" s="69"/>
      <c r="BK16" s="69"/>
      <c r="BL16" s="80"/>
      <c r="BM16" s="80"/>
      <c r="BN16" s="69"/>
      <c r="BO16" s="69"/>
      <c r="BP16" s="80"/>
      <c r="BQ16" s="80"/>
      <c r="BR16" s="69"/>
      <c r="BS16" s="69"/>
      <c r="BT16" s="80"/>
      <c r="BU16" s="80"/>
      <c r="BV16" s="69"/>
      <c r="BW16" s="69"/>
      <c r="BX16" s="80"/>
      <c r="BY16" s="80"/>
      <c r="BZ16" s="69"/>
      <c r="CA16" s="69"/>
      <c r="CB16" s="80"/>
      <c r="CC16" s="80"/>
      <c r="CD16" s="69"/>
      <c r="CE16" s="69"/>
      <c r="CF16" s="69"/>
      <c r="CG16" s="69"/>
      <c r="CH16" s="69"/>
      <c r="CI16" s="69"/>
      <c r="CJ16" s="68"/>
      <c r="CK16" s="69"/>
      <c r="CL16" s="185"/>
      <c r="CM16" s="67"/>
      <c r="CN16" s="67"/>
      <c r="CO16" s="69"/>
      <c r="CP16" s="185"/>
      <c r="CQ16" s="67"/>
      <c r="CR16" s="67"/>
      <c r="CS16" s="69"/>
      <c r="CT16" s="69"/>
      <c r="CU16" s="69"/>
      <c r="CV16" s="69"/>
      <c r="CW16" s="69"/>
      <c r="CX16" s="69"/>
      <c r="CY16" s="69"/>
      <c r="CZ16" s="69"/>
      <c r="DA16" s="69"/>
      <c r="DG16" t="str">
        <f t="shared" si="1"/>
        <v>CO</v>
      </c>
      <c r="DH16">
        <f>COUNTIF(A1:A19,"08DO")</f>
        <v>0</v>
      </c>
      <c r="DI16" t="s">
        <v>164</v>
      </c>
      <c r="DJ16">
        <f t="shared" si="2"/>
        <v>2</v>
      </c>
      <c r="DK16">
        <f t="shared" si="3"/>
        <v>1</v>
      </c>
    </row>
    <row r="17" spans="1:113">
      <c r="A17" t="str">
        <f t="shared" si="0"/>
        <v>CO</v>
      </c>
      <c r="B17" s="67"/>
      <c r="C17" s="67"/>
      <c r="D17" s="67"/>
      <c r="E17" s="69"/>
      <c r="F17" s="185"/>
      <c r="G17" s="67"/>
      <c r="H17" s="69"/>
      <c r="I17" s="69"/>
      <c r="J17" s="69"/>
      <c r="K17" s="69"/>
      <c r="L17" s="69"/>
      <c r="M17" s="69"/>
      <c r="N17" s="69"/>
      <c r="O17" s="69"/>
      <c r="P17" s="69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69"/>
      <c r="AD17" s="69"/>
      <c r="AE17" s="69"/>
      <c r="AF17" s="80"/>
      <c r="AG17" s="80"/>
      <c r="AH17" s="69"/>
      <c r="AI17" s="69"/>
      <c r="AJ17" s="80"/>
      <c r="AK17" s="80"/>
      <c r="AL17" s="69"/>
      <c r="AM17" s="69"/>
      <c r="AN17" s="80"/>
      <c r="AO17" s="80"/>
      <c r="AP17" s="69"/>
      <c r="AQ17" s="69"/>
      <c r="AR17" s="80"/>
      <c r="AS17" s="80"/>
      <c r="AT17" s="69"/>
      <c r="AU17" s="69"/>
      <c r="AV17" s="80"/>
      <c r="AW17" s="80"/>
      <c r="AX17" s="69"/>
      <c r="AY17" s="69"/>
      <c r="AZ17" s="80"/>
      <c r="BA17" s="80"/>
      <c r="BB17" s="69"/>
      <c r="BC17" s="69"/>
      <c r="BD17" s="80"/>
      <c r="BE17" s="80"/>
      <c r="BF17" s="69"/>
      <c r="BG17" s="69"/>
      <c r="BH17" s="80"/>
      <c r="BI17" s="80"/>
      <c r="BJ17" s="69"/>
      <c r="BK17" s="69"/>
      <c r="BL17" s="80"/>
      <c r="BM17" s="80"/>
      <c r="BN17" s="69"/>
      <c r="BO17" s="69"/>
      <c r="BP17" s="80"/>
      <c r="BQ17" s="80"/>
      <c r="BR17" s="69"/>
      <c r="BS17" s="69"/>
      <c r="BT17" s="80"/>
      <c r="BU17" s="80"/>
      <c r="BV17" s="69"/>
      <c r="BW17" s="69"/>
      <c r="BX17" s="80"/>
      <c r="BY17" s="80"/>
      <c r="BZ17" s="69"/>
      <c r="CA17" s="69"/>
      <c r="CB17" s="80"/>
      <c r="CC17" s="80"/>
      <c r="CD17" s="69"/>
      <c r="CE17" s="69"/>
      <c r="CF17" s="69"/>
      <c r="CG17" s="69"/>
      <c r="CH17" s="69"/>
      <c r="CI17" s="69"/>
      <c r="CJ17" s="68"/>
      <c r="CK17" s="69"/>
      <c r="CL17" s="185"/>
      <c r="CM17" s="67"/>
      <c r="CN17" s="67"/>
      <c r="CO17" s="69"/>
      <c r="CP17" s="185"/>
      <c r="CQ17" s="67"/>
      <c r="CR17" s="67"/>
      <c r="CS17" s="69"/>
      <c r="CT17" s="69"/>
      <c r="CU17" s="69"/>
      <c r="CV17" s="69"/>
      <c r="CW17" s="69"/>
      <c r="CX17" s="69"/>
      <c r="CY17" s="69"/>
      <c r="CZ17" s="69"/>
      <c r="DA17" s="69"/>
      <c r="DG17" t="str">
        <f t="shared" si="1"/>
        <v>CO</v>
      </c>
    </row>
    <row r="18" spans="1:113">
      <c r="A18" t="str">
        <f t="shared" si="0"/>
        <v>CO</v>
      </c>
      <c r="B18" s="67"/>
      <c r="C18" s="67"/>
      <c r="D18" s="67"/>
      <c r="E18" s="69"/>
      <c r="F18" s="185"/>
      <c r="G18" s="67"/>
      <c r="H18" s="69"/>
      <c r="I18" s="69"/>
      <c r="J18" s="69"/>
      <c r="K18" s="69"/>
      <c r="L18" s="69"/>
      <c r="M18" s="69"/>
      <c r="N18" s="69"/>
      <c r="O18" s="69"/>
      <c r="P18" s="69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69"/>
      <c r="AD18" s="69"/>
      <c r="AE18" s="69"/>
      <c r="AF18" s="80"/>
      <c r="AG18" s="80"/>
      <c r="AH18" s="69"/>
      <c r="AI18" s="69"/>
      <c r="AJ18" s="80"/>
      <c r="AK18" s="80"/>
      <c r="AL18" s="69"/>
      <c r="AM18" s="69"/>
      <c r="AN18" s="80"/>
      <c r="AO18" s="80"/>
      <c r="AP18" s="69"/>
      <c r="AQ18" s="69"/>
      <c r="AR18" s="80"/>
      <c r="AS18" s="80"/>
      <c r="AT18" s="69"/>
      <c r="AU18" s="69"/>
      <c r="AV18" s="80"/>
      <c r="AW18" s="80"/>
      <c r="AX18" s="69"/>
      <c r="AY18" s="69"/>
      <c r="AZ18" s="80"/>
      <c r="BA18" s="80"/>
      <c r="BB18" s="69"/>
      <c r="BC18" s="69"/>
      <c r="BD18" s="80"/>
      <c r="BE18" s="80"/>
      <c r="BF18" s="69"/>
      <c r="BG18" s="69"/>
      <c r="BH18" s="80"/>
      <c r="BI18" s="80"/>
      <c r="BJ18" s="69"/>
      <c r="BK18" s="69"/>
      <c r="BL18" s="80"/>
      <c r="BM18" s="80"/>
      <c r="BN18" s="69"/>
      <c r="BO18" s="69"/>
      <c r="BP18" s="80"/>
      <c r="BQ18" s="80"/>
      <c r="BR18" s="69"/>
      <c r="BS18" s="69"/>
      <c r="BT18" s="80"/>
      <c r="BU18" s="80"/>
      <c r="BV18" s="69"/>
      <c r="BW18" s="69"/>
      <c r="BX18" s="80"/>
      <c r="BY18" s="80"/>
      <c r="BZ18" s="69"/>
      <c r="CA18" s="69"/>
      <c r="CB18" s="80"/>
      <c r="CC18" s="80"/>
      <c r="CD18" s="69"/>
      <c r="CE18" s="69"/>
      <c r="CF18" s="69"/>
      <c r="CG18" s="69"/>
      <c r="CH18" s="69"/>
      <c r="CI18" s="69"/>
      <c r="CJ18" s="68"/>
      <c r="CK18" s="69"/>
      <c r="CL18" s="185"/>
      <c r="CM18" s="67"/>
      <c r="CN18" s="67"/>
      <c r="CO18" s="69"/>
      <c r="CP18" s="185"/>
      <c r="CQ18" s="67"/>
      <c r="CR18" s="67"/>
      <c r="CS18" s="69"/>
      <c r="CT18" s="69"/>
      <c r="CU18" s="69"/>
      <c r="CV18" s="69"/>
      <c r="CW18" s="69"/>
      <c r="CX18" s="69"/>
      <c r="CY18" s="69"/>
      <c r="CZ18" s="69"/>
      <c r="DA18" s="69"/>
      <c r="DG18" t="str">
        <f t="shared" si="1"/>
        <v>CO</v>
      </c>
    </row>
    <row r="19" spans="1:113">
      <c r="A19" t="str">
        <f t="shared" si="0"/>
        <v>CO</v>
      </c>
      <c r="B19" s="67"/>
      <c r="C19" s="67"/>
      <c r="D19" s="67"/>
      <c r="E19" s="69"/>
      <c r="F19" s="185"/>
      <c r="G19" s="67"/>
      <c r="H19" s="69"/>
      <c r="I19" s="69"/>
      <c r="J19" s="69"/>
      <c r="K19" s="69"/>
      <c r="L19" s="69"/>
      <c r="M19" s="69"/>
      <c r="N19" s="69"/>
      <c r="O19" s="69"/>
      <c r="P19" s="69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69"/>
      <c r="AD19" s="69"/>
      <c r="AE19" s="69"/>
      <c r="AF19" s="80"/>
      <c r="AG19" s="80"/>
      <c r="AH19" s="69"/>
      <c r="AI19" s="69"/>
      <c r="AJ19" s="80"/>
      <c r="AK19" s="80"/>
      <c r="AL19" s="69"/>
      <c r="AM19" s="69"/>
      <c r="AN19" s="80"/>
      <c r="AO19" s="80"/>
      <c r="AP19" s="69"/>
      <c r="AQ19" s="69"/>
      <c r="AR19" s="80"/>
      <c r="AS19" s="80"/>
      <c r="AT19" s="69"/>
      <c r="AU19" s="69"/>
      <c r="AV19" s="80"/>
      <c r="AW19" s="80"/>
      <c r="AX19" s="69"/>
      <c r="AY19" s="69"/>
      <c r="AZ19" s="80"/>
      <c r="BA19" s="80"/>
      <c r="BB19" s="69"/>
      <c r="BC19" s="69"/>
      <c r="BD19" s="80"/>
      <c r="BE19" s="80"/>
      <c r="BF19" s="69"/>
      <c r="BG19" s="69"/>
      <c r="BH19" s="80"/>
      <c r="BI19" s="80"/>
      <c r="BJ19" s="69"/>
      <c r="BK19" s="69"/>
      <c r="BL19" s="80"/>
      <c r="BM19" s="80"/>
      <c r="BN19" s="69"/>
      <c r="BO19" s="69"/>
      <c r="BP19" s="80"/>
      <c r="BQ19" s="80"/>
      <c r="BR19" s="69"/>
      <c r="BS19" s="69"/>
      <c r="BT19" s="80"/>
      <c r="BU19" s="80"/>
      <c r="BV19" s="69"/>
      <c r="BW19" s="69"/>
      <c r="BX19" s="80"/>
      <c r="BY19" s="80"/>
      <c r="BZ19" s="69"/>
      <c r="CA19" s="69"/>
      <c r="CB19" s="80"/>
      <c r="CC19" s="80"/>
      <c r="CD19" s="69"/>
      <c r="CE19" s="69"/>
      <c r="CF19" s="69"/>
      <c r="CG19" s="69"/>
      <c r="CH19" s="69"/>
      <c r="CI19" s="69"/>
      <c r="CJ19" s="68"/>
      <c r="CK19" s="69"/>
      <c r="CL19" s="185"/>
      <c r="CM19" s="67"/>
      <c r="CN19" s="67"/>
      <c r="CO19" s="69"/>
      <c r="CP19" s="185"/>
      <c r="CQ19" s="67"/>
      <c r="CR19" s="67"/>
      <c r="CS19" s="69"/>
      <c r="CT19" s="69"/>
      <c r="CU19" s="69"/>
      <c r="CV19" s="69"/>
      <c r="CW19" s="69"/>
      <c r="CX19" s="69"/>
      <c r="CY19" s="69"/>
      <c r="CZ19" s="69"/>
      <c r="DA19" s="69"/>
      <c r="DG19" t="str">
        <f t="shared" si="1"/>
        <v>CO</v>
      </c>
      <c r="DI19">
        <v>0</v>
      </c>
    </row>
    <row r="20" spans="1:113">
      <c r="B20" s="67"/>
      <c r="C20" s="67"/>
      <c r="D20" s="67"/>
      <c r="E20" s="69"/>
      <c r="F20" s="185"/>
      <c r="G20" s="67"/>
      <c r="H20" s="69"/>
      <c r="I20" s="69"/>
      <c r="J20" s="69"/>
      <c r="K20" s="69"/>
      <c r="L20" s="69"/>
      <c r="M20" s="69"/>
      <c r="N20" s="69"/>
      <c r="O20" s="69"/>
      <c r="P20" s="69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69"/>
      <c r="AD20" s="69"/>
      <c r="AE20" s="69"/>
      <c r="AF20" s="80"/>
      <c r="AG20" s="80"/>
      <c r="AH20" s="69"/>
      <c r="AI20" s="69"/>
      <c r="AJ20" s="80"/>
      <c r="AK20" s="80"/>
      <c r="AL20" s="69"/>
      <c r="AM20" s="69"/>
      <c r="AN20" s="80"/>
      <c r="AO20" s="80"/>
      <c r="AP20" s="69"/>
      <c r="AQ20" s="69"/>
      <c r="AR20" s="80"/>
      <c r="AS20" s="80"/>
      <c r="AT20" s="69"/>
      <c r="AU20" s="69"/>
      <c r="AV20" s="80"/>
      <c r="AW20" s="80"/>
      <c r="AX20" s="69"/>
      <c r="AY20" s="69"/>
      <c r="AZ20" s="80"/>
      <c r="BA20" s="80"/>
      <c r="BB20" s="69"/>
      <c r="BC20" s="69"/>
      <c r="BD20" s="80"/>
      <c r="BE20" s="80"/>
      <c r="BF20" s="69"/>
      <c r="BG20" s="69"/>
      <c r="BH20" s="80"/>
      <c r="BI20" s="80"/>
      <c r="BJ20" s="69"/>
      <c r="BK20" s="69"/>
      <c r="BL20" s="80"/>
      <c r="BM20" s="80"/>
      <c r="BN20" s="69"/>
      <c r="BO20" s="69"/>
      <c r="BP20" s="80"/>
      <c r="BQ20" s="80"/>
      <c r="BR20" s="69"/>
      <c r="BS20" s="69"/>
      <c r="BT20" s="80"/>
      <c r="BU20" s="80"/>
      <c r="BV20" s="69"/>
      <c r="BW20" s="69"/>
      <c r="BX20" s="80"/>
      <c r="BY20" s="80"/>
      <c r="BZ20" s="69"/>
      <c r="CA20" s="69"/>
      <c r="CB20" s="80"/>
      <c r="CC20" s="80"/>
      <c r="CD20" s="69"/>
      <c r="CE20" s="69"/>
      <c r="CF20" s="69"/>
      <c r="CG20" s="69"/>
      <c r="CH20" s="69"/>
      <c r="CI20" s="69"/>
      <c r="CJ20" s="68"/>
      <c r="CK20" s="69"/>
      <c r="CL20" s="185"/>
      <c r="CM20" s="67"/>
      <c r="CN20" s="67"/>
      <c r="CO20" s="69"/>
      <c r="CP20" s="185"/>
      <c r="CQ20" s="67"/>
      <c r="CR20" s="67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13">
      <c r="B21" s="67"/>
      <c r="C21" s="67"/>
      <c r="D21" s="67"/>
      <c r="E21" s="69"/>
      <c r="F21" s="185"/>
      <c r="G21" s="67"/>
      <c r="H21" s="69"/>
      <c r="I21" s="69"/>
      <c r="J21" s="69"/>
      <c r="K21" s="69"/>
      <c r="L21" s="69"/>
      <c r="M21" s="69"/>
      <c r="N21" s="69"/>
      <c r="O21" s="69"/>
      <c r="P21" s="69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69"/>
      <c r="AD21" s="69"/>
      <c r="AE21" s="69"/>
      <c r="AF21" s="80"/>
      <c r="AG21" s="80"/>
      <c r="AH21" s="69"/>
      <c r="AI21" s="69"/>
      <c r="AJ21" s="80"/>
      <c r="AK21" s="80"/>
      <c r="AL21" s="69"/>
      <c r="AM21" s="69"/>
      <c r="AN21" s="80"/>
      <c r="AO21" s="80"/>
      <c r="AP21" s="69"/>
      <c r="AQ21" s="69"/>
      <c r="AR21" s="80"/>
      <c r="AS21" s="80"/>
      <c r="AT21" s="69"/>
      <c r="AU21" s="69"/>
      <c r="AV21" s="80"/>
      <c r="AW21" s="80"/>
      <c r="AX21" s="69"/>
      <c r="AY21" s="69"/>
      <c r="AZ21" s="80"/>
      <c r="BA21" s="80"/>
      <c r="BB21" s="69"/>
      <c r="BC21" s="69"/>
      <c r="BD21" s="80"/>
      <c r="BE21" s="80"/>
      <c r="BF21" s="69"/>
      <c r="BG21" s="69"/>
      <c r="BH21" s="80"/>
      <c r="BI21" s="80"/>
      <c r="BJ21" s="69"/>
      <c r="BK21" s="69"/>
      <c r="BL21" s="80"/>
      <c r="BM21" s="80"/>
      <c r="BN21" s="69"/>
      <c r="BO21" s="69"/>
      <c r="BP21" s="80"/>
      <c r="BQ21" s="80"/>
      <c r="BR21" s="69"/>
      <c r="BS21" s="69"/>
      <c r="BT21" s="80"/>
      <c r="BU21" s="80"/>
      <c r="BV21" s="69"/>
      <c r="BW21" s="69"/>
      <c r="BX21" s="80"/>
      <c r="BY21" s="80"/>
      <c r="BZ21" s="69"/>
      <c r="CA21" s="69"/>
      <c r="CB21" s="80"/>
      <c r="CC21" s="80"/>
      <c r="CD21" s="69"/>
      <c r="CE21" s="69"/>
      <c r="CF21" s="69"/>
      <c r="CG21" s="69"/>
      <c r="CH21" s="69"/>
      <c r="CI21" s="69"/>
      <c r="CJ21" s="68"/>
      <c r="CK21" s="69"/>
      <c r="CL21" s="185"/>
      <c r="CM21" s="67"/>
      <c r="CN21" s="67"/>
      <c r="CO21" s="69"/>
      <c r="CP21" s="185"/>
      <c r="CQ21" s="67"/>
      <c r="CR21" s="67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13">
      <c r="B22" s="67"/>
      <c r="C22" s="67"/>
      <c r="D22" s="67"/>
      <c r="E22" s="69"/>
      <c r="F22" s="185"/>
      <c r="G22" s="67"/>
      <c r="H22" s="69"/>
      <c r="I22" s="69"/>
      <c r="J22" s="69"/>
      <c r="K22" s="69"/>
      <c r="L22" s="69"/>
      <c r="M22" s="69"/>
      <c r="N22" s="69"/>
      <c r="O22" s="69"/>
      <c r="P22" s="69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69"/>
      <c r="AD22" s="69"/>
      <c r="AE22" s="69"/>
      <c r="AF22" s="80"/>
      <c r="AG22" s="80"/>
      <c r="AH22" s="69"/>
      <c r="AI22" s="69"/>
      <c r="AJ22" s="80"/>
      <c r="AK22" s="80"/>
      <c r="AL22" s="69"/>
      <c r="AM22" s="69"/>
      <c r="AN22" s="80"/>
      <c r="AO22" s="80"/>
      <c r="AP22" s="69"/>
      <c r="AQ22" s="69"/>
      <c r="AR22" s="80"/>
      <c r="AS22" s="80"/>
      <c r="AT22" s="69"/>
      <c r="AU22" s="69"/>
      <c r="AV22" s="80"/>
      <c r="AW22" s="80"/>
      <c r="AX22" s="69"/>
      <c r="AY22" s="69"/>
      <c r="AZ22" s="80"/>
      <c r="BA22" s="80"/>
      <c r="BB22" s="69"/>
      <c r="BC22" s="69"/>
      <c r="BD22" s="80"/>
      <c r="BE22" s="80"/>
      <c r="BF22" s="69"/>
      <c r="BG22" s="69"/>
      <c r="BH22" s="80"/>
      <c r="BI22" s="80"/>
      <c r="BJ22" s="69"/>
      <c r="BK22" s="69"/>
      <c r="BL22" s="80"/>
      <c r="BM22" s="80"/>
      <c r="BN22" s="69"/>
      <c r="BO22" s="69"/>
      <c r="BP22" s="80"/>
      <c r="BQ22" s="80"/>
      <c r="BR22" s="69"/>
      <c r="BS22" s="69"/>
      <c r="BT22" s="80"/>
      <c r="BU22" s="80"/>
      <c r="BV22" s="69"/>
      <c r="BW22" s="69"/>
      <c r="BX22" s="80"/>
      <c r="BY22" s="80"/>
      <c r="BZ22" s="69"/>
      <c r="CA22" s="69"/>
      <c r="CB22" s="80"/>
      <c r="CC22" s="80"/>
      <c r="CD22" s="69"/>
      <c r="CE22" s="69"/>
      <c r="CF22" s="69"/>
      <c r="CG22" s="69"/>
      <c r="CH22" s="69"/>
      <c r="CI22" s="69"/>
      <c r="CJ22" s="68"/>
      <c r="CK22" s="69"/>
      <c r="CL22" s="185"/>
      <c r="CM22" s="67"/>
      <c r="CN22" s="67"/>
      <c r="CO22" s="69"/>
      <c r="CP22" s="185"/>
      <c r="CQ22" s="67"/>
      <c r="CR22" s="67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13">
      <c r="B23" s="67"/>
      <c r="C23" s="67"/>
      <c r="D23" s="67"/>
      <c r="E23" s="69"/>
      <c r="F23" s="185"/>
      <c r="G23" s="67"/>
      <c r="H23" s="69"/>
      <c r="I23" s="69"/>
      <c r="J23" s="69"/>
      <c r="K23" s="69"/>
      <c r="L23" s="69"/>
      <c r="M23" s="69"/>
      <c r="N23" s="69"/>
      <c r="O23" s="69"/>
      <c r="P23" s="69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69"/>
      <c r="AD23" s="69"/>
      <c r="AE23" s="69"/>
      <c r="AF23" s="80"/>
      <c r="AG23" s="80"/>
      <c r="AH23" s="69"/>
      <c r="AI23" s="69"/>
      <c r="AJ23" s="80"/>
      <c r="AK23" s="80"/>
      <c r="AL23" s="69"/>
      <c r="AM23" s="69"/>
      <c r="AN23" s="80"/>
      <c r="AO23" s="80"/>
      <c r="AP23" s="69"/>
      <c r="AQ23" s="69"/>
      <c r="AR23" s="80"/>
      <c r="AS23" s="80"/>
      <c r="AT23" s="69"/>
      <c r="AU23" s="69"/>
      <c r="AV23" s="80"/>
      <c r="AW23" s="80"/>
      <c r="AX23" s="69"/>
      <c r="AY23" s="69"/>
      <c r="AZ23" s="80"/>
      <c r="BA23" s="80"/>
      <c r="BB23" s="69"/>
      <c r="BC23" s="69"/>
      <c r="BD23" s="80"/>
      <c r="BE23" s="80"/>
      <c r="BF23" s="69"/>
      <c r="BG23" s="69"/>
      <c r="BH23" s="80"/>
      <c r="BI23" s="80"/>
      <c r="BJ23" s="69"/>
      <c r="BK23" s="69"/>
      <c r="BL23" s="80"/>
      <c r="BM23" s="80"/>
      <c r="BN23" s="69"/>
      <c r="BO23" s="69"/>
      <c r="BP23" s="80"/>
      <c r="BQ23" s="80"/>
      <c r="BR23" s="69"/>
      <c r="BS23" s="69"/>
      <c r="BT23" s="80"/>
      <c r="BU23" s="80"/>
      <c r="BV23" s="69"/>
      <c r="BW23" s="69"/>
      <c r="BX23" s="80"/>
      <c r="BY23" s="80"/>
      <c r="BZ23" s="69"/>
      <c r="CA23" s="69"/>
      <c r="CB23" s="80"/>
      <c r="CC23" s="80"/>
      <c r="CD23" s="69"/>
      <c r="CE23" s="69"/>
      <c r="CF23" s="69"/>
      <c r="CG23" s="69"/>
      <c r="CH23" s="69"/>
      <c r="CI23" s="69"/>
      <c r="CJ23" s="68"/>
      <c r="CK23" s="69"/>
      <c r="CL23" s="185"/>
      <c r="CM23" s="67"/>
      <c r="CN23" s="67"/>
      <c r="CO23" s="69"/>
      <c r="CP23" s="185"/>
      <c r="CQ23" s="67"/>
      <c r="CR23" s="67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13">
      <c r="B24" s="67"/>
      <c r="C24" s="67"/>
      <c r="D24" s="67"/>
      <c r="E24" s="69"/>
      <c r="F24" s="185"/>
      <c r="G24" s="67"/>
      <c r="H24" s="69"/>
      <c r="I24" s="69"/>
      <c r="J24" s="69"/>
      <c r="K24" s="69"/>
      <c r="L24" s="69"/>
      <c r="M24" s="69"/>
      <c r="N24" s="69"/>
      <c r="O24" s="69"/>
      <c r="P24" s="69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69"/>
      <c r="AD24" s="69"/>
      <c r="AE24" s="69"/>
      <c r="AF24" s="80"/>
      <c r="AG24" s="80"/>
      <c r="AH24" s="69"/>
      <c r="AI24" s="69"/>
      <c r="AJ24" s="80"/>
      <c r="AK24" s="80"/>
      <c r="AL24" s="69"/>
      <c r="AM24" s="69"/>
      <c r="AN24" s="80"/>
      <c r="AO24" s="80"/>
      <c r="AP24" s="69"/>
      <c r="AQ24" s="69"/>
      <c r="AR24" s="80"/>
      <c r="AS24" s="80"/>
      <c r="AT24" s="69"/>
      <c r="AU24" s="69"/>
      <c r="AV24" s="80"/>
      <c r="AW24" s="80"/>
      <c r="AX24" s="69"/>
      <c r="AY24" s="69"/>
      <c r="AZ24" s="80"/>
      <c r="BA24" s="80"/>
      <c r="BB24" s="69"/>
      <c r="BC24" s="69"/>
      <c r="BD24" s="80"/>
      <c r="BE24" s="80"/>
      <c r="BF24" s="69"/>
      <c r="BG24" s="69"/>
      <c r="BH24" s="80"/>
      <c r="BI24" s="80"/>
      <c r="BJ24" s="69"/>
      <c r="BK24" s="69"/>
      <c r="BL24" s="80"/>
      <c r="BM24" s="80"/>
      <c r="BN24" s="69"/>
      <c r="BO24" s="69"/>
      <c r="BP24" s="80"/>
      <c r="BQ24" s="80"/>
      <c r="BR24" s="69"/>
      <c r="BS24" s="69"/>
      <c r="BT24" s="80"/>
      <c r="BU24" s="80"/>
      <c r="BV24" s="69"/>
      <c r="BW24" s="69"/>
      <c r="BX24" s="80"/>
      <c r="BY24" s="80"/>
      <c r="BZ24" s="69"/>
      <c r="CA24" s="69"/>
      <c r="CB24" s="80"/>
      <c r="CC24" s="80"/>
      <c r="CD24" s="69"/>
      <c r="CE24" s="69"/>
      <c r="CF24" s="69"/>
      <c r="CG24" s="69"/>
      <c r="CH24" s="69"/>
      <c r="CI24" s="69"/>
      <c r="CJ24" s="68"/>
      <c r="CK24" s="69"/>
      <c r="CL24" s="185"/>
      <c r="CM24" s="67"/>
      <c r="CN24" s="67"/>
      <c r="CO24" s="69"/>
      <c r="CP24" s="185"/>
      <c r="CQ24" s="67"/>
      <c r="CR24" s="67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13">
      <c r="B25" s="67"/>
      <c r="C25" s="67"/>
      <c r="D25" s="67"/>
      <c r="E25" s="69"/>
      <c r="F25" s="185"/>
      <c r="G25" s="67"/>
      <c r="H25" s="69"/>
      <c r="I25" s="69"/>
      <c r="J25" s="69"/>
      <c r="K25" s="69"/>
      <c r="L25" s="69"/>
      <c r="M25" s="69"/>
      <c r="N25" s="69"/>
      <c r="O25" s="69"/>
      <c r="P25" s="69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69"/>
      <c r="AD25" s="69"/>
      <c r="AE25" s="69"/>
      <c r="AF25" s="80"/>
      <c r="AG25" s="80"/>
      <c r="AH25" s="69"/>
      <c r="AI25" s="69"/>
      <c r="AJ25" s="80"/>
      <c r="AK25" s="80"/>
      <c r="AL25" s="69"/>
      <c r="AM25" s="69"/>
      <c r="AN25" s="80"/>
      <c r="AO25" s="80"/>
      <c r="AP25" s="69"/>
      <c r="AQ25" s="69"/>
      <c r="AR25" s="80"/>
      <c r="AS25" s="80"/>
      <c r="AT25" s="69"/>
      <c r="AU25" s="69"/>
      <c r="AV25" s="80"/>
      <c r="AW25" s="80"/>
      <c r="AX25" s="69"/>
      <c r="AY25" s="69"/>
      <c r="AZ25" s="80"/>
      <c r="BA25" s="80"/>
      <c r="BB25" s="69"/>
      <c r="BC25" s="69"/>
      <c r="BD25" s="80"/>
      <c r="BE25" s="80"/>
      <c r="BF25" s="69"/>
      <c r="BG25" s="69"/>
      <c r="BH25" s="80"/>
      <c r="BI25" s="80"/>
      <c r="BJ25" s="69"/>
      <c r="BK25" s="69"/>
      <c r="BL25" s="80"/>
      <c r="BM25" s="80"/>
      <c r="BN25" s="69"/>
      <c r="BO25" s="69"/>
      <c r="BP25" s="80"/>
      <c r="BQ25" s="80"/>
      <c r="BR25" s="69"/>
      <c r="BS25" s="69"/>
      <c r="BT25" s="80"/>
      <c r="BU25" s="80"/>
      <c r="BV25" s="69"/>
      <c r="BW25" s="69"/>
      <c r="BX25" s="80"/>
      <c r="BY25" s="80"/>
      <c r="BZ25" s="69"/>
      <c r="CA25" s="69"/>
      <c r="CB25" s="80"/>
      <c r="CC25" s="80"/>
      <c r="CD25" s="69"/>
      <c r="CE25" s="69"/>
      <c r="CF25" s="69"/>
      <c r="CG25" s="69"/>
      <c r="CH25" s="69"/>
      <c r="CI25" s="69"/>
      <c r="CJ25" s="68"/>
      <c r="CK25" s="69"/>
      <c r="CL25" s="185"/>
      <c r="CM25" s="67"/>
      <c r="CN25" s="67"/>
      <c r="CO25" s="69"/>
      <c r="CP25" s="185"/>
      <c r="CQ25" s="67"/>
      <c r="CR25" s="67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13">
      <c r="B26" s="67"/>
      <c r="C26" s="67"/>
      <c r="D26" s="67"/>
      <c r="E26" s="69"/>
      <c r="F26" s="185"/>
      <c r="G26" s="67"/>
      <c r="H26" s="69"/>
      <c r="I26" s="69"/>
      <c r="J26" s="69"/>
      <c r="K26" s="69"/>
      <c r="L26" s="69"/>
      <c r="M26" s="69"/>
      <c r="N26" s="69"/>
      <c r="O26" s="69"/>
      <c r="P26" s="69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69"/>
      <c r="AD26" s="69"/>
      <c r="AE26" s="69"/>
      <c r="AF26" s="80"/>
      <c r="AG26" s="80"/>
      <c r="AH26" s="69"/>
      <c r="AI26" s="69"/>
      <c r="AJ26" s="80"/>
      <c r="AK26" s="80"/>
      <c r="AL26" s="69"/>
      <c r="AM26" s="69"/>
      <c r="AN26" s="80"/>
      <c r="AO26" s="80"/>
      <c r="AP26" s="69"/>
      <c r="AQ26" s="69"/>
      <c r="AR26" s="80"/>
      <c r="AS26" s="80"/>
      <c r="AT26" s="69"/>
      <c r="AU26" s="69"/>
      <c r="AV26" s="80"/>
      <c r="AW26" s="80"/>
      <c r="AX26" s="69"/>
      <c r="AY26" s="69"/>
      <c r="AZ26" s="80"/>
      <c r="BA26" s="80"/>
      <c r="BB26" s="69"/>
      <c r="BC26" s="69"/>
      <c r="BD26" s="80"/>
      <c r="BE26" s="80"/>
      <c r="BF26" s="69"/>
      <c r="BG26" s="69"/>
      <c r="BH26" s="80"/>
      <c r="BI26" s="80"/>
      <c r="BJ26" s="69"/>
      <c r="BK26" s="69"/>
      <c r="BL26" s="80"/>
      <c r="BM26" s="80"/>
      <c r="BN26" s="69"/>
      <c r="BO26" s="69"/>
      <c r="BP26" s="80"/>
      <c r="BQ26" s="80"/>
      <c r="BR26" s="69"/>
      <c r="BS26" s="69"/>
      <c r="BT26" s="80"/>
      <c r="BU26" s="80"/>
      <c r="BV26" s="69"/>
      <c r="BW26" s="69"/>
      <c r="BX26" s="80"/>
      <c r="BY26" s="80"/>
      <c r="BZ26" s="69"/>
      <c r="CA26" s="69"/>
      <c r="CB26" s="80"/>
      <c r="CC26" s="80"/>
      <c r="CD26" s="69"/>
      <c r="CE26" s="69"/>
      <c r="CF26" s="69"/>
      <c r="CG26" s="69"/>
      <c r="CH26" s="69"/>
      <c r="CI26" s="69"/>
      <c r="CJ26" s="68"/>
      <c r="CK26" s="69"/>
      <c r="CL26" s="185"/>
      <c r="CM26" s="67"/>
      <c r="CN26" s="67"/>
      <c r="CO26" s="69"/>
      <c r="CP26" s="185"/>
      <c r="CQ26" s="67"/>
      <c r="CR26" s="67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13">
      <c r="B27" s="67"/>
      <c r="C27" s="67"/>
      <c r="D27" s="67"/>
      <c r="E27" s="69"/>
      <c r="F27" s="185"/>
      <c r="G27" s="67"/>
      <c r="H27" s="69"/>
      <c r="I27" s="69"/>
      <c r="J27" s="69"/>
      <c r="K27" s="69"/>
      <c r="L27" s="69"/>
      <c r="M27" s="69"/>
      <c r="N27" s="69"/>
      <c r="O27" s="69"/>
      <c r="P27" s="69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69"/>
      <c r="AD27" s="69"/>
      <c r="AE27" s="69"/>
      <c r="AF27" s="80"/>
      <c r="AG27" s="80"/>
      <c r="AH27" s="69"/>
      <c r="AI27" s="69"/>
      <c r="AJ27" s="80"/>
      <c r="AK27" s="80"/>
      <c r="AL27" s="69"/>
      <c r="AM27" s="69"/>
      <c r="AN27" s="80"/>
      <c r="AO27" s="80"/>
      <c r="AP27" s="69"/>
      <c r="AQ27" s="69"/>
      <c r="AR27" s="80"/>
      <c r="AS27" s="80"/>
      <c r="AT27" s="69"/>
      <c r="AU27" s="69"/>
      <c r="AV27" s="80"/>
      <c r="AW27" s="80"/>
      <c r="AX27" s="69"/>
      <c r="AY27" s="69"/>
      <c r="AZ27" s="80"/>
      <c r="BA27" s="80"/>
      <c r="BB27" s="69"/>
      <c r="BC27" s="69"/>
      <c r="BD27" s="80"/>
      <c r="BE27" s="80"/>
      <c r="BF27" s="69"/>
      <c r="BG27" s="69"/>
      <c r="BH27" s="80"/>
      <c r="BI27" s="80"/>
      <c r="BJ27" s="69"/>
      <c r="BK27" s="69"/>
      <c r="BL27" s="80"/>
      <c r="BM27" s="80"/>
      <c r="BN27" s="69"/>
      <c r="BO27" s="69"/>
      <c r="BP27" s="80"/>
      <c r="BQ27" s="80"/>
      <c r="BR27" s="69"/>
      <c r="BS27" s="69"/>
      <c r="BT27" s="80"/>
      <c r="BU27" s="80"/>
      <c r="BV27" s="69"/>
      <c r="BW27" s="69"/>
      <c r="BX27" s="80"/>
      <c r="BY27" s="80"/>
      <c r="BZ27" s="69"/>
      <c r="CA27" s="69"/>
      <c r="CB27" s="80"/>
      <c r="CC27" s="80"/>
      <c r="CD27" s="69"/>
      <c r="CE27" s="69"/>
      <c r="CF27" s="69"/>
      <c r="CG27" s="69"/>
      <c r="CH27" s="69"/>
      <c r="CI27" s="69"/>
      <c r="CJ27" s="68"/>
      <c r="CK27" s="69"/>
      <c r="CL27" s="185"/>
      <c r="CM27" s="67"/>
      <c r="CN27" s="67"/>
      <c r="CO27" s="69"/>
      <c r="CP27" s="185"/>
      <c r="CQ27" s="67"/>
      <c r="CR27" s="67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13">
      <c r="B28" s="67"/>
      <c r="C28" s="67"/>
      <c r="D28" s="67"/>
      <c r="E28" s="69"/>
      <c r="F28" s="185"/>
      <c r="G28" s="67"/>
      <c r="H28" s="69"/>
      <c r="I28" s="69"/>
      <c r="J28" s="69"/>
      <c r="K28" s="69"/>
      <c r="L28" s="69"/>
      <c r="M28" s="69"/>
      <c r="N28" s="69"/>
      <c r="O28" s="69"/>
      <c r="P28" s="69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69"/>
      <c r="AD28" s="69"/>
      <c r="AE28" s="69"/>
      <c r="AF28" s="80"/>
      <c r="AG28" s="80"/>
      <c r="AH28" s="69"/>
      <c r="AI28" s="69"/>
      <c r="AJ28" s="80"/>
      <c r="AK28" s="80"/>
      <c r="AL28" s="69"/>
      <c r="AM28" s="69"/>
      <c r="AN28" s="80"/>
      <c r="AO28" s="80"/>
      <c r="AP28" s="69"/>
      <c r="AQ28" s="69"/>
      <c r="AR28" s="80"/>
      <c r="AS28" s="80"/>
      <c r="AT28" s="69"/>
      <c r="AU28" s="69"/>
      <c r="AV28" s="80"/>
      <c r="AW28" s="80"/>
      <c r="AX28" s="69"/>
      <c r="AY28" s="69"/>
      <c r="AZ28" s="80"/>
      <c r="BA28" s="80"/>
      <c r="BB28" s="69"/>
      <c r="BC28" s="69"/>
      <c r="BD28" s="80"/>
      <c r="BE28" s="80"/>
      <c r="BF28" s="69"/>
      <c r="BG28" s="69"/>
      <c r="BH28" s="80"/>
      <c r="BI28" s="80"/>
      <c r="BJ28" s="69"/>
      <c r="BK28" s="69"/>
      <c r="BL28" s="80"/>
      <c r="BM28" s="80"/>
      <c r="BN28" s="69"/>
      <c r="BO28" s="69"/>
      <c r="BP28" s="80"/>
      <c r="BQ28" s="80"/>
      <c r="BR28" s="69"/>
      <c r="BS28" s="69"/>
      <c r="BT28" s="80"/>
      <c r="BU28" s="80"/>
      <c r="BV28" s="69"/>
      <c r="BW28" s="69"/>
      <c r="BX28" s="80"/>
      <c r="BY28" s="80"/>
      <c r="BZ28" s="69"/>
      <c r="CA28" s="69"/>
      <c r="CB28" s="80"/>
      <c r="CC28" s="80"/>
      <c r="CD28" s="69"/>
      <c r="CE28" s="69"/>
      <c r="CF28" s="69"/>
      <c r="CG28" s="69"/>
      <c r="CH28" s="69"/>
      <c r="CI28" s="69"/>
      <c r="CJ28" s="68"/>
      <c r="CK28" s="69"/>
      <c r="CL28" s="185"/>
      <c r="CM28" s="67"/>
      <c r="CN28" s="67"/>
      <c r="CO28" s="69"/>
      <c r="CP28" s="185"/>
      <c r="CQ28" s="67"/>
      <c r="CR28" s="67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13">
      <c r="B29" s="67"/>
      <c r="C29" s="67"/>
      <c r="D29" s="67"/>
      <c r="E29" s="69"/>
      <c r="F29" s="185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69"/>
      <c r="AD29" s="69"/>
      <c r="AE29" s="69"/>
      <c r="AF29" s="80"/>
      <c r="AG29" s="80"/>
      <c r="AH29" s="69"/>
      <c r="AI29" s="69"/>
      <c r="AJ29" s="80"/>
      <c r="AK29" s="80"/>
      <c r="AL29" s="69"/>
      <c r="AM29" s="69"/>
      <c r="AN29" s="80"/>
      <c r="AO29" s="80"/>
      <c r="AP29" s="69"/>
      <c r="AQ29" s="69"/>
      <c r="AR29" s="80"/>
      <c r="AS29" s="80"/>
      <c r="AT29" s="69"/>
      <c r="AU29" s="69"/>
      <c r="AV29" s="80"/>
      <c r="AW29" s="80"/>
      <c r="AX29" s="69"/>
      <c r="AY29" s="69"/>
      <c r="AZ29" s="80"/>
      <c r="BA29" s="80"/>
      <c r="BB29" s="69"/>
      <c r="BC29" s="69"/>
      <c r="BD29" s="80"/>
      <c r="BE29" s="80"/>
      <c r="BF29" s="69"/>
      <c r="BG29" s="69"/>
      <c r="BH29" s="80"/>
      <c r="BI29" s="80"/>
      <c r="BJ29" s="69"/>
      <c r="BK29" s="69"/>
      <c r="BL29" s="80"/>
      <c r="BM29" s="80"/>
      <c r="BN29" s="69"/>
      <c r="BO29" s="69"/>
      <c r="BP29" s="80"/>
      <c r="BQ29" s="80"/>
      <c r="BR29" s="69"/>
      <c r="BS29" s="69"/>
      <c r="BT29" s="80"/>
      <c r="BU29" s="80"/>
      <c r="BV29" s="69"/>
      <c r="BW29" s="69"/>
      <c r="BX29" s="80"/>
      <c r="BY29" s="80"/>
      <c r="BZ29" s="69"/>
      <c r="CA29" s="69"/>
      <c r="CB29" s="80"/>
      <c r="CC29" s="80"/>
      <c r="CD29" s="69"/>
      <c r="CE29" s="69"/>
      <c r="CF29" s="69"/>
      <c r="CG29" s="69"/>
      <c r="CH29" s="69"/>
      <c r="CI29" s="69"/>
      <c r="CJ29" s="68"/>
      <c r="CK29" s="69"/>
      <c r="CL29" s="185"/>
      <c r="CM29" s="67"/>
      <c r="CN29" s="67"/>
      <c r="CO29" s="69"/>
      <c r="CP29" s="185"/>
      <c r="CQ29" s="67"/>
      <c r="CR29" s="67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13">
      <c r="B30" s="67"/>
      <c r="C30" s="67"/>
      <c r="D30" s="67"/>
      <c r="E30" s="69"/>
      <c r="F30" s="185"/>
      <c r="G30" s="67"/>
      <c r="H30" s="69"/>
      <c r="I30" s="69"/>
      <c r="J30" s="69"/>
      <c r="K30" s="69"/>
      <c r="L30" s="69"/>
      <c r="M30" s="69"/>
      <c r="N30" s="69"/>
      <c r="O30" s="69"/>
      <c r="P30" s="69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69"/>
      <c r="AD30" s="69"/>
      <c r="AE30" s="69"/>
      <c r="AF30" s="80"/>
      <c r="AG30" s="80"/>
      <c r="AH30" s="69"/>
      <c r="AI30" s="69"/>
      <c r="AJ30" s="80"/>
      <c r="AK30" s="80"/>
      <c r="AL30" s="69"/>
      <c r="AM30" s="69"/>
      <c r="AN30" s="80"/>
      <c r="AO30" s="80"/>
      <c r="AP30" s="69"/>
      <c r="AQ30" s="69"/>
      <c r="AR30" s="80"/>
      <c r="AS30" s="80"/>
      <c r="AT30" s="69"/>
      <c r="AU30" s="69"/>
      <c r="AV30" s="80"/>
      <c r="AW30" s="80"/>
      <c r="AX30" s="69"/>
      <c r="AY30" s="69"/>
      <c r="AZ30" s="80"/>
      <c r="BA30" s="80"/>
      <c r="BB30" s="69"/>
      <c r="BC30" s="69"/>
      <c r="BD30" s="80"/>
      <c r="BE30" s="80"/>
      <c r="BF30" s="69"/>
      <c r="BG30" s="69"/>
      <c r="BH30" s="80"/>
      <c r="BI30" s="80"/>
      <c r="BJ30" s="69"/>
      <c r="BK30" s="69"/>
      <c r="BL30" s="80"/>
      <c r="BM30" s="80"/>
      <c r="BN30" s="69"/>
      <c r="BO30" s="69"/>
      <c r="BP30" s="80"/>
      <c r="BQ30" s="80"/>
      <c r="BR30" s="69"/>
      <c r="BS30" s="69"/>
      <c r="BT30" s="80"/>
      <c r="BU30" s="80"/>
      <c r="BV30" s="69"/>
      <c r="BW30" s="69"/>
      <c r="BX30" s="80"/>
      <c r="BY30" s="80"/>
      <c r="BZ30" s="69"/>
      <c r="CA30" s="69"/>
      <c r="CB30" s="80"/>
      <c r="CC30" s="80"/>
      <c r="CD30" s="69"/>
      <c r="CE30" s="69"/>
      <c r="CF30" s="69"/>
      <c r="CG30" s="69"/>
      <c r="CH30" s="69"/>
      <c r="CI30" s="69"/>
      <c r="CJ30" s="68"/>
      <c r="CK30" s="69"/>
      <c r="CL30" s="185"/>
      <c r="CM30" s="67"/>
      <c r="CN30" s="67"/>
      <c r="CO30" s="69"/>
      <c r="CP30" s="185"/>
      <c r="CQ30" s="67"/>
      <c r="CR30" s="67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13">
      <c r="B31" s="67"/>
      <c r="C31" s="67"/>
      <c r="D31" s="67"/>
      <c r="E31" s="69"/>
      <c r="F31" s="185"/>
      <c r="G31" s="67"/>
      <c r="H31" s="69"/>
      <c r="I31" s="69"/>
      <c r="J31" s="69"/>
      <c r="K31" s="69"/>
      <c r="L31" s="69"/>
      <c r="M31" s="69"/>
      <c r="N31" s="69"/>
      <c r="O31" s="69"/>
      <c r="P31" s="69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69"/>
      <c r="AD31" s="69"/>
      <c r="AE31" s="69"/>
      <c r="AF31" s="80"/>
      <c r="AG31" s="80"/>
      <c r="AH31" s="69"/>
      <c r="AI31" s="69"/>
      <c r="AJ31" s="80"/>
      <c r="AK31" s="80"/>
      <c r="AL31" s="69"/>
      <c r="AM31" s="69"/>
      <c r="AN31" s="80"/>
      <c r="AO31" s="80"/>
      <c r="AP31" s="69"/>
      <c r="AQ31" s="69"/>
      <c r="AR31" s="80"/>
      <c r="AS31" s="80"/>
      <c r="AT31" s="69"/>
      <c r="AU31" s="69"/>
      <c r="AV31" s="80"/>
      <c r="AW31" s="80"/>
      <c r="AX31" s="69"/>
      <c r="AY31" s="69"/>
      <c r="AZ31" s="80"/>
      <c r="BA31" s="80"/>
      <c r="BB31" s="69"/>
      <c r="BC31" s="69"/>
      <c r="BD31" s="80"/>
      <c r="BE31" s="80"/>
      <c r="BF31" s="69"/>
      <c r="BG31" s="69"/>
      <c r="BH31" s="80"/>
      <c r="BI31" s="80"/>
      <c r="BJ31" s="69"/>
      <c r="BK31" s="69"/>
      <c r="BL31" s="80"/>
      <c r="BM31" s="80"/>
      <c r="BN31" s="69"/>
      <c r="BO31" s="69"/>
      <c r="BP31" s="80"/>
      <c r="BQ31" s="80"/>
      <c r="BR31" s="69"/>
      <c r="BS31" s="69"/>
      <c r="BT31" s="80"/>
      <c r="BU31" s="80"/>
      <c r="BV31" s="69"/>
      <c r="BW31" s="69"/>
      <c r="BX31" s="80"/>
      <c r="BY31" s="80"/>
      <c r="BZ31" s="69"/>
      <c r="CA31" s="69"/>
      <c r="CB31" s="80"/>
      <c r="CC31" s="80"/>
      <c r="CD31" s="69"/>
      <c r="CE31" s="69"/>
      <c r="CF31" s="69"/>
      <c r="CG31" s="69"/>
      <c r="CH31" s="69"/>
      <c r="CI31" s="69"/>
      <c r="CJ31" s="68"/>
      <c r="CK31" s="69"/>
      <c r="CL31" s="185"/>
      <c r="CM31" s="67"/>
      <c r="CN31" s="67"/>
      <c r="CO31" s="69"/>
      <c r="CP31" s="185"/>
      <c r="CQ31" s="67"/>
      <c r="CR31" s="67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13">
      <c r="B32" s="67"/>
      <c r="C32" s="67"/>
      <c r="D32" s="67"/>
      <c r="E32" s="69"/>
      <c r="F32" s="185"/>
      <c r="G32" s="67"/>
      <c r="H32" s="69"/>
      <c r="I32" s="69"/>
      <c r="J32" s="69"/>
      <c r="K32" s="69"/>
      <c r="L32" s="69"/>
      <c r="M32" s="69"/>
      <c r="N32" s="69"/>
      <c r="O32" s="69"/>
      <c r="P32" s="69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69"/>
      <c r="AD32" s="69"/>
      <c r="AE32" s="69"/>
      <c r="AF32" s="80"/>
      <c r="AG32" s="80"/>
      <c r="AH32" s="69"/>
      <c r="AI32" s="69"/>
      <c r="AJ32" s="80"/>
      <c r="AK32" s="80"/>
      <c r="AL32" s="69"/>
      <c r="AM32" s="69"/>
      <c r="AN32" s="80"/>
      <c r="AO32" s="80"/>
      <c r="AP32" s="69"/>
      <c r="AQ32" s="69"/>
      <c r="AR32" s="80"/>
      <c r="AS32" s="80"/>
      <c r="AT32" s="69"/>
      <c r="AU32" s="69"/>
      <c r="AV32" s="80"/>
      <c r="AW32" s="80"/>
      <c r="AX32" s="69"/>
      <c r="AY32" s="69"/>
      <c r="AZ32" s="80"/>
      <c r="BA32" s="80"/>
      <c r="BB32" s="69"/>
      <c r="BC32" s="69"/>
      <c r="BD32" s="80"/>
      <c r="BE32" s="80"/>
      <c r="BF32" s="69"/>
      <c r="BG32" s="69"/>
      <c r="BH32" s="80"/>
      <c r="BI32" s="80"/>
      <c r="BJ32" s="69"/>
      <c r="BK32" s="69"/>
      <c r="BL32" s="80"/>
      <c r="BM32" s="80"/>
      <c r="BN32" s="69"/>
      <c r="BO32" s="69"/>
      <c r="BP32" s="80"/>
      <c r="BQ32" s="80"/>
      <c r="BR32" s="69"/>
      <c r="BS32" s="69"/>
      <c r="BT32" s="80"/>
      <c r="BU32" s="80"/>
      <c r="BV32" s="69"/>
      <c r="BW32" s="69"/>
      <c r="BX32" s="80"/>
      <c r="BY32" s="80"/>
      <c r="BZ32" s="69"/>
      <c r="CA32" s="69"/>
      <c r="CB32" s="80"/>
      <c r="CC32" s="80"/>
      <c r="CD32" s="69"/>
      <c r="CE32" s="69"/>
      <c r="CF32" s="69"/>
      <c r="CG32" s="69"/>
      <c r="CH32" s="69"/>
      <c r="CI32" s="69"/>
      <c r="CJ32" s="68"/>
      <c r="CK32" s="69"/>
      <c r="CL32" s="185"/>
      <c r="CM32" s="67"/>
      <c r="CN32" s="67"/>
      <c r="CO32" s="69"/>
      <c r="CP32" s="185"/>
      <c r="CQ32" s="67"/>
      <c r="CR32" s="67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2:105">
      <c r="B33" s="67"/>
      <c r="C33" s="67"/>
      <c r="D33" s="67"/>
      <c r="E33" s="69"/>
      <c r="F33" s="185"/>
      <c r="G33" s="67"/>
      <c r="H33" s="69"/>
      <c r="I33" s="69"/>
      <c r="J33" s="69"/>
      <c r="K33" s="69"/>
      <c r="L33" s="69"/>
      <c r="M33" s="69"/>
      <c r="N33" s="69"/>
      <c r="O33" s="69"/>
      <c r="P33" s="69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69"/>
      <c r="AD33" s="69"/>
      <c r="AE33" s="69"/>
      <c r="AF33" s="80"/>
      <c r="AG33" s="80"/>
      <c r="AH33" s="69"/>
      <c r="AI33" s="69"/>
      <c r="AJ33" s="80"/>
      <c r="AK33" s="80"/>
      <c r="AL33" s="69"/>
      <c r="AM33" s="69"/>
      <c r="AN33" s="80"/>
      <c r="AO33" s="80"/>
      <c r="AP33" s="69"/>
      <c r="AQ33" s="69"/>
      <c r="AR33" s="80"/>
      <c r="AS33" s="80"/>
      <c r="AT33" s="69"/>
      <c r="AU33" s="69"/>
      <c r="AV33" s="80"/>
      <c r="AW33" s="80"/>
      <c r="AX33" s="69"/>
      <c r="AY33" s="69"/>
      <c r="AZ33" s="80"/>
      <c r="BA33" s="80"/>
      <c r="BB33" s="69"/>
      <c r="BC33" s="69"/>
      <c r="BD33" s="80"/>
      <c r="BE33" s="80"/>
      <c r="BF33" s="69"/>
      <c r="BG33" s="69"/>
      <c r="BH33" s="80"/>
      <c r="BI33" s="80"/>
      <c r="BJ33" s="69"/>
      <c r="BK33" s="69"/>
      <c r="BL33" s="80"/>
      <c r="BM33" s="80"/>
      <c r="BN33" s="69"/>
      <c r="BO33" s="69"/>
      <c r="BP33" s="80"/>
      <c r="BQ33" s="80"/>
      <c r="BR33" s="69"/>
      <c r="BS33" s="69"/>
      <c r="BT33" s="80"/>
      <c r="BU33" s="80"/>
      <c r="BV33" s="69"/>
      <c r="BW33" s="69"/>
      <c r="BX33" s="80"/>
      <c r="BY33" s="80"/>
      <c r="BZ33" s="69"/>
      <c r="CA33" s="69"/>
      <c r="CB33" s="80"/>
      <c r="CC33" s="80"/>
      <c r="CD33" s="69"/>
      <c r="CE33" s="69"/>
      <c r="CF33" s="69"/>
      <c r="CG33" s="69"/>
      <c r="CH33" s="69"/>
      <c r="CI33" s="69"/>
      <c r="CJ33" s="68"/>
      <c r="CK33" s="69"/>
      <c r="CL33" s="185"/>
      <c r="CM33" s="67"/>
      <c r="CN33" s="67"/>
      <c r="CO33" s="69"/>
      <c r="CP33" s="185"/>
      <c r="CQ33" s="67"/>
      <c r="CR33" s="67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2:105">
      <c r="B34" s="67"/>
      <c r="C34" s="67"/>
      <c r="D34" s="67"/>
      <c r="E34" s="69"/>
      <c r="F34" s="185"/>
      <c r="G34" s="67"/>
      <c r="H34" s="69"/>
      <c r="I34" s="69"/>
      <c r="J34" s="69"/>
      <c r="K34" s="69"/>
      <c r="L34" s="69"/>
      <c r="M34" s="69"/>
      <c r="N34" s="69"/>
      <c r="O34" s="69"/>
      <c r="P34" s="69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69"/>
      <c r="AD34" s="69"/>
      <c r="AE34" s="69"/>
      <c r="AF34" s="80"/>
      <c r="AG34" s="80"/>
      <c r="AH34" s="69"/>
      <c r="AI34" s="69"/>
      <c r="AJ34" s="80"/>
      <c r="AK34" s="80"/>
      <c r="AL34" s="69"/>
      <c r="AM34" s="69"/>
      <c r="AN34" s="80"/>
      <c r="AO34" s="80"/>
      <c r="AP34" s="69"/>
      <c r="AQ34" s="69"/>
      <c r="AR34" s="80"/>
      <c r="AS34" s="80"/>
      <c r="AT34" s="69"/>
      <c r="AU34" s="69"/>
      <c r="AV34" s="80"/>
      <c r="AW34" s="80"/>
      <c r="AX34" s="69"/>
      <c r="AY34" s="69"/>
      <c r="AZ34" s="80"/>
      <c r="BA34" s="80"/>
      <c r="BB34" s="69"/>
      <c r="BC34" s="69"/>
      <c r="BD34" s="80"/>
      <c r="BE34" s="80"/>
      <c r="BF34" s="69"/>
      <c r="BG34" s="69"/>
      <c r="BH34" s="80"/>
      <c r="BI34" s="80"/>
      <c r="BJ34" s="69"/>
      <c r="BK34" s="69"/>
      <c r="BL34" s="80"/>
      <c r="BM34" s="80"/>
      <c r="BN34" s="69"/>
      <c r="BO34" s="69"/>
      <c r="BP34" s="80"/>
      <c r="BQ34" s="80"/>
      <c r="BR34" s="69"/>
      <c r="BS34" s="69"/>
      <c r="BT34" s="80"/>
      <c r="BU34" s="80"/>
      <c r="BV34" s="69"/>
      <c r="BW34" s="69"/>
      <c r="BX34" s="80"/>
      <c r="BY34" s="80"/>
      <c r="BZ34" s="69"/>
      <c r="CA34" s="69"/>
      <c r="CB34" s="80"/>
      <c r="CC34" s="80"/>
      <c r="CD34" s="69"/>
      <c r="CE34" s="69"/>
      <c r="CF34" s="69"/>
      <c r="CG34" s="69"/>
      <c r="CH34" s="69"/>
      <c r="CI34" s="69"/>
      <c r="CJ34" s="68"/>
      <c r="CK34" s="69"/>
      <c r="CL34" s="185"/>
      <c r="CM34" s="67"/>
      <c r="CN34" s="67"/>
      <c r="CO34" s="69"/>
      <c r="CP34" s="185"/>
      <c r="CQ34" s="67"/>
      <c r="CR34" s="67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2:105">
      <c r="B35" s="67"/>
      <c r="C35" s="67"/>
      <c r="D35" s="67"/>
      <c r="E35" s="69"/>
      <c r="F35" s="185"/>
      <c r="G35" s="67"/>
      <c r="H35" s="69"/>
      <c r="I35" s="69"/>
      <c r="J35" s="69"/>
      <c r="K35" s="69"/>
      <c r="L35" s="69"/>
      <c r="M35" s="69"/>
      <c r="N35" s="69"/>
      <c r="O35" s="69"/>
      <c r="P35" s="69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69"/>
      <c r="AD35" s="69"/>
      <c r="AE35" s="69"/>
      <c r="AF35" s="80"/>
      <c r="AG35" s="80"/>
      <c r="AH35" s="69"/>
      <c r="AI35" s="69"/>
      <c r="AJ35" s="80"/>
      <c r="AK35" s="80"/>
      <c r="AL35" s="69"/>
      <c r="AM35" s="69"/>
      <c r="AN35" s="80"/>
      <c r="AO35" s="80"/>
      <c r="AP35" s="69"/>
      <c r="AQ35" s="69"/>
      <c r="AR35" s="80"/>
      <c r="AS35" s="80"/>
      <c r="AT35" s="69"/>
      <c r="AU35" s="69"/>
      <c r="AV35" s="80"/>
      <c r="AW35" s="80"/>
      <c r="AX35" s="69"/>
      <c r="AY35" s="69"/>
      <c r="AZ35" s="80"/>
      <c r="BA35" s="80"/>
      <c r="BB35" s="69"/>
      <c r="BC35" s="69"/>
      <c r="BD35" s="80"/>
      <c r="BE35" s="80"/>
      <c r="BF35" s="69"/>
      <c r="BG35" s="69"/>
      <c r="BH35" s="80"/>
      <c r="BI35" s="80"/>
      <c r="BJ35" s="69"/>
      <c r="BK35" s="69"/>
      <c r="BL35" s="80"/>
      <c r="BM35" s="80"/>
      <c r="BN35" s="69"/>
      <c r="BO35" s="69"/>
      <c r="BP35" s="80"/>
      <c r="BQ35" s="80"/>
      <c r="BR35" s="69"/>
      <c r="BS35" s="69"/>
      <c r="BT35" s="80"/>
      <c r="BU35" s="80"/>
      <c r="BV35" s="69"/>
      <c r="BW35" s="69"/>
      <c r="BX35" s="80"/>
      <c r="BY35" s="80"/>
      <c r="BZ35" s="69"/>
      <c r="CA35" s="69"/>
      <c r="CB35" s="80"/>
      <c r="CC35" s="80"/>
      <c r="CD35" s="69"/>
      <c r="CE35" s="69"/>
      <c r="CF35" s="69"/>
      <c r="CG35" s="69"/>
      <c r="CH35" s="69"/>
      <c r="CI35" s="69"/>
      <c r="CJ35" s="68"/>
      <c r="CK35" s="69"/>
      <c r="CL35" s="185"/>
      <c r="CM35" s="67"/>
      <c r="CN35" s="67"/>
      <c r="CO35" s="69"/>
      <c r="CP35" s="185"/>
      <c r="CQ35" s="67"/>
      <c r="CR35" s="67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2:105">
      <c r="B36" s="67"/>
      <c r="C36" s="67"/>
      <c r="D36" s="67"/>
      <c r="E36" s="69"/>
      <c r="F36" s="185"/>
      <c r="G36" s="67"/>
      <c r="H36" s="69"/>
      <c r="I36" s="69"/>
      <c r="J36" s="69"/>
      <c r="K36" s="69"/>
      <c r="L36" s="69"/>
      <c r="M36" s="69"/>
      <c r="N36" s="69"/>
      <c r="O36" s="69"/>
      <c r="P36" s="69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69"/>
      <c r="AD36" s="69"/>
      <c r="AE36" s="69"/>
      <c r="AF36" s="80"/>
      <c r="AG36" s="80"/>
      <c r="AH36" s="69"/>
      <c r="AI36" s="69"/>
      <c r="AJ36" s="80"/>
      <c r="AK36" s="80"/>
      <c r="AL36" s="69"/>
      <c r="AM36" s="69"/>
      <c r="AN36" s="80"/>
      <c r="AO36" s="80"/>
      <c r="AP36" s="69"/>
      <c r="AQ36" s="69"/>
      <c r="AR36" s="80"/>
      <c r="AS36" s="80"/>
      <c r="AT36" s="69"/>
      <c r="AU36" s="69"/>
      <c r="AV36" s="80"/>
      <c r="AW36" s="80"/>
      <c r="AX36" s="69"/>
      <c r="AY36" s="69"/>
      <c r="AZ36" s="80"/>
      <c r="BA36" s="80"/>
      <c r="BB36" s="69"/>
      <c r="BC36" s="69"/>
      <c r="BD36" s="80"/>
      <c r="BE36" s="80"/>
      <c r="BF36" s="69"/>
      <c r="BG36" s="69"/>
      <c r="BH36" s="80"/>
      <c r="BI36" s="80"/>
      <c r="BJ36" s="69"/>
      <c r="BK36" s="69"/>
      <c r="BL36" s="80"/>
      <c r="BM36" s="80"/>
      <c r="BN36" s="69"/>
      <c r="BO36" s="69"/>
      <c r="BP36" s="80"/>
      <c r="BQ36" s="80"/>
      <c r="BR36" s="69"/>
      <c r="BS36" s="69"/>
      <c r="BT36" s="80"/>
      <c r="BU36" s="80"/>
      <c r="BV36" s="69"/>
      <c r="BW36" s="69"/>
      <c r="BX36" s="80"/>
      <c r="BY36" s="80"/>
      <c r="BZ36" s="69"/>
      <c r="CA36" s="69"/>
      <c r="CB36" s="80"/>
      <c r="CC36" s="80"/>
      <c r="CD36" s="69"/>
      <c r="CE36" s="69"/>
      <c r="CF36" s="69"/>
      <c r="CG36" s="69"/>
      <c r="CH36" s="69"/>
      <c r="CI36" s="69"/>
      <c r="CJ36" s="68"/>
      <c r="CK36" s="69"/>
      <c r="CL36" s="185"/>
      <c r="CM36" s="67"/>
      <c r="CN36" s="67"/>
      <c r="CO36" s="69"/>
      <c r="CP36" s="185"/>
      <c r="CQ36" s="67"/>
      <c r="CR36" s="67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2:105">
      <c r="B37" s="67"/>
      <c r="C37" s="67"/>
      <c r="D37" s="67"/>
      <c r="E37" s="69"/>
      <c r="F37" s="185"/>
      <c r="G37" s="67"/>
      <c r="H37" s="69"/>
      <c r="I37" s="69"/>
      <c r="J37" s="69"/>
      <c r="K37" s="69"/>
      <c r="L37" s="69"/>
      <c r="M37" s="69"/>
      <c r="N37" s="69"/>
      <c r="O37" s="69"/>
      <c r="P37" s="69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69"/>
      <c r="AD37" s="69"/>
      <c r="AE37" s="69"/>
      <c r="AF37" s="80"/>
      <c r="AG37" s="80"/>
      <c r="AH37" s="69"/>
      <c r="AI37" s="69"/>
      <c r="AJ37" s="80"/>
      <c r="AK37" s="80"/>
      <c r="AL37" s="69"/>
      <c r="AM37" s="69"/>
      <c r="AN37" s="80"/>
      <c r="AO37" s="80"/>
      <c r="AP37" s="69"/>
      <c r="AQ37" s="69"/>
      <c r="AR37" s="80"/>
      <c r="AS37" s="80"/>
      <c r="AT37" s="69"/>
      <c r="AU37" s="69"/>
      <c r="AV37" s="80"/>
      <c r="AW37" s="80"/>
      <c r="AX37" s="69"/>
      <c r="AY37" s="69"/>
      <c r="AZ37" s="80"/>
      <c r="BA37" s="80"/>
      <c r="BB37" s="69"/>
      <c r="BC37" s="69"/>
      <c r="BD37" s="80"/>
      <c r="BE37" s="80"/>
      <c r="BF37" s="69"/>
      <c r="BG37" s="69"/>
      <c r="BH37" s="80"/>
      <c r="BI37" s="80"/>
      <c r="BJ37" s="69"/>
      <c r="BK37" s="69"/>
      <c r="BL37" s="80"/>
      <c r="BM37" s="80"/>
      <c r="BN37" s="69"/>
      <c r="BO37" s="69"/>
      <c r="BP37" s="80"/>
      <c r="BQ37" s="80"/>
      <c r="BR37" s="69"/>
      <c r="BS37" s="69"/>
      <c r="BT37" s="80"/>
      <c r="BU37" s="80"/>
      <c r="BV37" s="69"/>
      <c r="BW37" s="69"/>
      <c r="BX37" s="80"/>
      <c r="BY37" s="80"/>
      <c r="BZ37" s="69"/>
      <c r="CA37" s="69"/>
      <c r="CB37" s="80"/>
      <c r="CC37" s="80"/>
      <c r="CD37" s="69"/>
      <c r="CE37" s="69"/>
      <c r="CF37" s="69"/>
      <c r="CG37" s="69"/>
      <c r="CH37" s="69"/>
      <c r="CI37" s="69"/>
      <c r="CJ37" s="68"/>
      <c r="CK37" s="69"/>
      <c r="CL37" s="185"/>
      <c r="CM37" s="67"/>
      <c r="CN37" s="67"/>
      <c r="CO37" s="69"/>
      <c r="CP37" s="185"/>
      <c r="CQ37" s="67"/>
      <c r="CR37" s="67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2:105">
      <c r="B38" s="67"/>
      <c r="C38" s="67"/>
      <c r="D38" s="67"/>
      <c r="E38" s="69"/>
      <c r="F38" s="185"/>
      <c r="G38" s="67"/>
      <c r="H38" s="69"/>
      <c r="I38" s="69"/>
      <c r="J38" s="69"/>
      <c r="K38" s="69"/>
      <c r="L38" s="69"/>
      <c r="M38" s="69"/>
      <c r="N38" s="69"/>
      <c r="O38" s="69"/>
      <c r="P38" s="69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69"/>
      <c r="AD38" s="69"/>
      <c r="AE38" s="69"/>
      <c r="AF38" s="80"/>
      <c r="AG38" s="80"/>
      <c r="AH38" s="69"/>
      <c r="AI38" s="69"/>
      <c r="AJ38" s="80"/>
      <c r="AK38" s="80"/>
      <c r="AL38" s="69"/>
      <c r="AM38" s="69"/>
      <c r="AN38" s="80"/>
      <c r="AO38" s="80"/>
      <c r="AP38" s="69"/>
      <c r="AQ38" s="69"/>
      <c r="AR38" s="80"/>
      <c r="AS38" s="80"/>
      <c r="AT38" s="69"/>
      <c r="AU38" s="69"/>
      <c r="AV38" s="80"/>
      <c r="AW38" s="80"/>
      <c r="AX38" s="69"/>
      <c r="AY38" s="69"/>
      <c r="AZ38" s="80"/>
      <c r="BA38" s="80"/>
      <c r="BB38" s="69"/>
      <c r="BC38" s="69"/>
      <c r="BD38" s="80"/>
      <c r="BE38" s="80"/>
      <c r="BF38" s="69"/>
      <c r="BG38" s="69"/>
      <c r="BH38" s="80"/>
      <c r="BI38" s="80"/>
      <c r="BJ38" s="69"/>
      <c r="BK38" s="69"/>
      <c r="BL38" s="80"/>
      <c r="BM38" s="80"/>
      <c r="BN38" s="69"/>
      <c r="BO38" s="69"/>
      <c r="BP38" s="80"/>
      <c r="BQ38" s="80"/>
      <c r="BR38" s="69"/>
      <c r="BS38" s="69"/>
      <c r="BT38" s="80"/>
      <c r="BU38" s="80"/>
      <c r="BV38" s="69"/>
      <c r="BW38" s="69"/>
      <c r="BX38" s="80"/>
      <c r="BY38" s="80"/>
      <c r="BZ38" s="69"/>
      <c r="CA38" s="69"/>
      <c r="CB38" s="80"/>
      <c r="CC38" s="80"/>
      <c r="CD38" s="69"/>
      <c r="CE38" s="69"/>
      <c r="CF38" s="69"/>
      <c r="CG38" s="69"/>
      <c r="CH38" s="69"/>
      <c r="CI38" s="69"/>
      <c r="CJ38" s="68"/>
      <c r="CK38" s="69"/>
      <c r="CL38" s="185"/>
      <c r="CM38" s="67"/>
      <c r="CN38" s="67"/>
      <c r="CO38" s="69"/>
      <c r="CP38" s="185"/>
      <c r="CQ38" s="67"/>
      <c r="CR38" s="67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2:105">
      <c r="B39" s="67"/>
      <c r="C39" s="67"/>
      <c r="D39" s="67"/>
      <c r="E39" s="69"/>
      <c r="F39" s="185"/>
      <c r="G39" s="67"/>
      <c r="H39" s="69"/>
      <c r="I39" s="69"/>
      <c r="J39" s="69"/>
      <c r="K39" s="69"/>
      <c r="L39" s="69"/>
      <c r="M39" s="69"/>
      <c r="N39" s="69"/>
      <c r="O39" s="69"/>
      <c r="P39" s="69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69"/>
      <c r="AD39" s="69"/>
      <c r="AE39" s="69"/>
      <c r="AF39" s="80"/>
      <c r="AG39" s="80"/>
      <c r="AH39" s="69"/>
      <c r="AI39" s="69"/>
      <c r="AJ39" s="80"/>
      <c r="AK39" s="80"/>
      <c r="AL39" s="69"/>
      <c r="AM39" s="69"/>
      <c r="AN39" s="80"/>
      <c r="AO39" s="80"/>
      <c r="AP39" s="69"/>
      <c r="AQ39" s="69"/>
      <c r="AR39" s="80"/>
      <c r="AS39" s="80"/>
      <c r="AT39" s="69"/>
      <c r="AU39" s="69"/>
      <c r="AV39" s="80"/>
      <c r="AW39" s="80"/>
      <c r="AX39" s="69"/>
      <c r="AY39" s="69"/>
      <c r="AZ39" s="80"/>
      <c r="BA39" s="80"/>
      <c r="BB39" s="69"/>
      <c r="BC39" s="69"/>
      <c r="BD39" s="80"/>
      <c r="BE39" s="80"/>
      <c r="BF39" s="69"/>
      <c r="BG39" s="69"/>
      <c r="BH39" s="80"/>
      <c r="BI39" s="80"/>
      <c r="BJ39" s="69"/>
      <c r="BK39" s="69"/>
      <c r="BL39" s="80"/>
      <c r="BM39" s="80"/>
      <c r="BN39" s="69"/>
      <c r="BO39" s="69"/>
      <c r="BP39" s="80"/>
      <c r="BQ39" s="80"/>
      <c r="BR39" s="69"/>
      <c r="BS39" s="69"/>
      <c r="BT39" s="80"/>
      <c r="BU39" s="80"/>
      <c r="BV39" s="69"/>
      <c r="BW39" s="69"/>
      <c r="BX39" s="80"/>
      <c r="BY39" s="80"/>
      <c r="BZ39" s="69"/>
      <c r="CA39" s="69"/>
      <c r="CB39" s="80"/>
      <c r="CC39" s="80"/>
      <c r="CD39" s="69"/>
      <c r="CE39" s="69"/>
      <c r="CF39" s="69"/>
      <c r="CG39" s="69"/>
      <c r="CH39" s="69"/>
      <c r="CI39" s="69"/>
      <c r="CJ39" s="68"/>
      <c r="CK39" s="69"/>
      <c r="CL39" s="185"/>
      <c r="CM39" s="67"/>
      <c r="CN39" s="67"/>
      <c r="CO39" s="69"/>
      <c r="CP39" s="185"/>
      <c r="CQ39" s="67"/>
      <c r="CR39" s="67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2:105">
      <c r="B40" s="67"/>
      <c r="C40" s="67"/>
      <c r="D40" s="67"/>
      <c r="E40" s="69"/>
      <c r="F40" s="185"/>
      <c r="G40" s="67"/>
      <c r="H40" s="69"/>
      <c r="I40" s="69"/>
      <c r="J40" s="69"/>
      <c r="K40" s="69"/>
      <c r="L40" s="69"/>
      <c r="M40" s="69"/>
      <c r="N40" s="69"/>
      <c r="O40" s="69"/>
      <c r="P40" s="69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69"/>
      <c r="AD40" s="69"/>
      <c r="AE40" s="69"/>
      <c r="AF40" s="80"/>
      <c r="AG40" s="80"/>
      <c r="AH40" s="69"/>
      <c r="AI40" s="69"/>
      <c r="AJ40" s="80"/>
      <c r="AK40" s="80"/>
      <c r="AL40" s="69"/>
      <c r="AM40" s="69"/>
      <c r="AN40" s="80"/>
      <c r="AO40" s="80"/>
      <c r="AP40" s="69"/>
      <c r="AQ40" s="69"/>
      <c r="AR40" s="80"/>
      <c r="AS40" s="80"/>
      <c r="AT40" s="69"/>
      <c r="AU40" s="69"/>
      <c r="AV40" s="80"/>
      <c r="AW40" s="80"/>
      <c r="AX40" s="69"/>
      <c r="AY40" s="69"/>
      <c r="AZ40" s="80"/>
      <c r="BA40" s="80"/>
      <c r="BB40" s="69"/>
      <c r="BC40" s="69"/>
      <c r="BD40" s="80"/>
      <c r="BE40" s="80"/>
      <c r="BF40" s="69"/>
      <c r="BG40" s="69"/>
      <c r="BH40" s="80"/>
      <c r="BI40" s="80"/>
      <c r="BJ40" s="69"/>
      <c r="BK40" s="69"/>
      <c r="BL40" s="80"/>
      <c r="BM40" s="80"/>
      <c r="BN40" s="69"/>
      <c r="BO40" s="69"/>
      <c r="BP40" s="80"/>
      <c r="BQ40" s="80"/>
      <c r="BR40" s="69"/>
      <c r="BS40" s="69"/>
      <c r="BT40" s="80"/>
      <c r="BU40" s="80"/>
      <c r="BV40" s="69"/>
      <c r="BW40" s="69"/>
      <c r="BX40" s="80"/>
      <c r="BY40" s="80"/>
      <c r="BZ40" s="69"/>
      <c r="CA40" s="69"/>
      <c r="CB40" s="80"/>
      <c r="CC40" s="80"/>
      <c r="CD40" s="69"/>
      <c r="CE40" s="69"/>
      <c r="CF40" s="69"/>
      <c r="CG40" s="69"/>
      <c r="CH40" s="69"/>
      <c r="CI40" s="69"/>
      <c r="CJ40" s="68"/>
      <c r="CK40" s="69"/>
      <c r="CL40" s="185"/>
      <c r="CM40" s="67"/>
      <c r="CN40" s="67"/>
      <c r="CO40" s="69"/>
      <c r="CP40" s="185"/>
      <c r="CQ40" s="67"/>
      <c r="CR40" s="67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2:105">
      <c r="B41" s="67"/>
      <c r="C41" s="67"/>
      <c r="D41" s="67"/>
      <c r="E41" s="69"/>
      <c r="F41" s="185"/>
      <c r="G41" s="67"/>
      <c r="H41" s="69"/>
      <c r="I41" s="69"/>
      <c r="J41" s="69"/>
      <c r="K41" s="69"/>
      <c r="L41" s="69"/>
      <c r="M41" s="69"/>
      <c r="N41" s="69"/>
      <c r="O41" s="69"/>
      <c r="P41" s="69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69"/>
      <c r="AD41" s="69"/>
      <c r="AE41" s="69"/>
      <c r="AF41" s="80"/>
      <c r="AG41" s="80"/>
      <c r="AH41" s="69"/>
      <c r="AI41" s="69"/>
      <c r="AJ41" s="80"/>
      <c r="AK41" s="80"/>
      <c r="AL41" s="69"/>
      <c r="AM41" s="69"/>
      <c r="AN41" s="80"/>
      <c r="AO41" s="80"/>
      <c r="AP41" s="69"/>
      <c r="AQ41" s="69"/>
      <c r="AR41" s="80"/>
      <c r="AS41" s="80"/>
      <c r="AT41" s="69"/>
      <c r="AU41" s="69"/>
      <c r="AV41" s="80"/>
      <c r="AW41" s="80"/>
      <c r="AX41" s="69"/>
      <c r="AY41" s="69"/>
      <c r="AZ41" s="80"/>
      <c r="BA41" s="80"/>
      <c r="BB41" s="69"/>
      <c r="BC41" s="69"/>
      <c r="BD41" s="80"/>
      <c r="BE41" s="80"/>
      <c r="BF41" s="69"/>
      <c r="BG41" s="69"/>
      <c r="BH41" s="80"/>
      <c r="BI41" s="80"/>
      <c r="BJ41" s="69"/>
      <c r="BK41" s="69"/>
      <c r="BL41" s="80"/>
      <c r="BM41" s="80"/>
      <c r="BN41" s="69"/>
      <c r="BO41" s="69"/>
      <c r="BP41" s="80"/>
      <c r="BQ41" s="80"/>
      <c r="BR41" s="69"/>
      <c r="BS41" s="69"/>
      <c r="BT41" s="80"/>
      <c r="BU41" s="80"/>
      <c r="BV41" s="69"/>
      <c r="BW41" s="69"/>
      <c r="BX41" s="80"/>
      <c r="BY41" s="80"/>
      <c r="BZ41" s="69"/>
      <c r="CA41" s="69"/>
      <c r="CB41" s="80"/>
      <c r="CC41" s="80"/>
      <c r="CD41" s="69"/>
      <c r="CE41" s="69"/>
      <c r="CF41" s="69"/>
      <c r="CG41" s="69"/>
      <c r="CH41" s="69"/>
      <c r="CI41" s="69"/>
      <c r="CJ41" s="68"/>
      <c r="CK41" s="69"/>
      <c r="CL41" s="185"/>
      <c r="CM41" s="67"/>
      <c r="CN41" s="67"/>
      <c r="CO41" s="69"/>
      <c r="CP41" s="185"/>
      <c r="CQ41" s="67"/>
      <c r="CR41" s="67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2:105">
      <c r="B42" s="67"/>
      <c r="C42" s="67"/>
      <c r="D42" s="67"/>
      <c r="E42" s="69"/>
      <c r="F42" s="185"/>
      <c r="G42" s="67"/>
      <c r="H42" s="69"/>
      <c r="I42" s="69"/>
      <c r="J42" s="69"/>
      <c r="K42" s="69"/>
      <c r="L42" s="69"/>
      <c r="M42" s="69"/>
      <c r="N42" s="69"/>
      <c r="O42" s="69"/>
      <c r="P42" s="69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69"/>
      <c r="AD42" s="69"/>
      <c r="AE42" s="69"/>
      <c r="AF42" s="80"/>
      <c r="AG42" s="80"/>
      <c r="AH42" s="69"/>
      <c r="AI42" s="69"/>
      <c r="AJ42" s="80"/>
      <c r="AK42" s="80"/>
      <c r="AL42" s="69"/>
      <c r="AM42" s="69"/>
      <c r="AN42" s="80"/>
      <c r="AO42" s="80"/>
      <c r="AP42" s="69"/>
      <c r="AQ42" s="69"/>
      <c r="AR42" s="80"/>
      <c r="AS42" s="80"/>
      <c r="AT42" s="69"/>
      <c r="AU42" s="69"/>
      <c r="AV42" s="80"/>
      <c r="AW42" s="80"/>
      <c r="AX42" s="69"/>
      <c r="AY42" s="69"/>
      <c r="AZ42" s="80"/>
      <c r="BA42" s="80"/>
      <c r="BB42" s="69"/>
      <c r="BC42" s="69"/>
      <c r="BD42" s="80"/>
      <c r="BE42" s="80"/>
      <c r="BF42" s="69"/>
      <c r="BG42" s="69"/>
      <c r="BH42" s="80"/>
      <c r="BI42" s="80"/>
      <c r="BJ42" s="69"/>
      <c r="BK42" s="69"/>
      <c r="BL42" s="80"/>
      <c r="BM42" s="80"/>
      <c r="BN42" s="69"/>
      <c r="BO42" s="69"/>
      <c r="BP42" s="80"/>
      <c r="BQ42" s="80"/>
      <c r="BR42" s="69"/>
      <c r="BS42" s="69"/>
      <c r="BT42" s="80"/>
      <c r="BU42" s="80"/>
      <c r="BV42" s="69"/>
      <c r="BW42" s="69"/>
      <c r="BX42" s="80"/>
      <c r="BY42" s="80"/>
      <c r="BZ42" s="69"/>
      <c r="CA42" s="69"/>
      <c r="CB42" s="80"/>
      <c r="CC42" s="80"/>
      <c r="CD42" s="69"/>
      <c r="CE42" s="69"/>
      <c r="CF42" s="69"/>
      <c r="CG42" s="69"/>
      <c r="CH42" s="69"/>
      <c r="CI42" s="69"/>
      <c r="CJ42" s="68"/>
      <c r="CK42" s="69"/>
      <c r="CL42" s="185"/>
      <c r="CM42" s="67"/>
      <c r="CN42" s="67"/>
      <c r="CO42" s="69"/>
      <c r="CP42" s="185"/>
      <c r="CQ42" s="67"/>
      <c r="CR42" s="67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2:105">
      <c r="B43" s="67"/>
      <c r="C43" s="67"/>
      <c r="D43" s="67"/>
      <c r="E43" s="69"/>
      <c r="F43" s="185"/>
      <c r="G43" s="67"/>
      <c r="H43" s="69"/>
      <c r="I43" s="69"/>
      <c r="J43" s="69"/>
      <c r="K43" s="69"/>
      <c r="L43" s="69"/>
      <c r="M43" s="69"/>
      <c r="N43" s="69"/>
      <c r="O43" s="69"/>
      <c r="P43" s="69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69"/>
      <c r="AD43" s="69"/>
      <c r="AE43" s="69"/>
      <c r="AF43" s="80"/>
      <c r="AG43" s="80"/>
      <c r="AH43" s="69"/>
      <c r="AI43" s="69"/>
      <c r="AJ43" s="80"/>
      <c r="AK43" s="80"/>
      <c r="AL43" s="69"/>
      <c r="AM43" s="69"/>
      <c r="AN43" s="80"/>
      <c r="AO43" s="80"/>
      <c r="AP43" s="69"/>
      <c r="AQ43" s="69"/>
      <c r="AR43" s="80"/>
      <c r="AS43" s="80"/>
      <c r="AT43" s="69"/>
      <c r="AU43" s="69"/>
      <c r="AV43" s="80"/>
      <c r="AW43" s="80"/>
      <c r="AX43" s="69"/>
      <c r="AY43" s="69"/>
      <c r="AZ43" s="80"/>
      <c r="BA43" s="80"/>
      <c r="BB43" s="69"/>
      <c r="BC43" s="69"/>
      <c r="BD43" s="80"/>
      <c r="BE43" s="80"/>
      <c r="BF43" s="69"/>
      <c r="BG43" s="69"/>
      <c r="BH43" s="80"/>
      <c r="BI43" s="80"/>
      <c r="BJ43" s="69"/>
      <c r="BK43" s="69"/>
      <c r="BL43" s="80"/>
      <c r="BM43" s="80"/>
      <c r="BN43" s="69"/>
      <c r="BO43" s="69"/>
      <c r="BP43" s="80"/>
      <c r="BQ43" s="80"/>
      <c r="BR43" s="69"/>
      <c r="BS43" s="69"/>
      <c r="BT43" s="80"/>
      <c r="BU43" s="80"/>
      <c r="BV43" s="69"/>
      <c r="BW43" s="69"/>
      <c r="BX43" s="80"/>
      <c r="BY43" s="80"/>
      <c r="BZ43" s="69"/>
      <c r="CA43" s="69"/>
      <c r="CB43" s="80"/>
      <c r="CC43" s="80"/>
      <c r="CD43" s="69"/>
      <c r="CE43" s="69"/>
      <c r="CF43" s="69"/>
      <c r="CG43" s="69"/>
      <c r="CH43" s="69"/>
      <c r="CI43" s="69"/>
      <c r="CJ43" s="68"/>
      <c r="CK43" s="69"/>
      <c r="CL43" s="185"/>
      <c r="CM43" s="67"/>
      <c r="CN43" s="67"/>
      <c r="CO43" s="69"/>
      <c r="CP43" s="185"/>
      <c r="CQ43" s="67"/>
      <c r="CR43" s="67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2:105">
      <c r="B44" s="67"/>
      <c r="C44" s="67"/>
      <c r="D44" s="67"/>
      <c r="E44" s="69"/>
      <c r="F44" s="185"/>
      <c r="G44" s="67"/>
      <c r="H44" s="69"/>
      <c r="I44" s="69"/>
      <c r="J44" s="69"/>
      <c r="K44" s="69"/>
      <c r="L44" s="69"/>
      <c r="M44" s="69"/>
      <c r="N44" s="69"/>
      <c r="O44" s="69"/>
      <c r="P44" s="69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69"/>
      <c r="AD44" s="69"/>
      <c r="AE44" s="69"/>
      <c r="AF44" s="80"/>
      <c r="AG44" s="80"/>
      <c r="AH44" s="69"/>
      <c r="AI44" s="69"/>
      <c r="AJ44" s="80"/>
      <c r="AK44" s="80"/>
      <c r="AL44" s="69"/>
      <c r="AM44" s="69"/>
      <c r="AN44" s="80"/>
      <c r="AO44" s="80"/>
      <c r="AP44" s="69"/>
      <c r="AQ44" s="69"/>
      <c r="AR44" s="80"/>
      <c r="AS44" s="80"/>
      <c r="AT44" s="69"/>
      <c r="AU44" s="69"/>
      <c r="AV44" s="80"/>
      <c r="AW44" s="80"/>
      <c r="AX44" s="69"/>
      <c r="AY44" s="69"/>
      <c r="AZ44" s="80"/>
      <c r="BA44" s="80"/>
      <c r="BB44" s="69"/>
      <c r="BC44" s="69"/>
      <c r="BD44" s="80"/>
      <c r="BE44" s="80"/>
      <c r="BF44" s="69"/>
      <c r="BG44" s="69"/>
      <c r="BH44" s="80"/>
      <c r="BI44" s="80"/>
      <c r="BJ44" s="69"/>
      <c r="BK44" s="69"/>
      <c r="BL44" s="80"/>
      <c r="BM44" s="80"/>
      <c r="BN44" s="69"/>
      <c r="BO44" s="69"/>
      <c r="BP44" s="80"/>
      <c r="BQ44" s="80"/>
      <c r="BR44" s="69"/>
      <c r="BS44" s="69"/>
      <c r="BT44" s="80"/>
      <c r="BU44" s="80"/>
      <c r="BV44" s="69"/>
      <c r="BW44" s="69"/>
      <c r="BX44" s="80"/>
      <c r="BY44" s="80"/>
      <c r="BZ44" s="69"/>
      <c r="CA44" s="69"/>
      <c r="CB44" s="80"/>
      <c r="CC44" s="80"/>
      <c r="CD44" s="69"/>
      <c r="CE44" s="69"/>
      <c r="CF44" s="69"/>
      <c r="CG44" s="69"/>
      <c r="CH44" s="69"/>
      <c r="CI44" s="69"/>
      <c r="CJ44" s="68"/>
      <c r="CK44" s="69"/>
      <c r="CL44" s="185"/>
      <c r="CM44" s="67"/>
      <c r="CN44" s="67"/>
      <c r="CO44" s="69"/>
      <c r="CP44" s="185"/>
      <c r="CQ44" s="67"/>
      <c r="CR44" s="67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2:105">
      <c r="B45" s="67"/>
      <c r="C45" s="67"/>
      <c r="D45" s="67"/>
      <c r="E45" s="69"/>
      <c r="F45" s="185"/>
      <c r="G45" s="67"/>
      <c r="H45" s="69"/>
      <c r="I45" s="69"/>
      <c r="J45" s="69"/>
      <c r="K45" s="69"/>
      <c r="L45" s="69"/>
      <c r="M45" s="69"/>
      <c r="N45" s="69"/>
      <c r="O45" s="69"/>
      <c r="P45" s="69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69"/>
      <c r="AD45" s="69"/>
      <c r="AE45" s="69"/>
      <c r="AF45" s="80"/>
      <c r="AG45" s="80"/>
      <c r="AH45" s="69"/>
      <c r="AI45" s="69"/>
      <c r="AJ45" s="80"/>
      <c r="AK45" s="80"/>
      <c r="AL45" s="69"/>
      <c r="AM45" s="69"/>
      <c r="AN45" s="80"/>
      <c r="AO45" s="80"/>
      <c r="AP45" s="69"/>
      <c r="AQ45" s="69"/>
      <c r="AR45" s="80"/>
      <c r="AS45" s="80"/>
      <c r="AT45" s="69"/>
      <c r="AU45" s="69"/>
      <c r="AV45" s="80"/>
      <c r="AW45" s="80"/>
      <c r="AX45" s="69"/>
      <c r="AY45" s="69"/>
      <c r="AZ45" s="80"/>
      <c r="BA45" s="80"/>
      <c r="BB45" s="69"/>
      <c r="BC45" s="69"/>
      <c r="BD45" s="80"/>
      <c r="BE45" s="80"/>
      <c r="BF45" s="69"/>
      <c r="BG45" s="69"/>
      <c r="BH45" s="80"/>
      <c r="BI45" s="80"/>
      <c r="BJ45" s="69"/>
      <c r="BK45" s="69"/>
      <c r="BL45" s="80"/>
      <c r="BM45" s="80"/>
      <c r="BN45" s="69"/>
      <c r="BO45" s="69"/>
      <c r="BP45" s="80"/>
      <c r="BQ45" s="80"/>
      <c r="BR45" s="69"/>
      <c r="BS45" s="69"/>
      <c r="BT45" s="80"/>
      <c r="BU45" s="80"/>
      <c r="BV45" s="69"/>
      <c r="BW45" s="69"/>
      <c r="BX45" s="80"/>
      <c r="BY45" s="80"/>
      <c r="BZ45" s="69"/>
      <c r="CA45" s="69"/>
      <c r="CB45" s="80"/>
      <c r="CC45" s="80"/>
      <c r="CD45" s="69"/>
      <c r="CE45" s="69"/>
      <c r="CF45" s="69"/>
      <c r="CG45" s="69"/>
      <c r="CH45" s="69"/>
      <c r="CI45" s="69"/>
      <c r="CJ45" s="68"/>
      <c r="CK45" s="69"/>
      <c r="CL45" s="185"/>
      <c r="CM45" s="67"/>
      <c r="CN45" s="67"/>
      <c r="CO45" s="69"/>
      <c r="CP45" s="185"/>
      <c r="CQ45" s="67"/>
      <c r="CR45" s="67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2:105">
      <c r="B46" s="67"/>
      <c r="C46" s="67"/>
      <c r="D46" s="67"/>
      <c r="E46" s="69"/>
      <c r="F46" s="185"/>
      <c r="G46" s="67"/>
      <c r="H46" s="69"/>
      <c r="I46" s="69"/>
      <c r="J46" s="69"/>
      <c r="K46" s="69"/>
      <c r="L46" s="69"/>
      <c r="M46" s="69"/>
      <c r="N46" s="69"/>
      <c r="O46" s="69"/>
      <c r="P46" s="69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69"/>
      <c r="AD46" s="69"/>
      <c r="AE46" s="69"/>
      <c r="AF46" s="80"/>
      <c r="AG46" s="80"/>
      <c r="AH46" s="69"/>
      <c r="AI46" s="69"/>
      <c r="AJ46" s="80"/>
      <c r="AK46" s="80"/>
      <c r="AL46" s="69"/>
      <c r="AM46" s="69"/>
      <c r="AN46" s="80"/>
      <c r="AO46" s="80"/>
      <c r="AP46" s="69"/>
      <c r="AQ46" s="69"/>
      <c r="AR46" s="80"/>
      <c r="AS46" s="80"/>
      <c r="AT46" s="69"/>
      <c r="AU46" s="69"/>
      <c r="AV46" s="80"/>
      <c r="AW46" s="80"/>
      <c r="AX46" s="69"/>
      <c r="AY46" s="69"/>
      <c r="AZ46" s="80"/>
      <c r="BA46" s="80"/>
      <c r="BB46" s="69"/>
      <c r="BC46" s="69"/>
      <c r="BD46" s="80"/>
      <c r="BE46" s="80"/>
      <c r="BF46" s="69"/>
      <c r="BG46" s="69"/>
      <c r="BH46" s="80"/>
      <c r="BI46" s="80"/>
      <c r="BJ46" s="69"/>
      <c r="BK46" s="69"/>
      <c r="BL46" s="80"/>
      <c r="BM46" s="80"/>
      <c r="BN46" s="69"/>
      <c r="BO46" s="69"/>
      <c r="BP46" s="80"/>
      <c r="BQ46" s="80"/>
      <c r="BR46" s="69"/>
      <c r="BS46" s="69"/>
      <c r="BT46" s="80"/>
      <c r="BU46" s="80"/>
      <c r="BV46" s="69"/>
      <c r="BW46" s="69"/>
      <c r="BX46" s="80"/>
      <c r="BY46" s="80"/>
      <c r="BZ46" s="69"/>
      <c r="CA46" s="69"/>
      <c r="CB46" s="80"/>
      <c r="CC46" s="80"/>
      <c r="CD46" s="69"/>
      <c r="CE46" s="69"/>
      <c r="CF46" s="69"/>
      <c r="CG46" s="69"/>
      <c r="CH46" s="69"/>
      <c r="CI46" s="69"/>
      <c r="CJ46" s="68"/>
      <c r="CK46" s="69"/>
      <c r="CL46" s="185"/>
      <c r="CM46" s="67"/>
      <c r="CN46" s="67"/>
      <c r="CO46" s="69"/>
      <c r="CP46" s="185"/>
      <c r="CQ46" s="67"/>
      <c r="CR46" s="67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2:105">
      <c r="B47" s="67"/>
      <c r="C47" s="67"/>
      <c r="D47" s="67"/>
      <c r="E47" s="69"/>
      <c r="F47" s="185"/>
      <c r="G47" s="67"/>
      <c r="H47" s="69"/>
      <c r="I47" s="69"/>
      <c r="J47" s="69"/>
      <c r="K47" s="69"/>
      <c r="L47" s="69"/>
      <c r="M47" s="69"/>
      <c r="N47" s="69"/>
      <c r="O47" s="69"/>
      <c r="P47" s="69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69"/>
      <c r="AD47" s="69"/>
      <c r="AE47" s="69"/>
      <c r="AF47" s="80"/>
      <c r="AG47" s="80"/>
      <c r="AH47" s="69"/>
      <c r="AI47" s="69"/>
      <c r="AJ47" s="80"/>
      <c r="AK47" s="80"/>
      <c r="AL47" s="69"/>
      <c r="AM47" s="69"/>
      <c r="AN47" s="80"/>
      <c r="AO47" s="80"/>
      <c r="AP47" s="69"/>
      <c r="AQ47" s="69"/>
      <c r="AR47" s="80"/>
      <c r="AS47" s="80"/>
      <c r="AT47" s="69"/>
      <c r="AU47" s="69"/>
      <c r="AV47" s="80"/>
      <c r="AW47" s="80"/>
      <c r="AX47" s="69"/>
      <c r="AY47" s="69"/>
      <c r="AZ47" s="80"/>
      <c r="BA47" s="80"/>
      <c r="BB47" s="69"/>
      <c r="BC47" s="69"/>
      <c r="BD47" s="80"/>
      <c r="BE47" s="80"/>
      <c r="BF47" s="69"/>
      <c r="BG47" s="69"/>
      <c r="BH47" s="80"/>
      <c r="BI47" s="80"/>
      <c r="BJ47" s="69"/>
      <c r="BK47" s="69"/>
      <c r="BL47" s="80"/>
      <c r="BM47" s="80"/>
      <c r="BN47" s="69"/>
      <c r="BO47" s="69"/>
      <c r="BP47" s="80"/>
      <c r="BQ47" s="80"/>
      <c r="BR47" s="69"/>
      <c r="BS47" s="69"/>
      <c r="BT47" s="80"/>
      <c r="BU47" s="80"/>
      <c r="BV47" s="69"/>
      <c r="BW47" s="69"/>
      <c r="BX47" s="80"/>
      <c r="BY47" s="80"/>
      <c r="BZ47" s="69"/>
      <c r="CA47" s="69"/>
      <c r="CB47" s="80"/>
      <c r="CC47" s="80"/>
      <c r="CD47" s="69"/>
      <c r="CE47" s="69"/>
      <c r="CF47" s="69"/>
      <c r="CG47" s="69"/>
      <c r="CH47" s="69"/>
      <c r="CI47" s="69"/>
      <c r="CJ47" s="68"/>
      <c r="CK47" s="69"/>
      <c r="CL47" s="185"/>
      <c r="CM47" s="67"/>
      <c r="CN47" s="67"/>
      <c r="CO47" s="69"/>
      <c r="CP47" s="185"/>
      <c r="CQ47" s="67"/>
      <c r="CR47" s="67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2:105">
      <c r="B48" s="67"/>
      <c r="C48" s="67"/>
      <c r="D48" s="67"/>
      <c r="E48" s="69"/>
      <c r="F48" s="185"/>
      <c r="G48" s="67"/>
      <c r="H48" s="69"/>
      <c r="I48" s="69"/>
      <c r="J48" s="69"/>
      <c r="K48" s="69"/>
      <c r="L48" s="69"/>
      <c r="M48" s="69"/>
      <c r="N48" s="69"/>
      <c r="O48" s="69"/>
      <c r="P48" s="69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69"/>
      <c r="AD48" s="69"/>
      <c r="AE48" s="69"/>
      <c r="AF48" s="80"/>
      <c r="AG48" s="80"/>
      <c r="AH48" s="69"/>
      <c r="AI48" s="69"/>
      <c r="AJ48" s="80"/>
      <c r="AK48" s="80"/>
      <c r="AL48" s="69"/>
      <c r="AM48" s="69"/>
      <c r="AN48" s="80"/>
      <c r="AO48" s="80"/>
      <c r="AP48" s="69"/>
      <c r="AQ48" s="69"/>
      <c r="AR48" s="80"/>
      <c r="AS48" s="80"/>
      <c r="AT48" s="69"/>
      <c r="AU48" s="69"/>
      <c r="AV48" s="80"/>
      <c r="AW48" s="80"/>
      <c r="AX48" s="69"/>
      <c r="AY48" s="69"/>
      <c r="AZ48" s="80"/>
      <c r="BA48" s="80"/>
      <c r="BB48" s="69"/>
      <c r="BC48" s="69"/>
      <c r="BD48" s="80"/>
      <c r="BE48" s="80"/>
      <c r="BF48" s="69"/>
      <c r="BG48" s="69"/>
      <c r="BH48" s="80"/>
      <c r="BI48" s="80"/>
      <c r="BJ48" s="69"/>
      <c r="BK48" s="69"/>
      <c r="BL48" s="80"/>
      <c r="BM48" s="80"/>
      <c r="BN48" s="69"/>
      <c r="BO48" s="69"/>
      <c r="BP48" s="80"/>
      <c r="BQ48" s="80"/>
      <c r="BR48" s="69"/>
      <c r="BS48" s="69"/>
      <c r="BT48" s="80"/>
      <c r="BU48" s="80"/>
      <c r="BV48" s="69"/>
      <c r="BW48" s="69"/>
      <c r="BX48" s="80"/>
      <c r="BY48" s="80"/>
      <c r="BZ48" s="69"/>
      <c r="CA48" s="69"/>
      <c r="CB48" s="80"/>
      <c r="CC48" s="80"/>
      <c r="CD48" s="69"/>
      <c r="CE48" s="69"/>
      <c r="CF48" s="69"/>
      <c r="CG48" s="69"/>
      <c r="CH48" s="69"/>
      <c r="CI48" s="69"/>
      <c r="CJ48" s="68"/>
      <c r="CK48" s="69"/>
      <c r="CL48" s="185"/>
      <c r="CM48" s="67"/>
      <c r="CN48" s="67"/>
      <c r="CO48" s="69"/>
      <c r="CP48" s="185"/>
      <c r="CQ48" s="67"/>
      <c r="CR48" s="67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2:105">
      <c r="B49" s="67"/>
      <c r="C49" s="67"/>
      <c r="D49" s="67"/>
      <c r="E49" s="69"/>
      <c r="F49" s="185"/>
      <c r="G49" s="67"/>
      <c r="H49" s="69"/>
      <c r="I49" s="69"/>
      <c r="J49" s="69"/>
      <c r="K49" s="69"/>
      <c r="L49" s="69"/>
      <c r="M49" s="69"/>
      <c r="N49" s="69"/>
      <c r="O49" s="69"/>
      <c r="P49" s="69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69"/>
      <c r="AD49" s="69"/>
      <c r="AE49" s="69"/>
      <c r="AF49" s="80"/>
      <c r="AG49" s="80"/>
      <c r="AH49" s="69"/>
      <c r="AI49" s="69"/>
      <c r="AJ49" s="80"/>
      <c r="AK49" s="80"/>
      <c r="AL49" s="69"/>
      <c r="AM49" s="69"/>
      <c r="AN49" s="80"/>
      <c r="AO49" s="80"/>
      <c r="AP49" s="69"/>
      <c r="AQ49" s="69"/>
      <c r="AR49" s="80"/>
      <c r="AS49" s="80"/>
      <c r="AT49" s="69"/>
      <c r="AU49" s="69"/>
      <c r="AV49" s="80"/>
      <c r="AW49" s="80"/>
      <c r="AX49" s="69"/>
      <c r="AY49" s="69"/>
      <c r="AZ49" s="80"/>
      <c r="BA49" s="80"/>
      <c r="BB49" s="69"/>
      <c r="BC49" s="69"/>
      <c r="BD49" s="80"/>
      <c r="BE49" s="80"/>
      <c r="BF49" s="69"/>
      <c r="BG49" s="69"/>
      <c r="BH49" s="80"/>
      <c r="BI49" s="80"/>
      <c r="BJ49" s="69"/>
      <c r="BK49" s="69"/>
      <c r="BL49" s="80"/>
      <c r="BM49" s="80"/>
      <c r="BN49" s="69"/>
      <c r="BO49" s="69"/>
      <c r="BP49" s="80"/>
      <c r="BQ49" s="80"/>
      <c r="BR49" s="69"/>
      <c r="BS49" s="69"/>
      <c r="BT49" s="80"/>
      <c r="BU49" s="80"/>
      <c r="BV49" s="69"/>
      <c r="BW49" s="69"/>
      <c r="BX49" s="80"/>
      <c r="BY49" s="80"/>
      <c r="BZ49" s="69"/>
      <c r="CA49" s="69"/>
      <c r="CB49" s="80"/>
      <c r="CC49" s="80"/>
      <c r="CD49" s="69"/>
      <c r="CE49" s="69"/>
      <c r="CF49" s="69"/>
      <c r="CG49" s="69"/>
      <c r="CH49" s="69"/>
      <c r="CI49" s="69"/>
      <c r="CJ49" s="68"/>
      <c r="CK49" s="69"/>
      <c r="CL49" s="185"/>
      <c r="CM49" s="67"/>
      <c r="CN49" s="67"/>
      <c r="CO49" s="69"/>
      <c r="CP49" s="185"/>
      <c r="CQ49" s="67"/>
      <c r="CR49" s="67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2:105">
      <c r="B50" s="67"/>
      <c r="C50" s="67"/>
      <c r="D50" s="67"/>
      <c r="E50" s="69"/>
      <c r="F50" s="185"/>
      <c r="G50" s="67"/>
      <c r="H50" s="69"/>
      <c r="I50" s="69"/>
      <c r="J50" s="69"/>
      <c r="K50" s="69"/>
      <c r="L50" s="69"/>
      <c r="M50" s="69"/>
      <c r="N50" s="69"/>
      <c r="O50" s="69"/>
      <c r="P50" s="69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69"/>
      <c r="AD50" s="69"/>
      <c r="AE50" s="69"/>
      <c r="AF50" s="80"/>
      <c r="AG50" s="80"/>
      <c r="AH50" s="69"/>
      <c r="AI50" s="69"/>
      <c r="AJ50" s="80"/>
      <c r="AK50" s="80"/>
      <c r="AL50" s="69"/>
      <c r="AM50" s="69"/>
      <c r="AN50" s="80"/>
      <c r="AO50" s="80"/>
      <c r="AP50" s="69"/>
      <c r="AQ50" s="69"/>
      <c r="AR50" s="80"/>
      <c r="AS50" s="80"/>
      <c r="AT50" s="69"/>
      <c r="AU50" s="69"/>
      <c r="AV50" s="80"/>
      <c r="AW50" s="80"/>
      <c r="AX50" s="69"/>
      <c r="AY50" s="69"/>
      <c r="AZ50" s="80"/>
      <c r="BA50" s="80"/>
      <c r="BB50" s="69"/>
      <c r="BC50" s="69"/>
      <c r="BD50" s="80"/>
      <c r="BE50" s="80"/>
      <c r="BF50" s="69"/>
      <c r="BG50" s="69"/>
      <c r="BH50" s="80"/>
      <c r="BI50" s="80"/>
      <c r="BJ50" s="69"/>
      <c r="BK50" s="69"/>
      <c r="BL50" s="80"/>
      <c r="BM50" s="80"/>
      <c r="BN50" s="69"/>
      <c r="BO50" s="69"/>
      <c r="BP50" s="80"/>
      <c r="BQ50" s="80"/>
      <c r="BR50" s="69"/>
      <c r="BS50" s="69"/>
      <c r="BT50" s="80"/>
      <c r="BU50" s="80"/>
      <c r="BV50" s="69"/>
      <c r="BW50" s="69"/>
      <c r="BX50" s="80"/>
      <c r="BY50" s="80"/>
      <c r="BZ50" s="69"/>
      <c r="CA50" s="69"/>
      <c r="CB50" s="80"/>
      <c r="CC50" s="80"/>
      <c r="CD50" s="69"/>
      <c r="CE50" s="69"/>
      <c r="CF50" s="69"/>
      <c r="CG50" s="69"/>
      <c r="CH50" s="69"/>
      <c r="CI50" s="69"/>
      <c r="CJ50" s="68"/>
      <c r="CK50" s="69"/>
      <c r="CL50" s="185"/>
      <c r="CM50" s="67"/>
      <c r="CN50" s="67"/>
      <c r="CO50" s="69"/>
      <c r="CP50" s="185"/>
      <c r="CQ50" s="67"/>
      <c r="CR50" s="67"/>
      <c r="CS50" s="69"/>
      <c r="CT50" s="69"/>
      <c r="CU50" s="69"/>
      <c r="CV50" s="69"/>
      <c r="CW50" s="69"/>
      <c r="CX50" s="69"/>
      <c r="CY50" s="69"/>
      <c r="CZ50" s="69"/>
      <c r="DA50" s="69"/>
    </row>
    <row r="51" spans="2:105">
      <c r="B51" s="67"/>
      <c r="C51" s="67"/>
      <c r="D51" s="67"/>
      <c r="E51" s="69"/>
      <c r="F51" s="185"/>
      <c r="G51" s="67"/>
      <c r="H51" s="69"/>
      <c r="I51" s="69"/>
      <c r="J51" s="69"/>
      <c r="K51" s="69"/>
      <c r="L51" s="69"/>
      <c r="M51" s="69"/>
      <c r="N51" s="69"/>
      <c r="O51" s="69"/>
      <c r="P51" s="69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69"/>
      <c r="AD51" s="69"/>
      <c r="AE51" s="69"/>
      <c r="AF51" s="80"/>
      <c r="AG51" s="80"/>
      <c r="AH51" s="69"/>
      <c r="AI51" s="69"/>
      <c r="AJ51" s="80"/>
      <c r="AK51" s="80"/>
      <c r="AL51" s="69"/>
      <c r="AM51" s="69"/>
      <c r="AN51" s="80"/>
      <c r="AO51" s="80"/>
      <c r="AP51" s="69"/>
      <c r="AQ51" s="69"/>
      <c r="AR51" s="80"/>
      <c r="AS51" s="80"/>
      <c r="AT51" s="69"/>
      <c r="AU51" s="69"/>
      <c r="AV51" s="80"/>
      <c r="AW51" s="80"/>
      <c r="AX51" s="69"/>
      <c r="AY51" s="69"/>
      <c r="AZ51" s="80"/>
      <c r="BA51" s="80"/>
      <c r="BB51" s="69"/>
      <c r="BC51" s="69"/>
      <c r="BD51" s="80"/>
      <c r="BE51" s="80"/>
      <c r="BF51" s="69"/>
      <c r="BG51" s="69"/>
      <c r="BH51" s="80"/>
      <c r="BI51" s="80"/>
      <c r="BJ51" s="69"/>
      <c r="BK51" s="69"/>
      <c r="BL51" s="80"/>
      <c r="BM51" s="80"/>
      <c r="BN51" s="69"/>
      <c r="BO51" s="69"/>
      <c r="BP51" s="80"/>
      <c r="BQ51" s="80"/>
      <c r="BR51" s="69"/>
      <c r="BS51" s="69"/>
      <c r="BT51" s="80"/>
      <c r="BU51" s="80"/>
      <c r="BV51" s="69"/>
      <c r="BW51" s="69"/>
      <c r="BX51" s="80"/>
      <c r="BY51" s="80"/>
      <c r="BZ51" s="69"/>
      <c r="CA51" s="69"/>
      <c r="CB51" s="80"/>
      <c r="CC51" s="80"/>
      <c r="CD51" s="69"/>
      <c r="CE51" s="69"/>
      <c r="CF51" s="69"/>
      <c r="CG51" s="69"/>
      <c r="CH51" s="69"/>
      <c r="CI51" s="69"/>
      <c r="CJ51" s="68"/>
      <c r="CK51" s="69"/>
      <c r="CL51" s="185"/>
      <c r="CM51" s="67"/>
      <c r="CN51" s="67"/>
      <c r="CO51" s="69"/>
      <c r="CP51" s="185"/>
      <c r="CQ51" s="67"/>
      <c r="CR51" s="67"/>
      <c r="CS51" s="69"/>
      <c r="CT51" s="69"/>
      <c r="CU51" s="69"/>
      <c r="CV51" s="69"/>
      <c r="CW51" s="69"/>
      <c r="CX51" s="69"/>
      <c r="CY51" s="69"/>
      <c r="CZ51" s="69"/>
      <c r="DA51" s="69"/>
    </row>
    <row r="52" spans="2:105">
      <c r="B52" s="67"/>
      <c r="C52" s="67"/>
      <c r="D52" s="67"/>
      <c r="E52" s="69"/>
      <c r="F52" s="185"/>
      <c r="G52" s="67"/>
      <c r="H52" s="69"/>
      <c r="I52" s="69"/>
      <c r="J52" s="69"/>
      <c r="K52" s="69"/>
      <c r="L52" s="69"/>
      <c r="M52" s="69"/>
      <c r="N52" s="69"/>
      <c r="O52" s="69"/>
      <c r="P52" s="69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69"/>
      <c r="AD52" s="69"/>
      <c r="AE52" s="69"/>
      <c r="AF52" s="80"/>
      <c r="AG52" s="80"/>
      <c r="AH52" s="69"/>
      <c r="AI52" s="69"/>
      <c r="AJ52" s="80"/>
      <c r="AK52" s="80"/>
      <c r="AL52" s="69"/>
      <c r="AM52" s="69"/>
      <c r="AN52" s="80"/>
      <c r="AO52" s="80"/>
      <c r="AP52" s="69"/>
      <c r="AQ52" s="69"/>
      <c r="AR52" s="80"/>
      <c r="AS52" s="80"/>
      <c r="AT52" s="69"/>
      <c r="AU52" s="69"/>
      <c r="AV52" s="80"/>
      <c r="AW52" s="80"/>
      <c r="AX52" s="69"/>
      <c r="AY52" s="69"/>
      <c r="AZ52" s="80"/>
      <c r="BA52" s="80"/>
      <c r="BB52" s="69"/>
      <c r="BC52" s="69"/>
      <c r="BD52" s="80"/>
      <c r="BE52" s="80"/>
      <c r="BF52" s="69"/>
      <c r="BG52" s="69"/>
      <c r="BH52" s="80"/>
      <c r="BI52" s="80"/>
      <c r="BJ52" s="69"/>
      <c r="BK52" s="69"/>
      <c r="BL52" s="80"/>
      <c r="BM52" s="80"/>
      <c r="BN52" s="69"/>
      <c r="BO52" s="69"/>
      <c r="BP52" s="80"/>
      <c r="BQ52" s="80"/>
      <c r="BR52" s="69"/>
      <c r="BS52" s="69"/>
      <c r="BT52" s="80"/>
      <c r="BU52" s="80"/>
      <c r="BV52" s="69"/>
      <c r="BW52" s="69"/>
      <c r="BX52" s="80"/>
      <c r="BY52" s="80"/>
      <c r="BZ52" s="69"/>
      <c r="CA52" s="69"/>
      <c r="CB52" s="80"/>
      <c r="CC52" s="80"/>
      <c r="CD52" s="69"/>
      <c r="CE52" s="69"/>
      <c r="CF52" s="69"/>
      <c r="CG52" s="69"/>
      <c r="CH52" s="69"/>
      <c r="CI52" s="69"/>
      <c r="CJ52" s="68"/>
      <c r="CK52" s="69"/>
      <c r="CL52" s="185"/>
      <c r="CM52" s="67"/>
      <c r="CN52" s="67"/>
      <c r="CO52" s="69"/>
      <c r="CP52" s="185"/>
      <c r="CQ52" s="67"/>
      <c r="CR52" s="67"/>
      <c r="CS52" s="69"/>
      <c r="CT52" s="69"/>
      <c r="CU52" s="69"/>
      <c r="CV52" s="69"/>
      <c r="CW52" s="69"/>
      <c r="CX52" s="69"/>
      <c r="CY52" s="69"/>
      <c r="CZ52" s="69"/>
      <c r="DA52" s="69"/>
    </row>
    <row r="53" spans="2:105">
      <c r="B53" s="67"/>
      <c r="C53" s="67"/>
      <c r="D53" s="67"/>
      <c r="E53" s="69"/>
      <c r="F53" s="185"/>
      <c r="G53" s="67"/>
      <c r="H53" s="69"/>
      <c r="I53" s="69"/>
      <c r="J53" s="69"/>
      <c r="K53" s="69"/>
      <c r="L53" s="69"/>
      <c r="M53" s="69"/>
      <c r="N53" s="69"/>
      <c r="O53" s="69"/>
      <c r="P53" s="69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69"/>
      <c r="AD53" s="69"/>
      <c r="AE53" s="69"/>
      <c r="AF53" s="80"/>
      <c r="AG53" s="80"/>
      <c r="AH53" s="69"/>
      <c r="AI53" s="69"/>
      <c r="AJ53" s="80"/>
      <c r="AK53" s="80"/>
      <c r="AL53" s="69"/>
      <c r="AM53" s="69"/>
      <c r="AN53" s="80"/>
      <c r="AO53" s="80"/>
      <c r="AP53" s="69"/>
      <c r="AQ53" s="69"/>
      <c r="AR53" s="80"/>
      <c r="AS53" s="80"/>
      <c r="AT53" s="69"/>
      <c r="AU53" s="69"/>
      <c r="AV53" s="80"/>
      <c r="AW53" s="80"/>
      <c r="AX53" s="69"/>
      <c r="AY53" s="69"/>
      <c r="AZ53" s="80"/>
      <c r="BA53" s="80"/>
      <c r="BB53" s="69"/>
      <c r="BC53" s="69"/>
      <c r="BD53" s="80"/>
      <c r="BE53" s="80"/>
      <c r="BF53" s="69"/>
      <c r="BG53" s="69"/>
      <c r="BH53" s="80"/>
      <c r="BI53" s="80"/>
      <c r="BJ53" s="69"/>
      <c r="BK53" s="69"/>
      <c r="BL53" s="80"/>
      <c r="BM53" s="80"/>
      <c r="BN53" s="69"/>
      <c r="BO53" s="69"/>
      <c r="BP53" s="80"/>
      <c r="BQ53" s="80"/>
      <c r="BR53" s="69"/>
      <c r="BS53" s="69"/>
      <c r="BT53" s="80"/>
      <c r="BU53" s="80"/>
      <c r="BV53" s="69"/>
      <c r="BW53" s="69"/>
      <c r="BX53" s="80"/>
      <c r="BY53" s="80"/>
      <c r="BZ53" s="69"/>
      <c r="CA53" s="69"/>
      <c r="CB53" s="80"/>
      <c r="CC53" s="80"/>
      <c r="CD53" s="69"/>
      <c r="CE53" s="69"/>
      <c r="CF53" s="69"/>
      <c r="CG53" s="69"/>
      <c r="CH53" s="69"/>
      <c r="CI53" s="69"/>
      <c r="CJ53" s="68"/>
      <c r="CK53" s="69"/>
      <c r="CL53" s="185"/>
      <c r="CM53" s="67"/>
      <c r="CN53" s="67"/>
      <c r="CO53" s="69"/>
      <c r="CP53" s="185"/>
      <c r="CQ53" s="67"/>
      <c r="CR53" s="67"/>
      <c r="CS53" s="69"/>
      <c r="CT53" s="69"/>
      <c r="CU53" s="69"/>
      <c r="CV53" s="69"/>
      <c r="CW53" s="69"/>
      <c r="CX53" s="69"/>
      <c r="CY53" s="69"/>
      <c r="CZ53" s="69"/>
      <c r="DA53" s="69"/>
    </row>
    <row r="54" spans="2:105">
      <c r="B54" s="67"/>
      <c r="C54" s="67"/>
      <c r="D54" s="67"/>
      <c r="E54" s="69"/>
      <c r="F54" s="185"/>
      <c r="G54" s="67"/>
      <c r="H54" s="69"/>
      <c r="I54" s="69"/>
      <c r="J54" s="69"/>
      <c r="K54" s="69"/>
      <c r="L54" s="69"/>
      <c r="M54" s="69"/>
      <c r="N54" s="69"/>
      <c r="O54" s="69"/>
      <c r="P54" s="69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69"/>
      <c r="AD54" s="69"/>
      <c r="AE54" s="69"/>
      <c r="AF54" s="80"/>
      <c r="AG54" s="80"/>
      <c r="AH54" s="69"/>
      <c r="AI54" s="69"/>
      <c r="AJ54" s="80"/>
      <c r="AK54" s="80"/>
      <c r="AL54" s="69"/>
      <c r="AM54" s="69"/>
      <c r="AN54" s="80"/>
      <c r="AO54" s="80"/>
      <c r="AP54" s="69"/>
      <c r="AQ54" s="69"/>
      <c r="AR54" s="80"/>
      <c r="AS54" s="80"/>
      <c r="AT54" s="69"/>
      <c r="AU54" s="69"/>
      <c r="AV54" s="80"/>
      <c r="AW54" s="80"/>
      <c r="AX54" s="69"/>
      <c r="AY54" s="69"/>
      <c r="AZ54" s="80"/>
      <c r="BA54" s="80"/>
      <c r="BB54" s="69"/>
      <c r="BC54" s="69"/>
      <c r="BD54" s="80"/>
      <c r="BE54" s="80"/>
      <c r="BF54" s="69"/>
      <c r="BG54" s="69"/>
      <c r="BH54" s="80"/>
      <c r="BI54" s="80"/>
      <c r="BJ54" s="69"/>
      <c r="BK54" s="69"/>
      <c r="BL54" s="80"/>
      <c r="BM54" s="80"/>
      <c r="BN54" s="69"/>
      <c r="BO54" s="69"/>
      <c r="BP54" s="80"/>
      <c r="BQ54" s="80"/>
      <c r="BR54" s="69"/>
      <c r="BS54" s="69"/>
      <c r="BT54" s="80"/>
      <c r="BU54" s="80"/>
      <c r="BV54" s="69"/>
      <c r="BW54" s="69"/>
      <c r="BX54" s="80"/>
      <c r="BY54" s="80"/>
      <c r="BZ54" s="69"/>
      <c r="CA54" s="69"/>
      <c r="CB54" s="80"/>
      <c r="CC54" s="80"/>
      <c r="CD54" s="69"/>
      <c r="CE54" s="69"/>
      <c r="CF54" s="69"/>
      <c r="CG54" s="69"/>
      <c r="CH54" s="69"/>
      <c r="CI54" s="69"/>
      <c r="CJ54" s="68"/>
      <c r="CK54" s="69"/>
      <c r="CL54" s="185"/>
      <c r="CM54" s="67"/>
      <c r="CN54" s="67"/>
      <c r="CO54" s="69"/>
      <c r="CP54" s="185"/>
      <c r="CQ54" s="67"/>
      <c r="CR54" s="67"/>
      <c r="CS54" s="69"/>
      <c r="CT54" s="69"/>
      <c r="CU54" s="69"/>
      <c r="CV54" s="69"/>
      <c r="CW54" s="69"/>
      <c r="CX54" s="69"/>
      <c r="CY54" s="69"/>
      <c r="CZ54" s="69"/>
      <c r="DA54" s="69"/>
    </row>
    <row r="55" spans="2:105">
      <c r="B55" s="67"/>
      <c r="C55" s="67"/>
      <c r="D55" s="67"/>
      <c r="E55" s="69"/>
      <c r="F55" s="185"/>
      <c r="G55" s="67"/>
      <c r="H55" s="69"/>
      <c r="I55" s="69"/>
      <c r="J55" s="69"/>
      <c r="K55" s="69"/>
      <c r="L55" s="69"/>
      <c r="M55" s="69"/>
      <c r="N55" s="69"/>
      <c r="O55" s="69"/>
      <c r="P55" s="69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69"/>
      <c r="AD55" s="69"/>
      <c r="AE55" s="69"/>
      <c r="AF55" s="80"/>
      <c r="AG55" s="80"/>
      <c r="AH55" s="69"/>
      <c r="AI55" s="69"/>
      <c r="AJ55" s="80"/>
      <c r="AK55" s="80"/>
      <c r="AL55" s="69"/>
      <c r="AM55" s="69"/>
      <c r="AN55" s="80"/>
      <c r="AO55" s="80"/>
      <c r="AP55" s="69"/>
      <c r="AQ55" s="69"/>
      <c r="AR55" s="80"/>
      <c r="AS55" s="80"/>
      <c r="AT55" s="69"/>
      <c r="AU55" s="69"/>
      <c r="AV55" s="80"/>
      <c r="AW55" s="80"/>
      <c r="AX55" s="69"/>
      <c r="AY55" s="69"/>
      <c r="AZ55" s="80"/>
      <c r="BA55" s="80"/>
      <c r="BB55" s="69"/>
      <c r="BC55" s="69"/>
      <c r="BD55" s="80"/>
      <c r="BE55" s="80"/>
      <c r="BF55" s="69"/>
      <c r="BG55" s="69"/>
      <c r="BH55" s="80"/>
      <c r="BI55" s="80"/>
      <c r="BJ55" s="69"/>
      <c r="BK55" s="69"/>
      <c r="BL55" s="80"/>
      <c r="BM55" s="80"/>
      <c r="BN55" s="69"/>
      <c r="BO55" s="69"/>
      <c r="BP55" s="80"/>
      <c r="BQ55" s="80"/>
      <c r="BR55" s="69"/>
      <c r="BS55" s="69"/>
      <c r="BT55" s="80"/>
      <c r="BU55" s="80"/>
      <c r="BV55" s="69"/>
      <c r="BW55" s="69"/>
      <c r="BX55" s="80"/>
      <c r="BY55" s="80"/>
      <c r="BZ55" s="69"/>
      <c r="CA55" s="69"/>
      <c r="CB55" s="80"/>
      <c r="CC55" s="80"/>
      <c r="CD55" s="69"/>
      <c r="CE55" s="69"/>
      <c r="CF55" s="69"/>
      <c r="CG55" s="69"/>
      <c r="CH55" s="69"/>
      <c r="CI55" s="69"/>
      <c r="CJ55" s="68"/>
      <c r="CK55" s="69"/>
      <c r="CL55" s="185"/>
      <c r="CM55" s="67"/>
      <c r="CN55" s="67"/>
      <c r="CO55" s="69"/>
      <c r="CP55" s="185"/>
      <c r="CQ55" s="67"/>
      <c r="CR55" s="67"/>
      <c r="CS55" s="69"/>
      <c r="CT55" s="69"/>
      <c r="CU55" s="69"/>
      <c r="CV55" s="69"/>
      <c r="CW55" s="69"/>
      <c r="CX55" s="69"/>
      <c r="CY55" s="69"/>
      <c r="CZ55" s="69"/>
      <c r="DA55" s="69"/>
    </row>
    <row r="56" spans="2:105">
      <c r="B56" s="67"/>
      <c r="C56" s="67"/>
      <c r="D56" s="67"/>
      <c r="E56" s="69"/>
      <c r="F56" s="185"/>
      <c r="G56" s="67"/>
      <c r="H56" s="69"/>
      <c r="I56" s="69"/>
      <c r="J56" s="69"/>
      <c r="K56" s="69"/>
      <c r="L56" s="69"/>
      <c r="M56" s="69"/>
      <c r="N56" s="69"/>
      <c r="O56" s="69"/>
      <c r="P56" s="69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69"/>
      <c r="AD56" s="69"/>
      <c r="AE56" s="69"/>
      <c r="AF56" s="80"/>
      <c r="AG56" s="80"/>
      <c r="AH56" s="69"/>
      <c r="AI56" s="69"/>
      <c r="AJ56" s="80"/>
      <c r="AK56" s="80"/>
      <c r="AL56" s="69"/>
      <c r="AM56" s="69"/>
      <c r="AN56" s="80"/>
      <c r="AO56" s="80"/>
      <c r="AP56" s="69"/>
      <c r="AQ56" s="69"/>
      <c r="AR56" s="80"/>
      <c r="AS56" s="80"/>
      <c r="AT56" s="69"/>
      <c r="AU56" s="69"/>
      <c r="AV56" s="80"/>
      <c r="AW56" s="80"/>
      <c r="AX56" s="69"/>
      <c r="AY56" s="69"/>
      <c r="AZ56" s="80"/>
      <c r="BA56" s="80"/>
      <c r="BB56" s="69"/>
      <c r="BC56" s="69"/>
      <c r="BD56" s="80"/>
      <c r="BE56" s="80"/>
      <c r="BF56" s="69"/>
      <c r="BG56" s="69"/>
      <c r="BH56" s="80"/>
      <c r="BI56" s="80"/>
      <c r="BJ56" s="69"/>
      <c r="BK56" s="69"/>
      <c r="BL56" s="80"/>
      <c r="BM56" s="80"/>
      <c r="BN56" s="69"/>
      <c r="BO56" s="69"/>
      <c r="BP56" s="80"/>
      <c r="BQ56" s="80"/>
      <c r="BR56" s="69"/>
      <c r="BS56" s="69"/>
      <c r="BT56" s="80"/>
      <c r="BU56" s="80"/>
      <c r="BV56" s="69"/>
      <c r="BW56" s="69"/>
      <c r="BX56" s="80"/>
      <c r="BY56" s="80"/>
      <c r="BZ56" s="69"/>
      <c r="CA56" s="69"/>
      <c r="CB56" s="80"/>
      <c r="CC56" s="80"/>
      <c r="CD56" s="69"/>
      <c r="CE56" s="69"/>
      <c r="CF56" s="69"/>
      <c r="CG56" s="69"/>
      <c r="CH56" s="69"/>
      <c r="CI56" s="69"/>
      <c r="CJ56" s="68"/>
      <c r="CK56" s="69"/>
      <c r="CL56" s="185"/>
      <c r="CM56" s="67"/>
      <c r="CN56" s="67"/>
      <c r="CO56" s="69"/>
      <c r="CP56" s="185"/>
      <c r="CQ56" s="67"/>
      <c r="CR56" s="67"/>
      <c r="CS56" s="69"/>
      <c r="CT56" s="69"/>
      <c r="CU56" s="69"/>
      <c r="CV56" s="69"/>
      <c r="CW56" s="69"/>
      <c r="CX56" s="69"/>
      <c r="CY56" s="69"/>
      <c r="CZ56" s="69"/>
      <c r="DA56" s="69"/>
    </row>
    <row r="57" spans="2:105">
      <c r="B57" s="67"/>
      <c r="C57" s="67"/>
      <c r="D57" s="67"/>
      <c r="E57" s="69"/>
      <c r="F57" s="185"/>
      <c r="G57" s="67"/>
      <c r="H57" s="69"/>
      <c r="I57" s="69"/>
      <c r="J57" s="69"/>
      <c r="K57" s="69"/>
      <c r="L57" s="69"/>
      <c r="M57" s="69"/>
      <c r="N57" s="69"/>
      <c r="O57" s="69"/>
      <c r="P57" s="69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69"/>
      <c r="AD57" s="69"/>
      <c r="AE57" s="69"/>
      <c r="AF57" s="80"/>
      <c r="AG57" s="80"/>
      <c r="AH57" s="69"/>
      <c r="AI57" s="69"/>
      <c r="AJ57" s="80"/>
      <c r="AK57" s="80"/>
      <c r="AL57" s="69"/>
      <c r="AM57" s="69"/>
      <c r="AN57" s="80"/>
      <c r="AO57" s="80"/>
      <c r="AP57" s="69"/>
      <c r="AQ57" s="69"/>
      <c r="AR57" s="80"/>
      <c r="AS57" s="80"/>
      <c r="AT57" s="69"/>
      <c r="AU57" s="69"/>
      <c r="AV57" s="80"/>
      <c r="AW57" s="80"/>
      <c r="AX57" s="69"/>
      <c r="AY57" s="69"/>
      <c r="AZ57" s="80"/>
      <c r="BA57" s="80"/>
      <c r="BB57" s="69"/>
      <c r="BC57" s="69"/>
      <c r="BD57" s="80"/>
      <c r="BE57" s="80"/>
      <c r="BF57" s="69"/>
      <c r="BG57" s="69"/>
      <c r="BH57" s="80"/>
      <c r="BI57" s="80"/>
      <c r="BJ57" s="69"/>
      <c r="BK57" s="69"/>
      <c r="BL57" s="80"/>
      <c r="BM57" s="80"/>
      <c r="BN57" s="69"/>
      <c r="BO57" s="69"/>
      <c r="BP57" s="80"/>
      <c r="BQ57" s="80"/>
      <c r="BR57" s="69"/>
      <c r="BS57" s="69"/>
      <c r="BT57" s="80"/>
      <c r="BU57" s="80"/>
      <c r="BV57" s="69"/>
      <c r="BW57" s="69"/>
      <c r="BX57" s="80"/>
      <c r="BY57" s="80"/>
      <c r="BZ57" s="69"/>
      <c r="CA57" s="69"/>
      <c r="CB57" s="80"/>
      <c r="CC57" s="80"/>
      <c r="CD57" s="69"/>
      <c r="CE57" s="69"/>
      <c r="CF57" s="69"/>
      <c r="CG57" s="69"/>
      <c r="CH57" s="69"/>
      <c r="CI57" s="69"/>
      <c r="CJ57" s="68"/>
      <c r="CK57" s="69"/>
      <c r="CL57" s="185"/>
      <c r="CM57" s="67"/>
      <c r="CN57" s="67"/>
      <c r="CO57" s="69"/>
      <c r="CP57" s="185"/>
      <c r="CQ57" s="67"/>
      <c r="CR57" s="67"/>
      <c r="CS57" s="69"/>
      <c r="CT57" s="69"/>
      <c r="CU57" s="69"/>
      <c r="CV57" s="69"/>
      <c r="CW57" s="69"/>
      <c r="CX57" s="69"/>
      <c r="CY57" s="69"/>
      <c r="CZ57" s="69"/>
      <c r="DA57" s="69"/>
    </row>
    <row r="58" spans="2:105">
      <c r="B58" s="67"/>
      <c r="C58" s="67"/>
      <c r="D58" s="67"/>
      <c r="E58" s="69"/>
      <c r="F58" s="185"/>
      <c r="G58" s="67"/>
      <c r="H58" s="69"/>
      <c r="I58" s="69"/>
      <c r="J58" s="69"/>
      <c r="K58" s="69"/>
      <c r="L58" s="69"/>
      <c r="M58" s="69"/>
      <c r="N58" s="69"/>
      <c r="O58" s="69"/>
      <c r="P58" s="69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69"/>
      <c r="AD58" s="69"/>
      <c r="AE58" s="69"/>
      <c r="AF58" s="80"/>
      <c r="AG58" s="80"/>
      <c r="AH58" s="69"/>
      <c r="AI58" s="69"/>
      <c r="AJ58" s="80"/>
      <c r="AK58" s="80"/>
      <c r="AL58" s="69"/>
      <c r="AM58" s="69"/>
      <c r="AN58" s="80"/>
      <c r="AO58" s="80"/>
      <c r="AP58" s="69"/>
      <c r="AQ58" s="69"/>
      <c r="AR58" s="80"/>
      <c r="AS58" s="80"/>
      <c r="AT58" s="69"/>
      <c r="AU58" s="69"/>
      <c r="AV58" s="80"/>
      <c r="AW58" s="80"/>
      <c r="AX58" s="69"/>
      <c r="AY58" s="69"/>
      <c r="AZ58" s="80"/>
      <c r="BA58" s="80"/>
      <c r="BB58" s="69"/>
      <c r="BC58" s="69"/>
      <c r="BD58" s="80"/>
      <c r="BE58" s="80"/>
      <c r="BF58" s="69"/>
      <c r="BG58" s="69"/>
      <c r="BH58" s="80"/>
      <c r="BI58" s="80"/>
      <c r="BJ58" s="69"/>
      <c r="BK58" s="69"/>
      <c r="BL58" s="80"/>
      <c r="BM58" s="80"/>
      <c r="BN58" s="69"/>
      <c r="BO58" s="69"/>
      <c r="BP58" s="80"/>
      <c r="BQ58" s="80"/>
      <c r="BR58" s="69"/>
      <c r="BS58" s="69"/>
      <c r="BT58" s="80"/>
      <c r="BU58" s="80"/>
      <c r="BV58" s="69"/>
      <c r="BW58" s="69"/>
      <c r="BX58" s="80"/>
      <c r="BY58" s="80"/>
      <c r="BZ58" s="69"/>
      <c r="CA58" s="69"/>
      <c r="CB58" s="80"/>
      <c r="CC58" s="80"/>
      <c r="CD58" s="69"/>
      <c r="CE58" s="69"/>
      <c r="CF58" s="69"/>
      <c r="CG58" s="69"/>
      <c r="CH58" s="69"/>
      <c r="CI58" s="69"/>
      <c r="CJ58" s="68"/>
      <c r="CK58" s="69"/>
      <c r="CL58" s="185"/>
      <c r="CM58" s="67"/>
      <c r="CN58" s="67"/>
      <c r="CO58" s="69"/>
      <c r="CP58" s="185"/>
      <c r="CQ58" s="67"/>
      <c r="CR58" s="67"/>
      <c r="CS58" s="69"/>
      <c r="CT58" s="69"/>
      <c r="CU58" s="69"/>
      <c r="CV58" s="69"/>
      <c r="CW58" s="69"/>
      <c r="CX58" s="69"/>
      <c r="CY58" s="69"/>
      <c r="CZ58" s="69"/>
      <c r="DA58" s="69"/>
    </row>
    <row r="59" spans="2:105">
      <c r="B59" s="67"/>
      <c r="C59" s="67"/>
      <c r="D59" s="67"/>
      <c r="E59" s="69"/>
      <c r="F59" s="185"/>
      <c r="G59" s="67"/>
      <c r="H59" s="69"/>
      <c r="I59" s="69"/>
      <c r="J59" s="69"/>
      <c r="K59" s="69"/>
      <c r="L59" s="69"/>
      <c r="M59" s="69"/>
      <c r="N59" s="69"/>
      <c r="O59" s="69"/>
      <c r="P59" s="69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69"/>
      <c r="AD59" s="69"/>
      <c r="AE59" s="69"/>
      <c r="AF59" s="80"/>
      <c r="AG59" s="80"/>
      <c r="AH59" s="69"/>
      <c r="AI59" s="69"/>
      <c r="AJ59" s="80"/>
      <c r="AK59" s="80"/>
      <c r="AL59" s="69"/>
      <c r="AM59" s="69"/>
      <c r="AN59" s="80"/>
      <c r="AO59" s="80"/>
      <c r="AP59" s="69"/>
      <c r="AQ59" s="69"/>
      <c r="AR59" s="80"/>
      <c r="AS59" s="80"/>
      <c r="AT59" s="69"/>
      <c r="AU59" s="69"/>
      <c r="AV59" s="80"/>
      <c r="AW59" s="80"/>
      <c r="AX59" s="69"/>
      <c r="AY59" s="69"/>
      <c r="AZ59" s="80"/>
      <c r="BA59" s="80"/>
      <c r="BB59" s="69"/>
      <c r="BC59" s="69"/>
      <c r="BD59" s="80"/>
      <c r="BE59" s="80"/>
      <c r="BF59" s="69"/>
      <c r="BG59" s="69"/>
      <c r="BH59" s="80"/>
      <c r="BI59" s="80"/>
      <c r="BJ59" s="69"/>
      <c r="BK59" s="69"/>
      <c r="BL59" s="80"/>
      <c r="BM59" s="80"/>
      <c r="BN59" s="69"/>
      <c r="BO59" s="69"/>
      <c r="BP59" s="80"/>
      <c r="BQ59" s="80"/>
      <c r="BR59" s="69"/>
      <c r="BS59" s="69"/>
      <c r="BT59" s="80"/>
      <c r="BU59" s="80"/>
      <c r="BV59" s="69"/>
      <c r="BW59" s="69"/>
      <c r="BX59" s="80"/>
      <c r="BY59" s="80"/>
      <c r="BZ59" s="69"/>
      <c r="CA59" s="69"/>
      <c r="CB59" s="80"/>
      <c r="CC59" s="80"/>
      <c r="CD59" s="69"/>
      <c r="CE59" s="69"/>
      <c r="CF59" s="69"/>
      <c r="CG59" s="69"/>
      <c r="CH59" s="69"/>
      <c r="CI59" s="69"/>
      <c r="CJ59" s="68"/>
      <c r="CK59" s="69"/>
      <c r="CL59" s="185"/>
      <c r="CM59" s="67"/>
      <c r="CN59" s="67"/>
      <c r="CO59" s="69"/>
      <c r="CP59" s="185"/>
      <c r="CQ59" s="67"/>
      <c r="CR59" s="67"/>
      <c r="CS59" s="69"/>
      <c r="CT59" s="69"/>
      <c r="CU59" s="69"/>
      <c r="CV59" s="69"/>
      <c r="CW59" s="69"/>
      <c r="CX59" s="69"/>
      <c r="CY59" s="69"/>
      <c r="CZ59" s="69"/>
      <c r="DA59" s="69"/>
    </row>
    <row r="60" spans="2:105">
      <c r="B60" s="67"/>
      <c r="C60" s="67"/>
      <c r="D60" s="67"/>
      <c r="E60" s="69"/>
      <c r="F60" s="185"/>
      <c r="G60" s="67"/>
      <c r="H60" s="69"/>
      <c r="I60" s="69"/>
      <c r="J60" s="69"/>
      <c r="K60" s="69"/>
      <c r="L60" s="69"/>
      <c r="M60" s="69"/>
      <c r="N60" s="69"/>
      <c r="O60" s="69"/>
      <c r="P60" s="69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69"/>
      <c r="AD60" s="69"/>
      <c r="AE60" s="69"/>
      <c r="AF60" s="80"/>
      <c r="AG60" s="80"/>
      <c r="AH60" s="69"/>
      <c r="AI60" s="69"/>
      <c r="AJ60" s="80"/>
      <c r="AK60" s="80"/>
      <c r="AL60" s="69"/>
      <c r="AM60" s="69"/>
      <c r="AN60" s="80"/>
      <c r="AO60" s="80"/>
      <c r="AP60" s="69"/>
      <c r="AQ60" s="69"/>
      <c r="AR60" s="80"/>
      <c r="AS60" s="80"/>
      <c r="AT60" s="69"/>
      <c r="AU60" s="69"/>
      <c r="AV60" s="80"/>
      <c r="AW60" s="80"/>
      <c r="AX60" s="69"/>
      <c r="AY60" s="69"/>
      <c r="AZ60" s="80"/>
      <c r="BA60" s="80"/>
      <c r="BB60" s="69"/>
      <c r="BC60" s="69"/>
      <c r="BD60" s="80"/>
      <c r="BE60" s="80"/>
      <c r="BF60" s="69"/>
      <c r="BG60" s="69"/>
      <c r="BH60" s="80"/>
      <c r="BI60" s="80"/>
      <c r="BJ60" s="69"/>
      <c r="BK60" s="69"/>
      <c r="BL60" s="80"/>
      <c r="BM60" s="80"/>
      <c r="BN60" s="69"/>
      <c r="BO60" s="69"/>
      <c r="BP60" s="80"/>
      <c r="BQ60" s="80"/>
      <c r="BR60" s="69"/>
      <c r="BS60" s="69"/>
      <c r="BT60" s="80"/>
      <c r="BU60" s="80"/>
      <c r="BV60" s="69"/>
      <c r="BW60" s="69"/>
      <c r="BX60" s="80"/>
      <c r="BY60" s="80"/>
      <c r="BZ60" s="69"/>
      <c r="CA60" s="69"/>
      <c r="CB60" s="80"/>
      <c r="CC60" s="80"/>
      <c r="CD60" s="69"/>
      <c r="CE60" s="69"/>
      <c r="CF60" s="69"/>
      <c r="CG60" s="69"/>
      <c r="CH60" s="69"/>
      <c r="CI60" s="69"/>
      <c r="CJ60" s="68"/>
      <c r="CK60" s="69"/>
      <c r="CL60" s="185"/>
      <c r="CM60" s="67"/>
      <c r="CN60" s="67"/>
      <c r="CO60" s="69"/>
      <c r="CP60" s="185"/>
      <c r="CQ60" s="67"/>
      <c r="CR60" s="67"/>
      <c r="CS60" s="69"/>
      <c r="CT60" s="69"/>
      <c r="CU60" s="69"/>
      <c r="CV60" s="69"/>
      <c r="CW60" s="69"/>
      <c r="CX60" s="69"/>
      <c r="CY60" s="69"/>
      <c r="CZ60" s="69"/>
      <c r="DA60" s="69"/>
    </row>
    <row r="61" spans="2:105">
      <c r="B61" s="67"/>
      <c r="C61" s="67"/>
      <c r="D61" s="67"/>
      <c r="E61" s="69"/>
      <c r="F61" s="185"/>
      <c r="G61" s="67"/>
      <c r="H61" s="69"/>
      <c r="I61" s="69"/>
      <c r="J61" s="69"/>
      <c r="K61" s="69"/>
      <c r="L61" s="69"/>
      <c r="M61" s="69"/>
      <c r="N61" s="69"/>
      <c r="O61" s="69"/>
      <c r="P61" s="69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69"/>
      <c r="AD61" s="69"/>
      <c r="AE61" s="69"/>
      <c r="AF61" s="80"/>
      <c r="AG61" s="80"/>
      <c r="AH61" s="69"/>
      <c r="AI61" s="69"/>
      <c r="AJ61" s="80"/>
      <c r="AK61" s="80"/>
      <c r="AL61" s="69"/>
      <c r="AM61" s="69"/>
      <c r="AN61" s="80"/>
      <c r="AO61" s="80"/>
      <c r="AP61" s="69"/>
      <c r="AQ61" s="69"/>
      <c r="AR61" s="80"/>
      <c r="AS61" s="80"/>
      <c r="AT61" s="69"/>
      <c r="AU61" s="69"/>
      <c r="AV61" s="80"/>
      <c r="AW61" s="80"/>
      <c r="AX61" s="69"/>
      <c r="AY61" s="69"/>
      <c r="AZ61" s="80"/>
      <c r="BA61" s="80"/>
      <c r="BB61" s="69"/>
      <c r="BC61" s="69"/>
      <c r="BD61" s="80"/>
      <c r="BE61" s="80"/>
      <c r="BF61" s="69"/>
      <c r="BG61" s="69"/>
      <c r="BH61" s="80"/>
      <c r="BI61" s="80"/>
      <c r="BJ61" s="69"/>
      <c r="BK61" s="69"/>
      <c r="BL61" s="80"/>
      <c r="BM61" s="80"/>
      <c r="BN61" s="69"/>
      <c r="BO61" s="69"/>
      <c r="BP61" s="80"/>
      <c r="BQ61" s="80"/>
      <c r="BR61" s="69"/>
      <c r="BS61" s="69"/>
      <c r="BT61" s="80"/>
      <c r="BU61" s="80"/>
      <c r="BV61" s="69"/>
      <c r="BW61" s="69"/>
      <c r="BX61" s="80"/>
      <c r="BY61" s="80"/>
      <c r="BZ61" s="69"/>
      <c r="CA61" s="69"/>
      <c r="CB61" s="80"/>
      <c r="CC61" s="80"/>
      <c r="CD61" s="69"/>
      <c r="CE61" s="69"/>
      <c r="CF61" s="69"/>
      <c r="CG61" s="69"/>
      <c r="CH61" s="69"/>
      <c r="CI61" s="69"/>
      <c r="CJ61" s="68"/>
      <c r="CK61" s="69"/>
      <c r="CL61" s="185"/>
      <c r="CM61" s="67"/>
      <c r="CN61" s="67"/>
      <c r="CO61" s="69"/>
      <c r="CP61" s="185"/>
      <c r="CQ61" s="67"/>
      <c r="CR61" s="67"/>
      <c r="CS61" s="69"/>
      <c r="CT61" s="69"/>
      <c r="CU61" s="69"/>
      <c r="CV61" s="69"/>
      <c r="CW61" s="69"/>
      <c r="CX61" s="69"/>
      <c r="CY61" s="69"/>
      <c r="CZ61" s="69"/>
      <c r="DA61" s="69"/>
    </row>
    <row r="62" spans="2:105">
      <c r="B62" s="67"/>
      <c r="C62" s="67"/>
      <c r="D62" s="67"/>
      <c r="E62" s="69"/>
      <c r="F62" s="185"/>
      <c r="G62" s="67"/>
      <c r="H62" s="69"/>
      <c r="I62" s="69"/>
      <c r="J62" s="69"/>
      <c r="K62" s="69"/>
      <c r="L62" s="69"/>
      <c r="M62" s="69"/>
      <c r="N62" s="69"/>
      <c r="O62" s="69"/>
      <c r="P62" s="69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69"/>
      <c r="AD62" s="69"/>
      <c r="AE62" s="69"/>
      <c r="AF62" s="80"/>
      <c r="AG62" s="80"/>
      <c r="AH62" s="69"/>
      <c r="AI62" s="69"/>
      <c r="AJ62" s="80"/>
      <c r="AK62" s="80"/>
      <c r="AL62" s="69"/>
      <c r="AM62" s="69"/>
      <c r="AN62" s="80"/>
      <c r="AO62" s="80"/>
      <c r="AP62" s="69"/>
      <c r="AQ62" s="69"/>
      <c r="AR62" s="80"/>
      <c r="AS62" s="80"/>
      <c r="AT62" s="69"/>
      <c r="AU62" s="69"/>
      <c r="AV62" s="80"/>
      <c r="AW62" s="80"/>
      <c r="AX62" s="69"/>
      <c r="AY62" s="69"/>
      <c r="AZ62" s="80"/>
      <c r="BA62" s="80"/>
      <c r="BB62" s="69"/>
      <c r="BC62" s="69"/>
      <c r="BD62" s="80"/>
      <c r="BE62" s="80"/>
      <c r="BF62" s="69"/>
      <c r="BG62" s="69"/>
      <c r="BH62" s="80"/>
      <c r="BI62" s="80"/>
      <c r="BJ62" s="69"/>
      <c r="BK62" s="69"/>
      <c r="BL62" s="80"/>
      <c r="BM62" s="80"/>
      <c r="BN62" s="69"/>
      <c r="BO62" s="69"/>
      <c r="BP62" s="80"/>
      <c r="BQ62" s="80"/>
      <c r="BR62" s="69"/>
      <c r="BS62" s="69"/>
      <c r="BT62" s="80"/>
      <c r="BU62" s="80"/>
      <c r="BV62" s="69"/>
      <c r="BW62" s="69"/>
      <c r="BX62" s="80"/>
      <c r="BY62" s="80"/>
      <c r="BZ62" s="69"/>
      <c r="CA62" s="69"/>
      <c r="CB62" s="80"/>
      <c r="CC62" s="80"/>
      <c r="CD62" s="69"/>
      <c r="CE62" s="69"/>
      <c r="CF62" s="69"/>
      <c r="CG62" s="69"/>
      <c r="CH62" s="69"/>
      <c r="CI62" s="69"/>
      <c r="CJ62" s="68"/>
      <c r="CK62" s="69"/>
      <c r="CL62" s="185"/>
      <c r="CM62" s="67"/>
      <c r="CN62" s="67"/>
      <c r="CO62" s="69"/>
      <c r="CP62" s="185"/>
      <c r="CQ62" s="67"/>
      <c r="CR62" s="67"/>
      <c r="CS62" s="69"/>
      <c r="CT62" s="69"/>
      <c r="CU62" s="69"/>
      <c r="CV62" s="69"/>
      <c r="CW62" s="69"/>
      <c r="CX62" s="69"/>
      <c r="CY62" s="69"/>
      <c r="CZ62" s="69"/>
      <c r="DA62" s="69"/>
    </row>
    <row r="63" spans="2:105">
      <c r="B63" s="67"/>
      <c r="C63" s="67"/>
      <c r="D63" s="67"/>
      <c r="E63" s="69"/>
      <c r="F63" s="185"/>
      <c r="G63" s="67"/>
      <c r="H63" s="69"/>
      <c r="I63" s="69"/>
      <c r="J63" s="69"/>
      <c r="K63" s="69"/>
      <c r="L63" s="69"/>
      <c r="M63" s="69"/>
      <c r="N63" s="69"/>
      <c r="O63" s="69"/>
      <c r="P63" s="69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69"/>
      <c r="AD63" s="69"/>
      <c r="AE63" s="69"/>
      <c r="AF63" s="80"/>
      <c r="AG63" s="80"/>
      <c r="AH63" s="69"/>
      <c r="AI63" s="69"/>
      <c r="AJ63" s="80"/>
      <c r="AK63" s="80"/>
      <c r="AL63" s="69"/>
      <c r="AM63" s="69"/>
      <c r="AN63" s="80"/>
      <c r="AO63" s="80"/>
      <c r="AP63" s="69"/>
      <c r="AQ63" s="69"/>
      <c r="AR63" s="80"/>
      <c r="AS63" s="80"/>
      <c r="AT63" s="69"/>
      <c r="AU63" s="69"/>
      <c r="AV63" s="80"/>
      <c r="AW63" s="80"/>
      <c r="AX63" s="69"/>
      <c r="AY63" s="69"/>
      <c r="AZ63" s="80"/>
      <c r="BA63" s="80"/>
      <c r="BB63" s="69"/>
      <c r="BC63" s="69"/>
      <c r="BD63" s="80"/>
      <c r="BE63" s="80"/>
      <c r="BF63" s="69"/>
      <c r="BG63" s="69"/>
      <c r="BH63" s="80"/>
      <c r="BI63" s="80"/>
      <c r="BJ63" s="69"/>
      <c r="BK63" s="69"/>
      <c r="BL63" s="80"/>
      <c r="BM63" s="80"/>
      <c r="BN63" s="69"/>
      <c r="BO63" s="69"/>
      <c r="BP63" s="80"/>
      <c r="BQ63" s="80"/>
      <c r="BR63" s="69"/>
      <c r="BS63" s="69"/>
      <c r="BT63" s="80"/>
      <c r="BU63" s="80"/>
      <c r="BV63" s="69"/>
      <c r="BW63" s="69"/>
      <c r="BX63" s="80"/>
      <c r="BY63" s="80"/>
      <c r="BZ63" s="69"/>
      <c r="CA63" s="69"/>
      <c r="CB63" s="80"/>
      <c r="CC63" s="80"/>
      <c r="CD63" s="69"/>
      <c r="CE63" s="69"/>
      <c r="CF63" s="69"/>
      <c r="CG63" s="69"/>
      <c r="CH63" s="69"/>
      <c r="CI63" s="69"/>
      <c r="CJ63" s="68"/>
      <c r="CK63" s="69"/>
      <c r="CL63" s="185"/>
      <c r="CM63" s="67"/>
      <c r="CN63" s="67"/>
      <c r="CO63" s="69"/>
      <c r="CP63" s="185"/>
      <c r="CQ63" s="67"/>
      <c r="CR63" s="67"/>
      <c r="CS63" s="69"/>
      <c r="CT63" s="69"/>
      <c r="CU63" s="69"/>
      <c r="CV63" s="69"/>
      <c r="CW63" s="69"/>
      <c r="CX63" s="69"/>
      <c r="CY63" s="69"/>
      <c r="CZ63" s="69"/>
      <c r="DA63" s="69"/>
    </row>
    <row r="64" spans="2:105">
      <c r="B64" s="67"/>
      <c r="C64" s="67"/>
      <c r="D64" s="67"/>
      <c r="E64" s="69"/>
      <c r="F64" s="185"/>
      <c r="G64" s="67"/>
      <c r="H64" s="69"/>
      <c r="I64" s="69"/>
      <c r="J64" s="69"/>
      <c r="K64" s="69"/>
      <c r="L64" s="69"/>
      <c r="M64" s="69"/>
      <c r="N64" s="69"/>
      <c r="O64" s="69"/>
      <c r="P64" s="69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69"/>
      <c r="AD64" s="69"/>
      <c r="AE64" s="69"/>
      <c r="AF64" s="80"/>
      <c r="AG64" s="80"/>
      <c r="AH64" s="69"/>
      <c r="AI64" s="69"/>
      <c r="AJ64" s="80"/>
      <c r="AK64" s="80"/>
      <c r="AL64" s="69"/>
      <c r="AM64" s="69"/>
      <c r="AN64" s="80"/>
      <c r="AO64" s="80"/>
      <c r="AP64" s="69"/>
      <c r="AQ64" s="69"/>
      <c r="AR64" s="80"/>
      <c r="AS64" s="80"/>
      <c r="AT64" s="69"/>
      <c r="AU64" s="69"/>
      <c r="AV64" s="80"/>
      <c r="AW64" s="80"/>
      <c r="AX64" s="69"/>
      <c r="AY64" s="69"/>
      <c r="AZ64" s="80"/>
      <c r="BA64" s="80"/>
      <c r="BB64" s="69"/>
      <c r="BC64" s="69"/>
      <c r="BD64" s="80"/>
      <c r="BE64" s="80"/>
      <c r="BF64" s="69"/>
      <c r="BG64" s="69"/>
      <c r="BH64" s="80"/>
      <c r="BI64" s="80"/>
      <c r="BJ64" s="69"/>
      <c r="BK64" s="69"/>
      <c r="BL64" s="80"/>
      <c r="BM64" s="80"/>
      <c r="BN64" s="69"/>
      <c r="BO64" s="69"/>
      <c r="BP64" s="80"/>
      <c r="BQ64" s="80"/>
      <c r="BR64" s="69"/>
      <c r="BS64" s="69"/>
      <c r="BT64" s="80"/>
      <c r="BU64" s="80"/>
      <c r="BV64" s="69"/>
      <c r="BW64" s="69"/>
      <c r="BX64" s="80"/>
      <c r="BY64" s="80"/>
      <c r="BZ64" s="69"/>
      <c r="CA64" s="69"/>
      <c r="CB64" s="80"/>
      <c r="CC64" s="80"/>
      <c r="CD64" s="69"/>
      <c r="CE64" s="69"/>
      <c r="CF64" s="69"/>
      <c r="CG64" s="69"/>
      <c r="CH64" s="69"/>
      <c r="CI64" s="69"/>
      <c r="CJ64" s="68"/>
      <c r="CK64" s="69"/>
      <c r="CL64" s="185"/>
      <c r="CM64" s="67"/>
      <c r="CN64" s="67"/>
      <c r="CO64" s="69"/>
      <c r="CP64" s="185"/>
      <c r="CQ64" s="67"/>
      <c r="CR64" s="67"/>
      <c r="CS64" s="69"/>
      <c r="CT64" s="69"/>
      <c r="CU64" s="69"/>
      <c r="CV64" s="69"/>
      <c r="CW64" s="69"/>
      <c r="CX64" s="69"/>
      <c r="CY64" s="69"/>
      <c r="CZ64" s="69"/>
      <c r="DA64" s="69"/>
    </row>
    <row r="65" spans="2:105">
      <c r="B65" s="67"/>
      <c r="C65" s="67"/>
      <c r="D65" s="67"/>
      <c r="E65" s="69"/>
      <c r="F65" s="185"/>
      <c r="G65" s="67"/>
      <c r="H65" s="69"/>
      <c r="I65" s="69"/>
      <c r="J65" s="69"/>
      <c r="K65" s="69"/>
      <c r="L65" s="69"/>
      <c r="M65" s="69"/>
      <c r="N65" s="69"/>
      <c r="O65" s="69"/>
      <c r="P65" s="69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69"/>
      <c r="AD65" s="69"/>
      <c r="AE65" s="69"/>
      <c r="AF65" s="80"/>
      <c r="AG65" s="80"/>
      <c r="AH65" s="69"/>
      <c r="AI65" s="69"/>
      <c r="AJ65" s="80"/>
      <c r="AK65" s="80"/>
      <c r="AL65" s="69"/>
      <c r="AM65" s="69"/>
      <c r="AN65" s="80"/>
      <c r="AO65" s="80"/>
      <c r="AP65" s="69"/>
      <c r="AQ65" s="69"/>
      <c r="AR65" s="80"/>
      <c r="AS65" s="80"/>
      <c r="AT65" s="69"/>
      <c r="AU65" s="69"/>
      <c r="AV65" s="80"/>
      <c r="AW65" s="80"/>
      <c r="AX65" s="69"/>
      <c r="AY65" s="69"/>
      <c r="AZ65" s="80"/>
      <c r="BA65" s="80"/>
      <c r="BB65" s="69"/>
      <c r="BC65" s="69"/>
      <c r="BD65" s="80"/>
      <c r="BE65" s="80"/>
      <c r="BF65" s="69"/>
      <c r="BG65" s="69"/>
      <c r="BH65" s="80"/>
      <c r="BI65" s="80"/>
      <c r="BJ65" s="69"/>
      <c r="BK65" s="69"/>
      <c r="BL65" s="80"/>
      <c r="BM65" s="80"/>
      <c r="BN65" s="69"/>
      <c r="BO65" s="69"/>
      <c r="BP65" s="80"/>
      <c r="BQ65" s="80"/>
      <c r="BR65" s="69"/>
      <c r="BS65" s="69"/>
      <c r="BT65" s="80"/>
      <c r="BU65" s="80"/>
      <c r="BV65" s="69"/>
      <c r="BW65" s="69"/>
      <c r="BX65" s="80"/>
      <c r="BY65" s="80"/>
      <c r="BZ65" s="69"/>
      <c r="CA65" s="69"/>
      <c r="CB65" s="80"/>
      <c r="CC65" s="80"/>
      <c r="CD65" s="69"/>
      <c r="CE65" s="69"/>
      <c r="CF65" s="69"/>
      <c r="CG65" s="69"/>
      <c r="CH65" s="69"/>
      <c r="CI65" s="69"/>
      <c r="CJ65" s="68"/>
      <c r="CK65" s="69"/>
      <c r="CL65" s="185"/>
      <c r="CM65" s="67"/>
      <c r="CN65" s="67"/>
      <c r="CO65" s="69"/>
      <c r="CP65" s="185"/>
      <c r="CQ65" s="67"/>
      <c r="CR65" s="67"/>
      <c r="CS65" s="69"/>
      <c r="CT65" s="69"/>
      <c r="CU65" s="69"/>
      <c r="CV65" s="69"/>
      <c r="CW65" s="69"/>
      <c r="CX65" s="69"/>
      <c r="CY65" s="69"/>
      <c r="CZ65" s="69"/>
      <c r="DA65" s="69"/>
    </row>
    <row r="66" spans="2:105">
      <c r="B66" s="67"/>
      <c r="C66" s="67"/>
      <c r="D66" s="67"/>
      <c r="E66" s="69"/>
      <c r="F66" s="185"/>
      <c r="G66" s="67"/>
      <c r="H66" s="69"/>
      <c r="I66" s="69"/>
      <c r="J66" s="69"/>
      <c r="K66" s="69"/>
      <c r="L66" s="69"/>
      <c r="M66" s="69"/>
      <c r="N66" s="69"/>
      <c r="O66" s="69"/>
      <c r="P66" s="69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69"/>
      <c r="AD66" s="69"/>
      <c r="AE66" s="69"/>
      <c r="AF66" s="80"/>
      <c r="AG66" s="80"/>
      <c r="AH66" s="69"/>
      <c r="AI66" s="69"/>
      <c r="AJ66" s="80"/>
      <c r="AK66" s="80"/>
      <c r="AL66" s="69"/>
      <c r="AM66" s="69"/>
      <c r="AN66" s="80"/>
      <c r="AO66" s="80"/>
      <c r="AP66" s="69"/>
      <c r="AQ66" s="69"/>
      <c r="AR66" s="80"/>
      <c r="AS66" s="80"/>
      <c r="AT66" s="69"/>
      <c r="AU66" s="69"/>
      <c r="AV66" s="80"/>
      <c r="AW66" s="80"/>
      <c r="AX66" s="69"/>
      <c r="AY66" s="69"/>
      <c r="AZ66" s="80"/>
      <c r="BA66" s="80"/>
      <c r="BB66" s="69"/>
      <c r="BC66" s="69"/>
      <c r="BD66" s="80"/>
      <c r="BE66" s="80"/>
      <c r="BF66" s="69"/>
      <c r="BG66" s="69"/>
      <c r="BH66" s="80"/>
      <c r="BI66" s="80"/>
      <c r="BJ66" s="69"/>
      <c r="BK66" s="69"/>
      <c r="BL66" s="80"/>
      <c r="BM66" s="80"/>
      <c r="BN66" s="69"/>
      <c r="BO66" s="69"/>
      <c r="BP66" s="80"/>
      <c r="BQ66" s="80"/>
      <c r="BR66" s="69"/>
      <c r="BS66" s="69"/>
      <c r="BT66" s="80"/>
      <c r="BU66" s="80"/>
      <c r="BV66" s="69"/>
      <c r="BW66" s="69"/>
      <c r="BX66" s="80"/>
      <c r="BY66" s="80"/>
      <c r="BZ66" s="69"/>
      <c r="CA66" s="69"/>
      <c r="CB66" s="80"/>
      <c r="CC66" s="80"/>
      <c r="CD66" s="69"/>
      <c r="CE66" s="69"/>
      <c r="CF66" s="69"/>
      <c r="CG66" s="69"/>
      <c r="CH66" s="69"/>
      <c r="CI66" s="69"/>
      <c r="CJ66" s="68"/>
      <c r="CK66" s="69"/>
      <c r="CL66" s="185"/>
      <c r="CM66" s="67"/>
      <c r="CN66" s="67"/>
      <c r="CO66" s="69"/>
      <c r="CP66" s="185"/>
      <c r="CQ66" s="67"/>
      <c r="CR66" s="67"/>
      <c r="CS66" s="69"/>
      <c r="CT66" s="69"/>
      <c r="CU66" s="69"/>
      <c r="CV66" s="69"/>
      <c r="CW66" s="69"/>
      <c r="CX66" s="69"/>
      <c r="CY66" s="69"/>
      <c r="CZ66" s="69"/>
      <c r="DA66" s="69"/>
    </row>
    <row r="67" spans="2:105">
      <c r="B67" s="67"/>
      <c r="C67" s="67"/>
      <c r="D67" s="67"/>
      <c r="E67" s="69"/>
      <c r="F67" s="185"/>
      <c r="G67" s="67"/>
      <c r="H67" s="69"/>
      <c r="I67" s="69"/>
      <c r="J67" s="69"/>
      <c r="K67" s="69"/>
      <c r="L67" s="69"/>
      <c r="M67" s="69"/>
      <c r="N67" s="69"/>
      <c r="O67" s="69"/>
      <c r="P67" s="69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69"/>
      <c r="AD67" s="69"/>
      <c r="AE67" s="69"/>
      <c r="AF67" s="80"/>
      <c r="AG67" s="80"/>
      <c r="AH67" s="69"/>
      <c r="AI67" s="69"/>
      <c r="AJ67" s="80"/>
      <c r="AK67" s="80"/>
      <c r="AL67" s="69"/>
      <c r="AM67" s="69"/>
      <c r="AN67" s="80"/>
      <c r="AO67" s="80"/>
      <c r="AP67" s="69"/>
      <c r="AQ67" s="69"/>
      <c r="AR67" s="80"/>
      <c r="AS67" s="80"/>
      <c r="AT67" s="69"/>
      <c r="AU67" s="69"/>
      <c r="AV67" s="80"/>
      <c r="AW67" s="80"/>
      <c r="AX67" s="69"/>
      <c r="AY67" s="69"/>
      <c r="AZ67" s="80"/>
      <c r="BA67" s="80"/>
      <c r="BB67" s="69"/>
      <c r="BC67" s="69"/>
      <c r="BD67" s="80"/>
      <c r="BE67" s="80"/>
      <c r="BF67" s="69"/>
      <c r="BG67" s="69"/>
      <c r="BH67" s="80"/>
      <c r="BI67" s="80"/>
      <c r="BJ67" s="69"/>
      <c r="BK67" s="69"/>
      <c r="BL67" s="80"/>
      <c r="BM67" s="80"/>
      <c r="BN67" s="69"/>
      <c r="BO67" s="69"/>
      <c r="BP67" s="80"/>
      <c r="BQ67" s="80"/>
      <c r="BR67" s="69"/>
      <c r="BS67" s="69"/>
      <c r="BT67" s="80"/>
      <c r="BU67" s="80"/>
      <c r="BV67" s="69"/>
      <c r="BW67" s="69"/>
      <c r="BX67" s="80"/>
      <c r="BY67" s="80"/>
      <c r="BZ67" s="69"/>
      <c r="CA67" s="69"/>
      <c r="CB67" s="80"/>
      <c r="CC67" s="80"/>
      <c r="CD67" s="69"/>
      <c r="CE67" s="69"/>
      <c r="CF67" s="69"/>
      <c r="CG67" s="69"/>
      <c r="CH67" s="69"/>
      <c r="CI67" s="69"/>
      <c r="CJ67" s="68"/>
      <c r="CK67" s="69"/>
      <c r="CL67" s="185"/>
      <c r="CM67" s="67"/>
      <c r="CN67" s="67"/>
      <c r="CO67" s="69"/>
      <c r="CP67" s="185"/>
      <c r="CQ67" s="67"/>
      <c r="CR67" s="67"/>
      <c r="CS67" s="69"/>
      <c r="CT67" s="69"/>
      <c r="CU67" s="69"/>
      <c r="CV67" s="69"/>
      <c r="CW67" s="69"/>
      <c r="CX67" s="69"/>
      <c r="CY67" s="69"/>
      <c r="CZ67" s="69"/>
      <c r="DA67" s="69"/>
    </row>
    <row r="68" spans="2:105">
      <c r="B68" s="67"/>
      <c r="C68" s="67"/>
      <c r="D68" s="67"/>
      <c r="E68" s="69"/>
      <c r="F68" s="185"/>
      <c r="G68" s="67"/>
      <c r="H68" s="69"/>
      <c r="I68" s="69"/>
      <c r="J68" s="69"/>
      <c r="K68" s="69"/>
      <c r="L68" s="69"/>
      <c r="M68" s="69"/>
      <c r="N68" s="69"/>
      <c r="O68" s="69"/>
      <c r="P68" s="69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69"/>
      <c r="AD68" s="69"/>
      <c r="AE68" s="69"/>
      <c r="AF68" s="80"/>
      <c r="AG68" s="80"/>
      <c r="AH68" s="69"/>
      <c r="AI68" s="69"/>
      <c r="AJ68" s="80"/>
      <c r="AK68" s="80"/>
      <c r="AL68" s="69"/>
      <c r="AM68" s="69"/>
      <c r="AN68" s="80"/>
      <c r="AO68" s="80"/>
      <c r="AP68" s="69"/>
      <c r="AQ68" s="69"/>
      <c r="AR68" s="80"/>
      <c r="AS68" s="80"/>
      <c r="AT68" s="69"/>
      <c r="AU68" s="69"/>
      <c r="AV68" s="80"/>
      <c r="AW68" s="80"/>
      <c r="AX68" s="69"/>
      <c r="AY68" s="69"/>
      <c r="AZ68" s="80"/>
      <c r="BA68" s="80"/>
      <c r="BB68" s="69"/>
      <c r="BC68" s="69"/>
      <c r="BD68" s="80"/>
      <c r="BE68" s="80"/>
      <c r="BF68" s="69"/>
      <c r="BG68" s="69"/>
      <c r="BH68" s="80"/>
      <c r="BI68" s="80"/>
      <c r="BJ68" s="69"/>
      <c r="BK68" s="69"/>
      <c r="BL68" s="80"/>
      <c r="BM68" s="80"/>
      <c r="BN68" s="69"/>
      <c r="BO68" s="69"/>
      <c r="BP68" s="80"/>
      <c r="BQ68" s="80"/>
      <c r="BR68" s="69"/>
      <c r="BS68" s="69"/>
      <c r="BT68" s="80"/>
      <c r="BU68" s="80"/>
      <c r="BV68" s="69"/>
      <c r="BW68" s="69"/>
      <c r="BX68" s="80"/>
      <c r="BY68" s="80"/>
      <c r="BZ68" s="69"/>
      <c r="CA68" s="69"/>
      <c r="CB68" s="80"/>
      <c r="CC68" s="80"/>
      <c r="CD68" s="69"/>
      <c r="CE68" s="69"/>
      <c r="CF68" s="69"/>
      <c r="CG68" s="69"/>
      <c r="CH68" s="69"/>
      <c r="CI68" s="69"/>
      <c r="CJ68" s="68"/>
      <c r="CK68" s="69"/>
      <c r="CL68" s="185"/>
      <c r="CM68" s="67"/>
      <c r="CN68" s="67"/>
      <c r="CO68" s="69"/>
      <c r="CP68" s="185"/>
      <c r="CQ68" s="67"/>
      <c r="CR68" s="67"/>
      <c r="CS68" s="69"/>
      <c r="CT68" s="69"/>
      <c r="CU68" s="69"/>
      <c r="CV68" s="69"/>
      <c r="CW68" s="69"/>
      <c r="CX68" s="69"/>
      <c r="CY68" s="69"/>
      <c r="CZ68" s="69"/>
      <c r="DA68" s="69"/>
    </row>
    <row r="69" spans="2:105">
      <c r="B69" s="67"/>
      <c r="C69" s="67"/>
      <c r="D69" s="67"/>
      <c r="E69" s="69"/>
      <c r="F69" s="185"/>
      <c r="G69" s="67"/>
      <c r="H69" s="69"/>
      <c r="I69" s="69"/>
      <c r="J69" s="69"/>
      <c r="K69" s="69"/>
      <c r="L69" s="69"/>
      <c r="M69" s="69"/>
      <c r="N69" s="69"/>
      <c r="O69" s="69"/>
      <c r="P69" s="69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69"/>
      <c r="AD69" s="69"/>
      <c r="AE69" s="69"/>
      <c r="AF69" s="80"/>
      <c r="AG69" s="80"/>
      <c r="AH69" s="69"/>
      <c r="AI69" s="69"/>
      <c r="AJ69" s="80"/>
      <c r="AK69" s="80"/>
      <c r="AL69" s="69"/>
      <c r="AM69" s="69"/>
      <c r="AN69" s="80"/>
      <c r="AO69" s="80"/>
      <c r="AP69" s="69"/>
      <c r="AQ69" s="69"/>
      <c r="AR69" s="80"/>
      <c r="AS69" s="80"/>
      <c r="AT69" s="69"/>
      <c r="AU69" s="69"/>
      <c r="AV69" s="80"/>
      <c r="AW69" s="80"/>
      <c r="AX69" s="69"/>
      <c r="AY69" s="69"/>
      <c r="AZ69" s="80"/>
      <c r="BA69" s="80"/>
      <c r="BB69" s="69"/>
      <c r="BC69" s="69"/>
      <c r="BD69" s="80"/>
      <c r="BE69" s="80"/>
      <c r="BF69" s="69"/>
      <c r="BG69" s="69"/>
      <c r="BH69" s="80"/>
      <c r="BI69" s="80"/>
      <c r="BJ69" s="69"/>
      <c r="BK69" s="69"/>
      <c r="BL69" s="80"/>
      <c r="BM69" s="80"/>
      <c r="BN69" s="69"/>
      <c r="BO69" s="69"/>
      <c r="BP69" s="80"/>
      <c r="BQ69" s="80"/>
      <c r="BR69" s="69"/>
      <c r="BS69" s="69"/>
      <c r="BT69" s="80"/>
      <c r="BU69" s="80"/>
      <c r="BV69" s="69"/>
      <c r="BW69" s="69"/>
      <c r="BX69" s="80"/>
      <c r="BY69" s="80"/>
      <c r="BZ69" s="69"/>
      <c r="CA69" s="69"/>
      <c r="CB69" s="80"/>
      <c r="CC69" s="80"/>
      <c r="CD69" s="69"/>
      <c r="CE69" s="69"/>
      <c r="CF69" s="69"/>
      <c r="CG69" s="69"/>
      <c r="CH69" s="69"/>
      <c r="CI69" s="69"/>
      <c r="CJ69" s="68"/>
      <c r="CK69" s="69"/>
      <c r="CL69" s="185"/>
      <c r="CM69" s="67"/>
      <c r="CN69" s="67"/>
      <c r="CO69" s="69"/>
      <c r="CP69" s="185"/>
      <c r="CQ69" s="67"/>
      <c r="CR69" s="67"/>
      <c r="CS69" s="69"/>
      <c r="CT69" s="69"/>
      <c r="CU69" s="69"/>
      <c r="CV69" s="69"/>
      <c r="CW69" s="69"/>
      <c r="CX69" s="69"/>
      <c r="CY69" s="69"/>
      <c r="CZ69" s="69"/>
      <c r="DA69" s="69"/>
    </row>
    <row r="70" spans="2:105">
      <c r="B70" s="67"/>
      <c r="C70" s="67"/>
      <c r="D70" s="67"/>
      <c r="E70" s="69"/>
      <c r="F70" s="185"/>
      <c r="G70" s="67"/>
      <c r="H70" s="69"/>
      <c r="I70" s="69"/>
      <c r="J70" s="69"/>
      <c r="K70" s="69"/>
      <c r="L70" s="69"/>
      <c r="M70" s="69"/>
      <c r="N70" s="69"/>
      <c r="O70" s="69"/>
      <c r="P70" s="69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69"/>
      <c r="AD70" s="69"/>
      <c r="AE70" s="69"/>
      <c r="AF70" s="80"/>
      <c r="AG70" s="80"/>
      <c r="AH70" s="69"/>
      <c r="AI70" s="69"/>
      <c r="AJ70" s="80"/>
      <c r="AK70" s="80"/>
      <c r="AL70" s="69"/>
      <c r="AM70" s="69"/>
      <c r="AN70" s="80"/>
      <c r="AO70" s="80"/>
      <c r="AP70" s="69"/>
      <c r="AQ70" s="69"/>
      <c r="AR70" s="80"/>
      <c r="AS70" s="80"/>
      <c r="AT70" s="69"/>
      <c r="AU70" s="69"/>
      <c r="AV70" s="80"/>
      <c r="AW70" s="80"/>
      <c r="AX70" s="69"/>
      <c r="AY70" s="69"/>
      <c r="AZ70" s="80"/>
      <c r="BA70" s="80"/>
      <c r="BB70" s="69"/>
      <c r="BC70" s="69"/>
      <c r="BD70" s="80"/>
      <c r="BE70" s="80"/>
      <c r="BF70" s="69"/>
      <c r="BG70" s="69"/>
      <c r="BH70" s="80"/>
      <c r="BI70" s="80"/>
      <c r="BJ70" s="69"/>
      <c r="BK70" s="69"/>
      <c r="BL70" s="80"/>
      <c r="BM70" s="80"/>
      <c r="BN70" s="69"/>
      <c r="BO70" s="69"/>
      <c r="BP70" s="80"/>
      <c r="BQ70" s="80"/>
      <c r="BR70" s="69"/>
      <c r="BS70" s="69"/>
      <c r="BT70" s="80"/>
      <c r="BU70" s="80"/>
      <c r="BV70" s="69"/>
      <c r="BW70" s="69"/>
      <c r="BX70" s="80"/>
      <c r="BY70" s="80"/>
      <c r="BZ70" s="69"/>
      <c r="CA70" s="69"/>
      <c r="CB70" s="80"/>
      <c r="CC70" s="80"/>
      <c r="CD70" s="69"/>
      <c r="CE70" s="69"/>
      <c r="CF70" s="69"/>
      <c r="CG70" s="69"/>
      <c r="CH70" s="69"/>
      <c r="CI70" s="69"/>
      <c r="CJ70" s="68"/>
      <c r="CK70" s="69"/>
      <c r="CL70" s="185"/>
      <c r="CM70" s="67"/>
      <c r="CN70" s="67"/>
      <c r="CO70" s="69"/>
      <c r="CP70" s="185"/>
      <c r="CQ70" s="67"/>
      <c r="CR70" s="67"/>
      <c r="CS70" s="69"/>
      <c r="CT70" s="69"/>
      <c r="CU70" s="69"/>
      <c r="CV70" s="69"/>
      <c r="CW70" s="69"/>
      <c r="CX70" s="69"/>
      <c r="CY70" s="69"/>
      <c r="CZ70" s="69"/>
      <c r="DA70" s="69"/>
    </row>
    <row r="71" spans="2:105">
      <c r="B71" s="67"/>
      <c r="C71" s="67"/>
      <c r="D71" s="67"/>
      <c r="E71" s="69"/>
      <c r="F71" s="185"/>
      <c r="G71" s="67"/>
      <c r="H71" s="69"/>
      <c r="I71" s="69"/>
      <c r="J71" s="69"/>
      <c r="K71" s="69"/>
      <c r="L71" s="69"/>
      <c r="M71" s="69"/>
      <c r="N71" s="69"/>
      <c r="O71" s="69"/>
      <c r="P71" s="69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69"/>
      <c r="AD71" s="69"/>
      <c r="AE71" s="69"/>
      <c r="AF71" s="80"/>
      <c r="AG71" s="80"/>
      <c r="AH71" s="69"/>
      <c r="AI71" s="69"/>
      <c r="AJ71" s="80"/>
      <c r="AK71" s="80"/>
      <c r="AL71" s="69"/>
      <c r="AM71" s="69"/>
      <c r="AN71" s="80"/>
      <c r="AO71" s="80"/>
      <c r="AP71" s="69"/>
      <c r="AQ71" s="69"/>
      <c r="AR71" s="80"/>
      <c r="AS71" s="80"/>
      <c r="AT71" s="69"/>
      <c r="AU71" s="69"/>
      <c r="AV71" s="80"/>
      <c r="AW71" s="80"/>
      <c r="AX71" s="69"/>
      <c r="AY71" s="69"/>
      <c r="AZ71" s="80"/>
      <c r="BA71" s="80"/>
      <c r="BB71" s="69"/>
      <c r="BC71" s="69"/>
      <c r="BD71" s="80"/>
      <c r="BE71" s="80"/>
      <c r="BF71" s="69"/>
      <c r="BG71" s="69"/>
      <c r="BH71" s="80"/>
      <c r="BI71" s="80"/>
      <c r="BJ71" s="69"/>
      <c r="BK71" s="69"/>
      <c r="BL71" s="80"/>
      <c r="BM71" s="80"/>
      <c r="BN71" s="69"/>
      <c r="BO71" s="69"/>
      <c r="BP71" s="80"/>
      <c r="BQ71" s="80"/>
      <c r="BR71" s="69"/>
      <c r="BS71" s="69"/>
      <c r="BT71" s="80"/>
      <c r="BU71" s="80"/>
      <c r="BV71" s="69"/>
      <c r="BW71" s="69"/>
      <c r="BX71" s="80"/>
      <c r="BY71" s="80"/>
      <c r="BZ71" s="69"/>
      <c r="CA71" s="69"/>
      <c r="CB71" s="80"/>
      <c r="CC71" s="80"/>
      <c r="CD71" s="69"/>
      <c r="CE71" s="69"/>
      <c r="CF71" s="69"/>
      <c r="CG71" s="69"/>
      <c r="CH71" s="69"/>
      <c r="CI71" s="69"/>
      <c r="CJ71" s="68"/>
      <c r="CK71" s="69"/>
      <c r="CL71" s="185"/>
      <c r="CM71" s="67"/>
      <c r="CN71" s="67"/>
      <c r="CO71" s="69"/>
      <c r="CP71" s="185"/>
      <c r="CQ71" s="67"/>
      <c r="CR71" s="67"/>
      <c r="CS71" s="69"/>
      <c r="CT71" s="69"/>
      <c r="CU71" s="69"/>
      <c r="CV71" s="69"/>
      <c r="CW71" s="69"/>
      <c r="CX71" s="69"/>
      <c r="CY71" s="69"/>
      <c r="CZ71" s="69"/>
      <c r="DA71" s="69"/>
    </row>
    <row r="72" spans="2:105">
      <c r="B72" s="67"/>
      <c r="C72" s="67"/>
      <c r="D72" s="67"/>
      <c r="E72" s="69"/>
      <c r="F72" s="185"/>
      <c r="G72" s="67"/>
      <c r="H72" s="69"/>
      <c r="I72" s="69"/>
      <c r="J72" s="69"/>
      <c r="K72" s="69"/>
      <c r="L72" s="69"/>
      <c r="M72" s="69"/>
      <c r="N72" s="69"/>
      <c r="O72" s="69"/>
      <c r="P72" s="69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69"/>
      <c r="AD72" s="69"/>
      <c r="AE72" s="69"/>
      <c r="AF72" s="80"/>
      <c r="AG72" s="80"/>
      <c r="AH72" s="69"/>
      <c r="AI72" s="69"/>
      <c r="AJ72" s="80"/>
      <c r="AK72" s="80"/>
      <c r="AL72" s="69"/>
      <c r="AM72" s="69"/>
      <c r="AN72" s="80"/>
      <c r="AO72" s="80"/>
      <c r="AP72" s="69"/>
      <c r="AQ72" s="69"/>
      <c r="AR72" s="80"/>
      <c r="AS72" s="80"/>
      <c r="AT72" s="69"/>
      <c r="AU72" s="69"/>
      <c r="AV72" s="80"/>
      <c r="AW72" s="80"/>
      <c r="AX72" s="69"/>
      <c r="AY72" s="69"/>
      <c r="AZ72" s="80"/>
      <c r="BA72" s="80"/>
      <c r="BB72" s="69"/>
      <c r="BC72" s="69"/>
      <c r="BD72" s="80"/>
      <c r="BE72" s="80"/>
      <c r="BF72" s="69"/>
      <c r="BG72" s="69"/>
      <c r="BH72" s="80"/>
      <c r="BI72" s="80"/>
      <c r="BJ72" s="69"/>
      <c r="BK72" s="69"/>
      <c r="BL72" s="80"/>
      <c r="BM72" s="80"/>
      <c r="BN72" s="69"/>
      <c r="BO72" s="69"/>
      <c r="BP72" s="80"/>
      <c r="BQ72" s="80"/>
      <c r="BR72" s="69"/>
      <c r="BS72" s="69"/>
      <c r="BT72" s="80"/>
      <c r="BU72" s="80"/>
      <c r="BV72" s="69"/>
      <c r="BW72" s="69"/>
      <c r="BX72" s="80"/>
      <c r="BY72" s="80"/>
      <c r="BZ72" s="69"/>
      <c r="CA72" s="69"/>
      <c r="CB72" s="80"/>
      <c r="CC72" s="80"/>
      <c r="CD72" s="69"/>
      <c r="CE72" s="69"/>
      <c r="CF72" s="69"/>
      <c r="CG72" s="69"/>
      <c r="CH72" s="69"/>
      <c r="CI72" s="69"/>
      <c r="CJ72" s="68"/>
      <c r="CK72" s="69"/>
      <c r="CL72" s="185"/>
      <c r="CM72" s="67"/>
      <c r="CN72" s="67"/>
      <c r="CO72" s="69"/>
      <c r="CP72" s="185"/>
      <c r="CQ72" s="67"/>
      <c r="CR72" s="67"/>
      <c r="CS72" s="69"/>
      <c r="CT72" s="69"/>
      <c r="CU72" s="69"/>
      <c r="CV72" s="69"/>
      <c r="CW72" s="69"/>
      <c r="CX72" s="69"/>
      <c r="CY72" s="69"/>
      <c r="CZ72" s="69"/>
      <c r="DA72" s="69"/>
    </row>
    <row r="73" spans="2:105">
      <c r="B73" s="67"/>
      <c r="C73" s="67"/>
      <c r="D73" s="67"/>
      <c r="E73" s="69"/>
      <c r="F73" s="185"/>
      <c r="G73" s="67"/>
      <c r="H73" s="69"/>
      <c r="I73" s="69"/>
      <c r="J73" s="69"/>
      <c r="K73" s="69"/>
      <c r="L73" s="69"/>
      <c r="M73" s="69"/>
      <c r="N73" s="69"/>
      <c r="O73" s="69"/>
      <c r="P73" s="69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69"/>
      <c r="AD73" s="69"/>
      <c r="AE73" s="69"/>
      <c r="AF73" s="80"/>
      <c r="AG73" s="80"/>
      <c r="AH73" s="69"/>
      <c r="AI73" s="69"/>
      <c r="AJ73" s="80"/>
      <c r="AK73" s="80"/>
      <c r="AL73" s="69"/>
      <c r="AM73" s="69"/>
      <c r="AN73" s="80"/>
      <c r="AO73" s="80"/>
      <c r="AP73" s="69"/>
      <c r="AQ73" s="69"/>
      <c r="AR73" s="80"/>
      <c r="AS73" s="80"/>
      <c r="AT73" s="69"/>
      <c r="AU73" s="69"/>
      <c r="AV73" s="80"/>
      <c r="AW73" s="80"/>
      <c r="AX73" s="69"/>
      <c r="AY73" s="69"/>
      <c r="AZ73" s="80"/>
      <c r="BA73" s="80"/>
      <c r="BB73" s="69"/>
      <c r="BC73" s="69"/>
      <c r="BD73" s="80"/>
      <c r="BE73" s="80"/>
      <c r="BF73" s="69"/>
      <c r="BG73" s="69"/>
      <c r="BH73" s="80"/>
      <c r="BI73" s="80"/>
      <c r="BJ73" s="69"/>
      <c r="BK73" s="69"/>
      <c r="BL73" s="80"/>
      <c r="BM73" s="80"/>
      <c r="BN73" s="69"/>
      <c r="BO73" s="69"/>
      <c r="BP73" s="80"/>
      <c r="BQ73" s="80"/>
      <c r="BR73" s="69"/>
      <c r="BS73" s="69"/>
      <c r="BT73" s="80"/>
      <c r="BU73" s="80"/>
      <c r="BV73" s="69"/>
      <c r="BW73" s="69"/>
      <c r="BX73" s="80"/>
      <c r="BY73" s="80"/>
      <c r="BZ73" s="69"/>
      <c r="CA73" s="69"/>
      <c r="CB73" s="80"/>
      <c r="CC73" s="80"/>
      <c r="CD73" s="69"/>
      <c r="CE73" s="69"/>
      <c r="CF73" s="69"/>
      <c r="CG73" s="69"/>
      <c r="CH73" s="69"/>
      <c r="CI73" s="69"/>
      <c r="CJ73" s="68"/>
      <c r="CK73" s="69"/>
      <c r="CL73" s="185"/>
      <c r="CM73" s="67"/>
      <c r="CN73" s="67"/>
      <c r="CO73" s="69"/>
      <c r="CP73" s="185"/>
      <c r="CQ73" s="67"/>
      <c r="CR73" s="67"/>
      <c r="CS73" s="69"/>
      <c r="CT73" s="69"/>
      <c r="CU73" s="69"/>
      <c r="CV73" s="69"/>
      <c r="CW73" s="69"/>
      <c r="CX73" s="69"/>
      <c r="CY73" s="69"/>
      <c r="CZ73" s="69"/>
      <c r="DA73" s="69"/>
    </row>
    <row r="74" spans="2:105">
      <c r="B74" s="67"/>
      <c r="C74" s="67"/>
      <c r="D74" s="67"/>
      <c r="E74" s="69"/>
      <c r="F74" s="185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69"/>
      <c r="AD74" s="69"/>
      <c r="AE74" s="69"/>
      <c r="AF74" s="80"/>
      <c r="AG74" s="80"/>
      <c r="AH74" s="69"/>
      <c r="AI74" s="69"/>
      <c r="AJ74" s="80"/>
      <c r="AK74" s="80"/>
      <c r="AL74" s="69"/>
      <c r="AM74" s="69"/>
      <c r="AN74" s="80"/>
      <c r="AO74" s="80"/>
      <c r="AP74" s="69"/>
      <c r="AQ74" s="69"/>
      <c r="AR74" s="80"/>
      <c r="AS74" s="80"/>
      <c r="AT74" s="69"/>
      <c r="AU74" s="69"/>
      <c r="AV74" s="80"/>
      <c r="AW74" s="80"/>
      <c r="AX74" s="69"/>
      <c r="AY74" s="69"/>
      <c r="AZ74" s="80"/>
      <c r="BA74" s="80"/>
      <c r="BB74" s="69"/>
      <c r="BC74" s="69"/>
      <c r="BD74" s="80"/>
      <c r="BE74" s="80"/>
      <c r="BF74" s="69"/>
      <c r="BG74" s="69"/>
      <c r="BH74" s="80"/>
      <c r="BI74" s="80"/>
      <c r="BJ74" s="69"/>
      <c r="BK74" s="69"/>
      <c r="BL74" s="80"/>
      <c r="BM74" s="80"/>
      <c r="BN74" s="69"/>
      <c r="BO74" s="69"/>
      <c r="BP74" s="80"/>
      <c r="BQ74" s="80"/>
      <c r="BR74" s="69"/>
      <c r="BS74" s="69"/>
      <c r="BT74" s="80"/>
      <c r="BU74" s="80"/>
      <c r="BV74" s="69"/>
      <c r="BW74" s="69"/>
      <c r="BX74" s="80"/>
      <c r="BY74" s="80"/>
      <c r="BZ74" s="69"/>
      <c r="CA74" s="69"/>
      <c r="CB74" s="80"/>
      <c r="CC74" s="80"/>
      <c r="CD74" s="69"/>
      <c r="CE74" s="69"/>
      <c r="CF74" s="69"/>
      <c r="CG74" s="69"/>
      <c r="CH74" s="69"/>
      <c r="CI74" s="69"/>
      <c r="CJ74" s="68"/>
      <c r="CK74" s="69"/>
      <c r="CL74" s="185"/>
      <c r="CM74" s="67"/>
      <c r="CN74" s="67"/>
      <c r="CO74" s="69"/>
      <c r="CP74" s="185"/>
      <c r="CQ74" s="67"/>
      <c r="CR74" s="67"/>
      <c r="CS74" s="69"/>
      <c r="CT74" s="69"/>
      <c r="CU74" s="69"/>
      <c r="CV74" s="69"/>
      <c r="CW74" s="69"/>
      <c r="CX74" s="69"/>
      <c r="CY74" s="69"/>
      <c r="CZ74" s="69"/>
      <c r="DA74" s="69"/>
    </row>
    <row r="75" spans="2:105">
      <c r="B75" s="67"/>
      <c r="C75" s="67"/>
      <c r="D75" s="67"/>
      <c r="E75" s="69"/>
      <c r="F75" s="185"/>
      <c r="G75" s="67"/>
      <c r="H75" s="69"/>
      <c r="I75" s="69"/>
      <c r="J75" s="69"/>
      <c r="K75" s="69"/>
      <c r="L75" s="69"/>
      <c r="M75" s="69"/>
      <c r="N75" s="69"/>
      <c r="O75" s="69"/>
      <c r="P75" s="69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69"/>
      <c r="AD75" s="69"/>
      <c r="AE75" s="69"/>
      <c r="AF75" s="80"/>
      <c r="AG75" s="80"/>
      <c r="AH75" s="69"/>
      <c r="AI75" s="69"/>
      <c r="AJ75" s="80"/>
      <c r="AK75" s="80"/>
      <c r="AL75" s="69"/>
      <c r="AM75" s="69"/>
      <c r="AN75" s="80"/>
      <c r="AO75" s="80"/>
      <c r="AP75" s="69"/>
      <c r="AQ75" s="69"/>
      <c r="AR75" s="80"/>
      <c r="AS75" s="80"/>
      <c r="AT75" s="69"/>
      <c r="AU75" s="69"/>
      <c r="AV75" s="80"/>
      <c r="AW75" s="80"/>
      <c r="AX75" s="69"/>
      <c r="AY75" s="69"/>
      <c r="AZ75" s="80"/>
      <c r="BA75" s="80"/>
      <c r="BB75" s="69"/>
      <c r="BC75" s="69"/>
      <c r="BD75" s="80"/>
      <c r="BE75" s="80"/>
      <c r="BF75" s="69"/>
      <c r="BG75" s="69"/>
      <c r="BH75" s="80"/>
      <c r="BI75" s="80"/>
      <c r="BJ75" s="69"/>
      <c r="BK75" s="69"/>
      <c r="BL75" s="80"/>
      <c r="BM75" s="80"/>
      <c r="BN75" s="69"/>
      <c r="BO75" s="69"/>
      <c r="BP75" s="80"/>
      <c r="BQ75" s="80"/>
      <c r="BR75" s="69"/>
      <c r="BS75" s="69"/>
      <c r="BT75" s="80"/>
      <c r="BU75" s="80"/>
      <c r="BV75" s="69"/>
      <c r="BW75" s="69"/>
      <c r="BX75" s="80"/>
      <c r="BY75" s="80"/>
      <c r="BZ75" s="69"/>
      <c r="CA75" s="69"/>
      <c r="CB75" s="80"/>
      <c r="CC75" s="80"/>
      <c r="CD75" s="69"/>
      <c r="CE75" s="69"/>
      <c r="CF75" s="69"/>
      <c r="CG75" s="69"/>
      <c r="CH75" s="69"/>
      <c r="CI75" s="69"/>
      <c r="CJ75" s="68"/>
      <c r="CK75" s="69"/>
      <c r="CL75" s="185"/>
      <c r="CM75" s="67"/>
      <c r="CN75" s="67"/>
      <c r="CO75" s="69"/>
      <c r="CP75" s="185"/>
      <c r="CQ75" s="67"/>
      <c r="CR75" s="67"/>
      <c r="CS75" s="69"/>
      <c r="CT75" s="69"/>
      <c r="CU75" s="69"/>
      <c r="CV75" s="69"/>
      <c r="CW75" s="69"/>
      <c r="CX75" s="69"/>
      <c r="CY75" s="69"/>
      <c r="CZ75" s="69"/>
      <c r="DA75" s="69"/>
    </row>
    <row r="76" spans="2:105">
      <c r="B76" s="67"/>
      <c r="C76" s="67"/>
      <c r="D76" s="67"/>
      <c r="E76" s="69"/>
      <c r="F76" s="185"/>
      <c r="G76" s="67"/>
      <c r="H76" s="69"/>
      <c r="I76" s="69"/>
      <c r="J76" s="69"/>
      <c r="K76" s="69"/>
      <c r="L76" s="69"/>
      <c r="M76" s="69"/>
      <c r="N76" s="69"/>
      <c r="O76" s="69"/>
      <c r="P76" s="69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69"/>
      <c r="AD76" s="69"/>
      <c r="AE76" s="69"/>
      <c r="AF76" s="80"/>
      <c r="AG76" s="80"/>
      <c r="AH76" s="69"/>
      <c r="AI76" s="69"/>
      <c r="AJ76" s="80"/>
      <c r="AK76" s="80"/>
      <c r="AL76" s="69"/>
      <c r="AM76" s="69"/>
      <c r="AN76" s="80"/>
      <c r="AO76" s="80"/>
      <c r="AP76" s="69"/>
      <c r="AQ76" s="69"/>
      <c r="AR76" s="80"/>
      <c r="AS76" s="80"/>
      <c r="AT76" s="69"/>
      <c r="AU76" s="69"/>
      <c r="AV76" s="80"/>
      <c r="AW76" s="80"/>
      <c r="AX76" s="69"/>
      <c r="AY76" s="69"/>
      <c r="AZ76" s="80"/>
      <c r="BA76" s="80"/>
      <c r="BB76" s="69"/>
      <c r="BC76" s="69"/>
      <c r="BD76" s="80"/>
      <c r="BE76" s="80"/>
      <c r="BF76" s="69"/>
      <c r="BG76" s="69"/>
      <c r="BH76" s="80"/>
      <c r="BI76" s="80"/>
      <c r="BJ76" s="69"/>
      <c r="BK76" s="69"/>
      <c r="BL76" s="80"/>
      <c r="BM76" s="80"/>
      <c r="BN76" s="69"/>
      <c r="BO76" s="69"/>
      <c r="BP76" s="80"/>
      <c r="BQ76" s="80"/>
      <c r="BR76" s="69"/>
      <c r="BS76" s="69"/>
      <c r="BT76" s="80"/>
      <c r="BU76" s="80"/>
      <c r="BV76" s="69"/>
      <c r="BW76" s="69"/>
      <c r="BX76" s="80"/>
      <c r="BY76" s="80"/>
      <c r="BZ76" s="69"/>
      <c r="CA76" s="69"/>
      <c r="CB76" s="80"/>
      <c r="CC76" s="80"/>
      <c r="CD76" s="69"/>
      <c r="CE76" s="69"/>
      <c r="CF76" s="69"/>
      <c r="CG76" s="69"/>
      <c r="CH76" s="69"/>
      <c r="CI76" s="69"/>
      <c r="CJ76" s="68"/>
      <c r="CK76" s="69"/>
      <c r="CL76" s="185"/>
      <c r="CM76" s="67"/>
      <c r="CN76" s="67"/>
      <c r="CO76" s="69"/>
      <c r="CP76" s="185"/>
      <c r="CQ76" s="67"/>
      <c r="CR76" s="67"/>
      <c r="CS76" s="69"/>
      <c r="CT76" s="69"/>
      <c r="CU76" s="69"/>
      <c r="CV76" s="69"/>
      <c r="CW76" s="69"/>
      <c r="CX76" s="69"/>
      <c r="CY76" s="69"/>
      <c r="CZ76" s="69"/>
      <c r="DA76" s="69"/>
    </row>
    <row r="77" spans="2:105">
      <c r="B77" s="67"/>
      <c r="C77" s="67"/>
      <c r="D77" s="67"/>
      <c r="E77" s="69"/>
      <c r="F77" s="185"/>
      <c r="G77" s="67"/>
      <c r="H77" s="69"/>
      <c r="I77" s="69"/>
      <c r="J77" s="69"/>
      <c r="K77" s="69"/>
      <c r="L77" s="69"/>
      <c r="M77" s="69"/>
      <c r="N77" s="69"/>
      <c r="O77" s="69"/>
      <c r="P77" s="69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69"/>
      <c r="AD77" s="69"/>
      <c r="AE77" s="69"/>
      <c r="AF77" s="80"/>
      <c r="AG77" s="80"/>
      <c r="AH77" s="69"/>
      <c r="AI77" s="69"/>
      <c r="AJ77" s="80"/>
      <c r="AK77" s="80"/>
      <c r="AL77" s="69"/>
      <c r="AM77" s="69"/>
      <c r="AN77" s="80"/>
      <c r="AO77" s="80"/>
      <c r="AP77" s="69"/>
      <c r="AQ77" s="69"/>
      <c r="AR77" s="80"/>
      <c r="AS77" s="80"/>
      <c r="AT77" s="69"/>
      <c r="AU77" s="69"/>
      <c r="AV77" s="80"/>
      <c r="AW77" s="80"/>
      <c r="AX77" s="69"/>
      <c r="AY77" s="69"/>
      <c r="AZ77" s="80"/>
      <c r="BA77" s="80"/>
      <c r="BB77" s="69"/>
      <c r="BC77" s="69"/>
      <c r="BD77" s="80"/>
      <c r="BE77" s="80"/>
      <c r="BF77" s="69"/>
      <c r="BG77" s="69"/>
      <c r="BH77" s="80"/>
      <c r="BI77" s="80"/>
      <c r="BJ77" s="69"/>
      <c r="BK77" s="69"/>
      <c r="BL77" s="80"/>
      <c r="BM77" s="80"/>
      <c r="BN77" s="69"/>
      <c r="BO77" s="69"/>
      <c r="BP77" s="80"/>
      <c r="BQ77" s="80"/>
      <c r="BR77" s="69"/>
      <c r="BS77" s="69"/>
      <c r="BT77" s="80"/>
      <c r="BU77" s="80"/>
      <c r="BV77" s="69"/>
      <c r="BW77" s="69"/>
      <c r="BX77" s="80"/>
      <c r="BY77" s="80"/>
      <c r="BZ77" s="69"/>
      <c r="CA77" s="69"/>
      <c r="CB77" s="80"/>
      <c r="CC77" s="80"/>
      <c r="CD77" s="69"/>
      <c r="CE77" s="69"/>
      <c r="CF77" s="69"/>
      <c r="CG77" s="69"/>
      <c r="CH77" s="69"/>
      <c r="CI77" s="69"/>
      <c r="CJ77" s="68"/>
      <c r="CK77" s="69"/>
      <c r="CL77" s="185"/>
      <c r="CM77" s="67"/>
      <c r="CN77" s="67"/>
      <c r="CO77" s="69"/>
      <c r="CP77" s="185"/>
      <c r="CQ77" s="67"/>
      <c r="CR77" s="67"/>
      <c r="CS77" s="69"/>
      <c r="CT77" s="69"/>
      <c r="CU77" s="69"/>
      <c r="CV77" s="69"/>
      <c r="CW77" s="69"/>
      <c r="CX77" s="69"/>
      <c r="CY77" s="69"/>
      <c r="CZ77" s="69"/>
      <c r="DA77" s="69"/>
    </row>
    <row r="78" spans="2:105">
      <c r="B78" s="67"/>
      <c r="C78" s="67"/>
      <c r="D78" s="67"/>
      <c r="E78" s="69"/>
      <c r="F78" s="185"/>
      <c r="G78" s="67"/>
      <c r="H78" s="69"/>
      <c r="I78" s="69"/>
      <c r="J78" s="69"/>
      <c r="K78" s="69"/>
      <c r="L78" s="69"/>
      <c r="M78" s="69"/>
      <c r="N78" s="69"/>
      <c r="O78" s="69"/>
      <c r="P78" s="69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69"/>
      <c r="AD78" s="69"/>
      <c r="AE78" s="69"/>
      <c r="AF78" s="80"/>
      <c r="AG78" s="80"/>
      <c r="AH78" s="69"/>
      <c r="AI78" s="69"/>
      <c r="AJ78" s="80"/>
      <c r="AK78" s="80"/>
      <c r="AL78" s="69"/>
      <c r="AM78" s="69"/>
      <c r="AN78" s="80"/>
      <c r="AO78" s="80"/>
      <c r="AP78" s="69"/>
      <c r="AQ78" s="69"/>
      <c r="AR78" s="80"/>
      <c r="AS78" s="80"/>
      <c r="AT78" s="69"/>
      <c r="AU78" s="69"/>
      <c r="AV78" s="80"/>
      <c r="AW78" s="80"/>
      <c r="AX78" s="69"/>
      <c r="AY78" s="69"/>
      <c r="AZ78" s="80"/>
      <c r="BA78" s="80"/>
      <c r="BB78" s="69"/>
      <c r="BC78" s="69"/>
      <c r="BD78" s="80"/>
      <c r="BE78" s="80"/>
      <c r="BF78" s="69"/>
      <c r="BG78" s="69"/>
      <c r="BH78" s="80"/>
      <c r="BI78" s="80"/>
      <c r="BJ78" s="69"/>
      <c r="BK78" s="69"/>
      <c r="BL78" s="80"/>
      <c r="BM78" s="80"/>
      <c r="BN78" s="69"/>
      <c r="BO78" s="69"/>
      <c r="BP78" s="80"/>
      <c r="BQ78" s="80"/>
      <c r="BR78" s="69"/>
      <c r="BS78" s="69"/>
      <c r="BT78" s="80"/>
      <c r="BU78" s="80"/>
      <c r="BV78" s="69"/>
      <c r="BW78" s="69"/>
      <c r="BX78" s="80"/>
      <c r="BY78" s="80"/>
      <c r="BZ78" s="69"/>
      <c r="CA78" s="69"/>
      <c r="CB78" s="80"/>
      <c r="CC78" s="80"/>
      <c r="CD78" s="69"/>
      <c r="CE78" s="69"/>
      <c r="CF78" s="69"/>
      <c r="CG78" s="69"/>
      <c r="CH78" s="69"/>
      <c r="CI78" s="69"/>
      <c r="CJ78" s="68"/>
      <c r="CK78" s="69"/>
      <c r="CL78" s="185"/>
      <c r="CM78" s="67"/>
      <c r="CN78" s="67"/>
      <c r="CO78" s="69"/>
      <c r="CP78" s="185"/>
      <c r="CQ78" s="67"/>
      <c r="CR78" s="67"/>
      <c r="CS78" s="69"/>
      <c r="CT78" s="69"/>
      <c r="CU78" s="69"/>
      <c r="CV78" s="69"/>
      <c r="CW78" s="69"/>
      <c r="CX78" s="69"/>
      <c r="CY78" s="69"/>
      <c r="CZ78" s="69"/>
      <c r="DA78" s="69"/>
    </row>
    <row r="79" spans="2:105">
      <c r="B79" s="67"/>
      <c r="C79" s="67"/>
      <c r="D79" s="67"/>
      <c r="E79" s="69"/>
      <c r="F79" s="185"/>
      <c r="G79" s="67"/>
      <c r="H79" s="69"/>
      <c r="I79" s="69"/>
      <c r="J79" s="69"/>
      <c r="K79" s="69"/>
      <c r="L79" s="69"/>
      <c r="M79" s="69"/>
      <c r="N79" s="69"/>
      <c r="O79" s="69"/>
      <c r="P79" s="69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69"/>
      <c r="AD79" s="69"/>
      <c r="AE79" s="69"/>
      <c r="AF79" s="80"/>
      <c r="AG79" s="80"/>
      <c r="AH79" s="69"/>
      <c r="AI79" s="69"/>
      <c r="AJ79" s="80"/>
      <c r="AK79" s="80"/>
      <c r="AL79" s="69"/>
      <c r="AM79" s="69"/>
      <c r="AN79" s="80"/>
      <c r="AO79" s="80"/>
      <c r="AP79" s="69"/>
      <c r="AQ79" s="69"/>
      <c r="AR79" s="80"/>
      <c r="AS79" s="80"/>
      <c r="AT79" s="69"/>
      <c r="AU79" s="69"/>
      <c r="AV79" s="80"/>
      <c r="AW79" s="80"/>
      <c r="AX79" s="69"/>
      <c r="AY79" s="69"/>
      <c r="AZ79" s="80"/>
      <c r="BA79" s="80"/>
      <c r="BB79" s="69"/>
      <c r="BC79" s="69"/>
      <c r="BD79" s="80"/>
      <c r="BE79" s="80"/>
      <c r="BF79" s="69"/>
      <c r="BG79" s="69"/>
      <c r="BH79" s="80"/>
      <c r="BI79" s="80"/>
      <c r="BJ79" s="69"/>
      <c r="BK79" s="69"/>
      <c r="BL79" s="80"/>
      <c r="BM79" s="80"/>
      <c r="BN79" s="69"/>
      <c r="BO79" s="69"/>
      <c r="BP79" s="80"/>
      <c r="BQ79" s="80"/>
      <c r="BR79" s="69"/>
      <c r="BS79" s="69"/>
      <c r="BT79" s="80"/>
      <c r="BU79" s="80"/>
      <c r="BV79" s="69"/>
      <c r="BW79" s="69"/>
      <c r="BX79" s="80"/>
      <c r="BY79" s="80"/>
      <c r="BZ79" s="69"/>
      <c r="CA79" s="69"/>
      <c r="CB79" s="80"/>
      <c r="CC79" s="80"/>
      <c r="CD79" s="69"/>
      <c r="CE79" s="69"/>
      <c r="CF79" s="69"/>
      <c r="CG79" s="69"/>
      <c r="CH79" s="69"/>
      <c r="CI79" s="69"/>
      <c r="CJ79" s="68"/>
      <c r="CK79" s="69"/>
      <c r="CL79" s="185"/>
      <c r="CM79" s="67"/>
      <c r="CN79" s="67"/>
      <c r="CO79" s="69"/>
      <c r="CP79" s="185"/>
      <c r="CQ79" s="67"/>
      <c r="CR79" s="67"/>
      <c r="CS79" s="69"/>
      <c r="CT79" s="69"/>
      <c r="CU79" s="69"/>
      <c r="CV79" s="69"/>
      <c r="CW79" s="69"/>
      <c r="CX79" s="69"/>
      <c r="CY79" s="69"/>
      <c r="CZ79" s="69"/>
      <c r="DA79" s="69"/>
    </row>
    <row r="80" spans="2:105">
      <c r="B80" s="67"/>
      <c r="C80" s="67"/>
      <c r="D80" s="67"/>
      <c r="E80" s="69"/>
      <c r="F80" s="185"/>
      <c r="G80" s="67"/>
      <c r="H80" s="69"/>
      <c r="I80" s="69"/>
      <c r="J80" s="69"/>
      <c r="K80" s="69"/>
      <c r="L80" s="69"/>
      <c r="M80" s="69"/>
      <c r="N80" s="69"/>
      <c r="O80" s="69"/>
      <c r="P80" s="69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69"/>
      <c r="AD80" s="69"/>
      <c r="AE80" s="69"/>
      <c r="AF80" s="80"/>
      <c r="AG80" s="80"/>
      <c r="AH80" s="69"/>
      <c r="AI80" s="69"/>
      <c r="AJ80" s="80"/>
      <c r="AK80" s="80"/>
      <c r="AL80" s="69"/>
      <c r="AM80" s="69"/>
      <c r="AN80" s="80"/>
      <c r="AO80" s="80"/>
      <c r="AP80" s="69"/>
      <c r="AQ80" s="69"/>
      <c r="AR80" s="80"/>
      <c r="AS80" s="80"/>
      <c r="AT80" s="69"/>
      <c r="AU80" s="69"/>
      <c r="AV80" s="80"/>
      <c r="AW80" s="80"/>
      <c r="AX80" s="69"/>
      <c r="AY80" s="69"/>
      <c r="AZ80" s="80"/>
      <c r="BA80" s="80"/>
      <c r="BB80" s="69"/>
      <c r="BC80" s="69"/>
      <c r="BD80" s="80"/>
      <c r="BE80" s="80"/>
      <c r="BF80" s="69"/>
      <c r="BG80" s="69"/>
      <c r="BH80" s="80"/>
      <c r="BI80" s="80"/>
      <c r="BJ80" s="69"/>
      <c r="BK80" s="69"/>
      <c r="BL80" s="80"/>
      <c r="BM80" s="80"/>
      <c r="BN80" s="69"/>
      <c r="BO80" s="69"/>
      <c r="BP80" s="80"/>
      <c r="BQ80" s="80"/>
      <c r="BR80" s="69"/>
      <c r="BS80" s="69"/>
      <c r="BT80" s="80"/>
      <c r="BU80" s="80"/>
      <c r="BV80" s="69"/>
      <c r="BW80" s="69"/>
      <c r="BX80" s="80"/>
      <c r="BY80" s="80"/>
      <c r="BZ80" s="69"/>
      <c r="CA80" s="69"/>
      <c r="CB80" s="80"/>
      <c r="CC80" s="80"/>
      <c r="CD80" s="69"/>
      <c r="CE80" s="69"/>
      <c r="CF80" s="69"/>
      <c r="CG80" s="69"/>
      <c r="CH80" s="69"/>
      <c r="CI80" s="69"/>
      <c r="CJ80" s="68"/>
      <c r="CK80" s="69"/>
      <c r="CL80" s="185"/>
      <c r="CM80" s="67"/>
      <c r="CN80" s="67"/>
      <c r="CO80" s="69"/>
      <c r="CP80" s="185"/>
      <c r="CQ80" s="67"/>
      <c r="CR80" s="67"/>
      <c r="CS80" s="69"/>
      <c r="CT80" s="69"/>
      <c r="CU80" s="69"/>
      <c r="CV80" s="69"/>
      <c r="CW80" s="69"/>
      <c r="CX80" s="69"/>
      <c r="CY80" s="69"/>
      <c r="CZ80" s="69"/>
      <c r="DA80" s="69"/>
    </row>
    <row r="81" spans="2:105">
      <c r="B81" s="67"/>
      <c r="C81" s="67"/>
      <c r="D81" s="67"/>
      <c r="E81" s="69"/>
      <c r="F81" s="185"/>
      <c r="G81" s="67"/>
      <c r="H81" s="69"/>
      <c r="I81" s="69"/>
      <c r="J81" s="69"/>
      <c r="K81" s="69"/>
      <c r="L81" s="69"/>
      <c r="M81" s="69"/>
      <c r="N81" s="69"/>
      <c r="O81" s="69"/>
      <c r="P81" s="69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69"/>
      <c r="AD81" s="69"/>
      <c r="AE81" s="69"/>
      <c r="AF81" s="80"/>
      <c r="AG81" s="80"/>
      <c r="AH81" s="69"/>
      <c r="AI81" s="69"/>
      <c r="AJ81" s="80"/>
      <c r="AK81" s="80"/>
      <c r="AL81" s="69"/>
      <c r="AM81" s="69"/>
      <c r="AN81" s="80"/>
      <c r="AO81" s="80"/>
      <c r="AP81" s="69"/>
      <c r="AQ81" s="69"/>
      <c r="AR81" s="80"/>
      <c r="AS81" s="80"/>
      <c r="AT81" s="69"/>
      <c r="AU81" s="69"/>
      <c r="AV81" s="80"/>
      <c r="AW81" s="80"/>
      <c r="AX81" s="69"/>
      <c r="AY81" s="69"/>
      <c r="AZ81" s="80"/>
      <c r="BA81" s="80"/>
      <c r="BB81" s="69"/>
      <c r="BC81" s="69"/>
      <c r="BD81" s="80"/>
      <c r="BE81" s="80"/>
      <c r="BF81" s="69"/>
      <c r="BG81" s="69"/>
      <c r="BH81" s="80"/>
      <c r="BI81" s="80"/>
      <c r="BJ81" s="69"/>
      <c r="BK81" s="69"/>
      <c r="BL81" s="80"/>
      <c r="BM81" s="80"/>
      <c r="BN81" s="69"/>
      <c r="BO81" s="69"/>
      <c r="BP81" s="80"/>
      <c r="BQ81" s="80"/>
      <c r="BR81" s="69"/>
      <c r="BS81" s="69"/>
      <c r="BT81" s="80"/>
      <c r="BU81" s="80"/>
      <c r="BV81" s="69"/>
      <c r="BW81" s="69"/>
      <c r="BX81" s="80"/>
      <c r="BY81" s="80"/>
      <c r="BZ81" s="69"/>
      <c r="CA81" s="69"/>
      <c r="CB81" s="80"/>
      <c r="CC81" s="80"/>
      <c r="CD81" s="69"/>
      <c r="CE81" s="69"/>
      <c r="CF81" s="69"/>
      <c r="CG81" s="69"/>
      <c r="CH81" s="69"/>
      <c r="CI81" s="69"/>
      <c r="CJ81" s="68"/>
      <c r="CK81" s="69"/>
      <c r="CL81" s="185"/>
      <c r="CM81" s="67"/>
      <c r="CN81" s="67"/>
      <c r="CO81" s="69"/>
      <c r="CP81" s="185"/>
      <c r="CQ81" s="67"/>
      <c r="CR81" s="67"/>
      <c r="CS81" s="69"/>
      <c r="CT81" s="69"/>
      <c r="CU81" s="69"/>
      <c r="CV81" s="69"/>
      <c r="CW81" s="69"/>
      <c r="CX81" s="69"/>
      <c r="CY81" s="69"/>
      <c r="CZ81" s="69"/>
      <c r="DA81" s="69"/>
    </row>
    <row r="82" spans="2:105">
      <c r="B82" s="67"/>
      <c r="C82" s="67"/>
      <c r="D82" s="67"/>
      <c r="E82" s="69"/>
      <c r="F82" s="185"/>
      <c r="G82" s="67"/>
      <c r="H82" s="69"/>
      <c r="I82" s="69"/>
      <c r="J82" s="69"/>
      <c r="K82" s="69"/>
      <c r="L82" s="69"/>
      <c r="M82" s="69"/>
      <c r="N82" s="69"/>
      <c r="O82" s="69"/>
      <c r="P82" s="69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69"/>
      <c r="AD82" s="69"/>
      <c r="AE82" s="69"/>
      <c r="AF82" s="80"/>
      <c r="AG82" s="80"/>
      <c r="AH82" s="69"/>
      <c r="AI82" s="69"/>
      <c r="AJ82" s="80"/>
      <c r="AK82" s="80"/>
      <c r="AL82" s="69"/>
      <c r="AM82" s="69"/>
      <c r="AN82" s="80"/>
      <c r="AO82" s="80"/>
      <c r="AP82" s="69"/>
      <c r="AQ82" s="69"/>
      <c r="AR82" s="80"/>
      <c r="AS82" s="80"/>
      <c r="AT82" s="69"/>
      <c r="AU82" s="69"/>
      <c r="AV82" s="80"/>
      <c r="AW82" s="80"/>
      <c r="AX82" s="69"/>
      <c r="AY82" s="69"/>
      <c r="AZ82" s="80"/>
      <c r="BA82" s="80"/>
      <c r="BB82" s="69"/>
      <c r="BC82" s="69"/>
      <c r="BD82" s="80"/>
      <c r="BE82" s="80"/>
      <c r="BF82" s="69"/>
      <c r="BG82" s="69"/>
      <c r="BH82" s="80"/>
      <c r="BI82" s="80"/>
      <c r="BJ82" s="69"/>
      <c r="BK82" s="69"/>
      <c r="BL82" s="80"/>
      <c r="BM82" s="80"/>
      <c r="BN82" s="69"/>
      <c r="BO82" s="69"/>
      <c r="BP82" s="80"/>
      <c r="BQ82" s="80"/>
      <c r="BR82" s="69"/>
      <c r="BS82" s="69"/>
      <c r="BT82" s="80"/>
      <c r="BU82" s="80"/>
      <c r="BV82" s="69"/>
      <c r="BW82" s="69"/>
      <c r="BX82" s="80"/>
      <c r="BY82" s="80"/>
      <c r="BZ82" s="69"/>
      <c r="CA82" s="69"/>
      <c r="CB82" s="80"/>
      <c r="CC82" s="80"/>
      <c r="CD82" s="69"/>
      <c r="CE82" s="69"/>
      <c r="CF82" s="69"/>
      <c r="CG82" s="69"/>
      <c r="CH82" s="69"/>
      <c r="CI82" s="69"/>
      <c r="CJ82" s="68"/>
      <c r="CK82" s="69"/>
      <c r="CL82" s="185"/>
      <c r="CM82" s="67"/>
      <c r="CN82" s="67"/>
      <c r="CO82" s="69"/>
      <c r="CP82" s="185"/>
      <c r="CQ82" s="67"/>
      <c r="CR82" s="67"/>
      <c r="CS82" s="69"/>
      <c r="CT82" s="69"/>
      <c r="CU82" s="69"/>
      <c r="CV82" s="69"/>
      <c r="CW82" s="69"/>
      <c r="CX82" s="69"/>
      <c r="CY82" s="69"/>
      <c r="CZ82" s="69"/>
      <c r="DA82" s="69"/>
    </row>
    <row r="83" spans="2:105">
      <c r="B83" s="67"/>
      <c r="C83" s="67"/>
      <c r="D83" s="67"/>
      <c r="E83" s="69"/>
      <c r="F83" s="185"/>
      <c r="G83" s="67"/>
      <c r="H83" s="69"/>
      <c r="I83" s="69"/>
      <c r="J83" s="69"/>
      <c r="K83" s="69"/>
      <c r="L83" s="69"/>
      <c r="M83" s="69"/>
      <c r="N83" s="69"/>
      <c r="O83" s="69"/>
      <c r="P83" s="69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69"/>
      <c r="AD83" s="69"/>
      <c r="AE83" s="69"/>
      <c r="AF83" s="80"/>
      <c r="AG83" s="80"/>
      <c r="AH83" s="69"/>
      <c r="AI83" s="69"/>
      <c r="AJ83" s="80"/>
      <c r="AK83" s="80"/>
      <c r="AL83" s="69"/>
      <c r="AM83" s="69"/>
      <c r="AN83" s="80"/>
      <c r="AO83" s="80"/>
      <c r="AP83" s="69"/>
      <c r="AQ83" s="69"/>
      <c r="AR83" s="80"/>
      <c r="AS83" s="80"/>
      <c r="AT83" s="69"/>
      <c r="AU83" s="69"/>
      <c r="AV83" s="80"/>
      <c r="AW83" s="80"/>
      <c r="AX83" s="69"/>
      <c r="AY83" s="69"/>
      <c r="AZ83" s="80"/>
      <c r="BA83" s="80"/>
      <c r="BB83" s="69"/>
      <c r="BC83" s="69"/>
      <c r="BD83" s="80"/>
      <c r="BE83" s="80"/>
      <c r="BF83" s="69"/>
      <c r="BG83" s="69"/>
      <c r="BH83" s="80"/>
      <c r="BI83" s="80"/>
      <c r="BJ83" s="69"/>
      <c r="BK83" s="69"/>
      <c r="BL83" s="80"/>
      <c r="BM83" s="80"/>
      <c r="BN83" s="69"/>
      <c r="BO83" s="69"/>
      <c r="BP83" s="80"/>
      <c r="BQ83" s="80"/>
      <c r="BR83" s="69"/>
      <c r="BS83" s="69"/>
      <c r="BT83" s="80"/>
      <c r="BU83" s="80"/>
      <c r="BV83" s="69"/>
      <c r="BW83" s="69"/>
      <c r="BX83" s="80"/>
      <c r="BY83" s="80"/>
      <c r="BZ83" s="69"/>
      <c r="CA83" s="69"/>
      <c r="CB83" s="80"/>
      <c r="CC83" s="80"/>
      <c r="CD83" s="69"/>
      <c r="CE83" s="69"/>
      <c r="CF83" s="69"/>
      <c r="CG83" s="69"/>
      <c r="CH83" s="69"/>
      <c r="CI83" s="69"/>
      <c r="CJ83" s="68"/>
      <c r="CK83" s="69"/>
      <c r="CL83" s="185"/>
      <c r="CM83" s="67"/>
      <c r="CN83" s="67"/>
      <c r="CO83" s="69"/>
      <c r="CP83" s="185"/>
      <c r="CQ83" s="67"/>
      <c r="CR83" s="67"/>
      <c r="CS83" s="69"/>
      <c r="CT83" s="69"/>
      <c r="CU83" s="69"/>
      <c r="CV83" s="69"/>
      <c r="CW83" s="69"/>
      <c r="CX83" s="69"/>
      <c r="CY83" s="69"/>
      <c r="CZ83" s="69"/>
      <c r="DA83" s="69"/>
    </row>
    <row r="84" spans="2:105">
      <c r="B84" s="67"/>
      <c r="C84" s="67"/>
      <c r="D84" s="67"/>
      <c r="E84" s="69"/>
      <c r="F84" s="185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69"/>
      <c r="AD84" s="69"/>
      <c r="AE84" s="69"/>
      <c r="AF84" s="80"/>
      <c r="AG84" s="80"/>
      <c r="AH84" s="69"/>
      <c r="AI84" s="69"/>
      <c r="AJ84" s="80"/>
      <c r="AK84" s="80"/>
      <c r="AL84" s="69"/>
      <c r="AM84" s="69"/>
      <c r="AN84" s="80"/>
      <c r="AO84" s="80"/>
      <c r="AP84" s="69"/>
      <c r="AQ84" s="69"/>
      <c r="AR84" s="80"/>
      <c r="AS84" s="80"/>
      <c r="AT84" s="69"/>
      <c r="AU84" s="69"/>
      <c r="AV84" s="80"/>
      <c r="AW84" s="80"/>
      <c r="AX84" s="69"/>
      <c r="AY84" s="69"/>
      <c r="AZ84" s="80"/>
      <c r="BA84" s="80"/>
      <c r="BB84" s="69"/>
      <c r="BC84" s="69"/>
      <c r="BD84" s="80"/>
      <c r="BE84" s="80"/>
      <c r="BF84" s="69"/>
      <c r="BG84" s="69"/>
      <c r="BH84" s="80"/>
      <c r="BI84" s="80"/>
      <c r="BJ84" s="69"/>
      <c r="BK84" s="69"/>
      <c r="BL84" s="80"/>
      <c r="BM84" s="80"/>
      <c r="BN84" s="69"/>
      <c r="BO84" s="69"/>
      <c r="BP84" s="80"/>
      <c r="BQ84" s="80"/>
      <c r="BR84" s="69"/>
      <c r="BS84" s="69"/>
      <c r="BT84" s="80"/>
      <c r="BU84" s="80"/>
      <c r="BV84" s="69"/>
      <c r="BW84" s="69"/>
      <c r="BX84" s="80"/>
      <c r="BY84" s="80"/>
      <c r="BZ84" s="69"/>
      <c r="CA84" s="69"/>
      <c r="CB84" s="80"/>
      <c r="CC84" s="80"/>
      <c r="CD84" s="69"/>
      <c r="CE84" s="69"/>
      <c r="CF84" s="69"/>
      <c r="CG84" s="69"/>
      <c r="CH84" s="69"/>
      <c r="CI84" s="69"/>
      <c r="CJ84" s="68"/>
      <c r="CK84" s="69"/>
      <c r="CL84" s="185"/>
      <c r="CM84" s="67"/>
      <c r="CN84" s="67"/>
      <c r="CO84" s="69"/>
      <c r="CP84" s="185"/>
      <c r="CQ84" s="67"/>
      <c r="CR84" s="67"/>
      <c r="CS84" s="69"/>
      <c r="CT84" s="69"/>
      <c r="CU84" s="69"/>
      <c r="CV84" s="69"/>
      <c r="CW84" s="69"/>
      <c r="CX84" s="69"/>
      <c r="CY84" s="69"/>
      <c r="CZ84" s="69"/>
      <c r="DA84" s="69"/>
    </row>
    <row r="85" spans="2:105">
      <c r="B85" s="67"/>
      <c r="C85" s="67"/>
      <c r="D85" s="67"/>
      <c r="E85" s="69"/>
      <c r="F85" s="185"/>
      <c r="G85" s="67"/>
      <c r="H85" s="69"/>
      <c r="I85" s="69"/>
      <c r="J85" s="69"/>
      <c r="K85" s="69"/>
      <c r="L85" s="69"/>
      <c r="M85" s="69"/>
      <c r="N85" s="69"/>
      <c r="O85" s="69"/>
      <c r="P85" s="69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69"/>
      <c r="AD85" s="69"/>
      <c r="AE85" s="69"/>
      <c r="AF85" s="80"/>
      <c r="AG85" s="80"/>
      <c r="AH85" s="69"/>
      <c r="AI85" s="69"/>
      <c r="AJ85" s="80"/>
      <c r="AK85" s="80"/>
      <c r="AL85" s="69"/>
      <c r="AM85" s="69"/>
      <c r="AN85" s="80"/>
      <c r="AO85" s="80"/>
      <c r="AP85" s="69"/>
      <c r="AQ85" s="69"/>
      <c r="AR85" s="80"/>
      <c r="AS85" s="80"/>
      <c r="AT85" s="69"/>
      <c r="AU85" s="69"/>
      <c r="AV85" s="80"/>
      <c r="AW85" s="80"/>
      <c r="AX85" s="69"/>
      <c r="AY85" s="69"/>
      <c r="AZ85" s="80"/>
      <c r="BA85" s="80"/>
      <c r="BB85" s="69"/>
      <c r="BC85" s="69"/>
      <c r="BD85" s="80"/>
      <c r="BE85" s="80"/>
      <c r="BF85" s="69"/>
      <c r="BG85" s="69"/>
      <c r="BH85" s="80"/>
      <c r="BI85" s="80"/>
      <c r="BJ85" s="69"/>
      <c r="BK85" s="69"/>
      <c r="BL85" s="80"/>
      <c r="BM85" s="80"/>
      <c r="BN85" s="69"/>
      <c r="BO85" s="69"/>
      <c r="BP85" s="80"/>
      <c r="BQ85" s="80"/>
      <c r="BR85" s="69"/>
      <c r="BS85" s="69"/>
      <c r="BT85" s="80"/>
      <c r="BU85" s="80"/>
      <c r="BV85" s="69"/>
      <c r="BW85" s="69"/>
      <c r="BX85" s="80"/>
      <c r="BY85" s="80"/>
      <c r="BZ85" s="69"/>
      <c r="CA85" s="69"/>
      <c r="CB85" s="80"/>
      <c r="CC85" s="80"/>
      <c r="CD85" s="69"/>
      <c r="CE85" s="69"/>
      <c r="CF85" s="69"/>
      <c r="CG85" s="69"/>
      <c r="CH85" s="69"/>
      <c r="CI85" s="69"/>
      <c r="CJ85" s="68"/>
      <c r="CK85" s="69"/>
      <c r="CL85" s="185"/>
      <c r="CM85" s="67"/>
      <c r="CN85" s="67"/>
      <c r="CO85" s="69"/>
      <c r="CP85" s="185"/>
      <c r="CQ85" s="67"/>
      <c r="CR85" s="67"/>
      <c r="CS85" s="69"/>
      <c r="CT85" s="69"/>
      <c r="CU85" s="69"/>
      <c r="CV85" s="69"/>
      <c r="CW85" s="69"/>
      <c r="CX85" s="69"/>
      <c r="CY85" s="69"/>
      <c r="CZ85" s="69"/>
      <c r="DA85" s="69"/>
    </row>
    <row r="86" spans="2:105">
      <c r="B86" s="67"/>
      <c r="C86" s="67"/>
      <c r="D86" s="67"/>
      <c r="E86" s="69"/>
      <c r="F86" s="185"/>
      <c r="G86" s="67"/>
      <c r="H86" s="69"/>
      <c r="I86" s="69"/>
      <c r="J86" s="69"/>
      <c r="K86" s="69"/>
      <c r="L86" s="69"/>
      <c r="M86" s="69"/>
      <c r="N86" s="69"/>
      <c r="O86" s="69"/>
      <c r="P86" s="69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69"/>
      <c r="AD86" s="69"/>
      <c r="AE86" s="69"/>
      <c r="AF86" s="80"/>
      <c r="AG86" s="80"/>
      <c r="AH86" s="69"/>
      <c r="AI86" s="69"/>
      <c r="AJ86" s="80"/>
      <c r="AK86" s="80"/>
      <c r="AL86" s="69"/>
      <c r="AM86" s="69"/>
      <c r="AN86" s="80"/>
      <c r="AO86" s="80"/>
      <c r="AP86" s="69"/>
      <c r="AQ86" s="69"/>
      <c r="AR86" s="80"/>
      <c r="AS86" s="80"/>
      <c r="AT86" s="69"/>
      <c r="AU86" s="69"/>
      <c r="AV86" s="80"/>
      <c r="AW86" s="80"/>
      <c r="AX86" s="69"/>
      <c r="AY86" s="69"/>
      <c r="AZ86" s="80"/>
      <c r="BA86" s="80"/>
      <c r="BB86" s="69"/>
      <c r="BC86" s="69"/>
      <c r="BD86" s="80"/>
      <c r="BE86" s="80"/>
      <c r="BF86" s="69"/>
      <c r="BG86" s="69"/>
      <c r="BH86" s="80"/>
      <c r="BI86" s="80"/>
      <c r="BJ86" s="69"/>
      <c r="BK86" s="69"/>
      <c r="BL86" s="80"/>
      <c r="BM86" s="80"/>
      <c r="BN86" s="69"/>
      <c r="BO86" s="69"/>
      <c r="BP86" s="80"/>
      <c r="BQ86" s="80"/>
      <c r="BR86" s="69"/>
      <c r="BS86" s="69"/>
      <c r="BT86" s="80"/>
      <c r="BU86" s="80"/>
      <c r="BV86" s="69"/>
      <c r="BW86" s="69"/>
      <c r="BX86" s="80"/>
      <c r="BY86" s="80"/>
      <c r="BZ86" s="69"/>
      <c r="CA86" s="69"/>
      <c r="CB86" s="80"/>
      <c r="CC86" s="80"/>
      <c r="CD86" s="69"/>
      <c r="CE86" s="69"/>
      <c r="CF86" s="69"/>
      <c r="CG86" s="69"/>
      <c r="CH86" s="69"/>
      <c r="CI86" s="69"/>
      <c r="CJ86" s="68"/>
      <c r="CK86" s="69"/>
      <c r="CL86" s="185"/>
      <c r="CM86" s="67"/>
      <c r="CN86" s="67"/>
      <c r="CO86" s="69"/>
      <c r="CP86" s="185"/>
      <c r="CQ86" s="67"/>
      <c r="CR86" s="67"/>
      <c r="CS86" s="69"/>
      <c r="CT86" s="69"/>
      <c r="CU86" s="69"/>
      <c r="CV86" s="69"/>
      <c r="CW86" s="69"/>
      <c r="CX86" s="69"/>
      <c r="CY86" s="69"/>
      <c r="CZ86" s="69"/>
      <c r="DA86" s="69"/>
    </row>
    <row r="87" spans="2:105">
      <c r="B87" s="67"/>
      <c r="C87" s="67"/>
      <c r="D87" s="67"/>
      <c r="E87" s="69"/>
      <c r="F87" s="185"/>
      <c r="G87" s="67"/>
      <c r="H87" s="69"/>
      <c r="I87" s="69"/>
      <c r="J87" s="69"/>
      <c r="K87" s="69"/>
      <c r="L87" s="69"/>
      <c r="M87" s="69"/>
      <c r="N87" s="69"/>
      <c r="O87" s="69"/>
      <c r="P87" s="69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69"/>
      <c r="AD87" s="69"/>
      <c r="AE87" s="69"/>
      <c r="AF87" s="80"/>
      <c r="AG87" s="80"/>
      <c r="AH87" s="69"/>
      <c r="AI87" s="69"/>
      <c r="AJ87" s="80"/>
      <c r="AK87" s="80"/>
      <c r="AL87" s="69"/>
      <c r="AM87" s="69"/>
      <c r="AN87" s="80"/>
      <c r="AO87" s="80"/>
      <c r="AP87" s="69"/>
      <c r="AQ87" s="69"/>
      <c r="AR87" s="80"/>
      <c r="AS87" s="80"/>
      <c r="AT87" s="69"/>
      <c r="AU87" s="69"/>
      <c r="AV87" s="80"/>
      <c r="AW87" s="80"/>
      <c r="AX87" s="69"/>
      <c r="AY87" s="69"/>
      <c r="AZ87" s="80"/>
      <c r="BA87" s="80"/>
      <c r="BB87" s="69"/>
      <c r="BC87" s="69"/>
      <c r="BD87" s="80"/>
      <c r="BE87" s="80"/>
      <c r="BF87" s="69"/>
      <c r="BG87" s="69"/>
      <c r="BH87" s="80"/>
      <c r="BI87" s="80"/>
      <c r="BJ87" s="69"/>
      <c r="BK87" s="69"/>
      <c r="BL87" s="80"/>
      <c r="BM87" s="80"/>
      <c r="BN87" s="69"/>
      <c r="BO87" s="69"/>
      <c r="BP87" s="80"/>
      <c r="BQ87" s="80"/>
      <c r="BR87" s="69"/>
      <c r="BS87" s="69"/>
      <c r="BT87" s="80"/>
      <c r="BU87" s="80"/>
      <c r="BV87" s="69"/>
      <c r="BW87" s="69"/>
      <c r="BX87" s="80"/>
      <c r="BY87" s="80"/>
      <c r="BZ87" s="69"/>
      <c r="CA87" s="69"/>
      <c r="CB87" s="80"/>
      <c r="CC87" s="80"/>
      <c r="CD87" s="69"/>
      <c r="CE87" s="69"/>
      <c r="CF87" s="69"/>
      <c r="CG87" s="69"/>
      <c r="CH87" s="69"/>
      <c r="CI87" s="69"/>
      <c r="CJ87" s="68"/>
      <c r="CK87" s="69"/>
      <c r="CL87" s="185"/>
      <c r="CM87" s="67"/>
      <c r="CN87" s="67"/>
      <c r="CO87" s="69"/>
      <c r="CP87" s="185"/>
      <c r="CQ87" s="67"/>
      <c r="CR87" s="67"/>
      <c r="CS87" s="69"/>
      <c r="CT87" s="69"/>
      <c r="CU87" s="69"/>
      <c r="CV87" s="69"/>
      <c r="CW87" s="69"/>
      <c r="CX87" s="69"/>
      <c r="CY87" s="69"/>
      <c r="CZ87" s="69"/>
      <c r="DA87" s="69"/>
    </row>
    <row r="88" spans="2:105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2:105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2:105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2:105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2:105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2:105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2:105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2:105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2:105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555DB38865B045BE19001546CCBA5A" ma:contentTypeVersion="16" ma:contentTypeDescription="Create a new document." ma:contentTypeScope="" ma:versionID="0d77d0d160088060375a14dc90ca06ed">
  <xsd:schema xmlns:xsd="http://www.w3.org/2001/XMLSchema" xmlns:xs="http://www.w3.org/2001/XMLSchema" xmlns:p="http://schemas.microsoft.com/office/2006/metadata/properties" xmlns:ns2="3e229276-0242-43fd-ae1c-9005d8cb82af" xmlns:ns3="b143206f-a859-4af7-99ad-262ed23c3b3a" targetNamespace="http://schemas.microsoft.com/office/2006/metadata/properties" ma:root="true" ma:fieldsID="6d8f7cd23088937325aee0c6f002b59d" ns2:_="" ns3:_="">
    <xsd:import namespace="3e229276-0242-43fd-ae1c-9005d8cb82af"/>
    <xsd:import namespace="b143206f-a859-4af7-99ad-262ed23c3b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29276-0242-43fd-ae1c-9005d8cb82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43206f-a859-4af7-99ad-262ed23c3b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14264c0d-e837-4dd6-9f26-cb0cc181bed9}" ma:internalName="TaxCatchAll" ma:showField="CatchAllData" ma:web="b143206f-a859-4af7-99ad-262ed23c3b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e229276-0242-43fd-ae1c-9005d8cb82af">
      <Terms xmlns="http://schemas.microsoft.com/office/infopath/2007/PartnerControls"/>
    </lcf76f155ced4ddcb4097134ff3c332f>
    <TaxCatchAll xmlns="b143206f-a859-4af7-99ad-262ed23c3b3a" xsi:nil="true"/>
  </documentManagement>
</p:properties>
</file>

<file path=customXml/itemProps1.xml><?xml version="1.0" encoding="utf-8"?>
<ds:datastoreItem xmlns:ds="http://schemas.openxmlformats.org/officeDocument/2006/customXml" ds:itemID="{536321FA-36B4-44F3-A7F2-074639CD11FD}"/>
</file>

<file path=customXml/itemProps2.xml><?xml version="1.0" encoding="utf-8"?>
<ds:datastoreItem xmlns:ds="http://schemas.openxmlformats.org/officeDocument/2006/customXml" ds:itemID="{915CAE1E-F0B4-4960-A700-8E8B3977E54E}"/>
</file>

<file path=customXml/itemProps3.xml><?xml version="1.0" encoding="utf-8"?>
<ds:datastoreItem xmlns:ds="http://schemas.openxmlformats.org/officeDocument/2006/customXml" ds:itemID="{1F7A3F0C-DF7E-47AD-BCAC-DE42EC9C87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Summary</vt:lpstr>
      <vt:lpstr>Detailed Data</vt:lpstr>
      <vt:lpstr>Innovative Contract Info</vt:lpstr>
      <vt:lpstr>Detailed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Carlquist, Taylor</cp:lastModifiedBy>
  <cp:lastPrinted>2024-07-30T18:20:37Z</cp:lastPrinted>
  <dcterms:created xsi:type="dcterms:W3CDTF">2004-07-20T01:18:12Z</dcterms:created>
  <dcterms:modified xsi:type="dcterms:W3CDTF">2024-07-30T18:22:19Z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0x01010057555DB38865B045BE19001546CCBA5A</vt:lpwstr>
  </property>
</Properties>
</file>