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filterPrivacy="1"/>
  <xr:revisionPtr revIDLastSave="0" documentId="13_ncr:1_{CACCA0A5-8AF4-4CB1-96A0-999118B8B0EF}" xr6:coauthVersionLast="47" xr6:coauthVersionMax="47" xr10:uidLastSave="{00000000-0000-0000-0000-000000000000}"/>
  <bookViews>
    <workbookView xWindow="-120" yWindow="-120" windowWidth="29040" windowHeight="15840" xr2:uid="{45C9416C-33EA-46A7-8DF4-2D5150B9633B}"/>
  </bookViews>
  <sheets>
    <sheet name="Price Proposal" sheetId="4" r:id="rId1"/>
  </sheets>
  <definedNames>
    <definedName name="_xlnm.Print_Area" localSheetId="0">'Price Proposal'!$A$1:$G$221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0" i="4" l="1"/>
  <c r="F8" i="4" l="1"/>
  <c r="C204" i="4" s="1"/>
  <c r="D186" i="4"/>
  <c r="D185" i="4"/>
  <c r="D184" i="4"/>
  <c r="D183" i="4"/>
  <c r="F177" i="4"/>
  <c r="F176" i="4"/>
  <c r="F175" i="4"/>
  <c r="F174" i="4"/>
  <c r="F173" i="4"/>
  <c r="F172" i="4"/>
  <c r="F171" i="4"/>
  <c r="F163" i="4"/>
  <c r="F162" i="4"/>
  <c r="F161" i="4"/>
  <c r="D143" i="4"/>
  <c r="D142" i="4"/>
  <c r="D141" i="4"/>
  <c r="D152" i="4" s="1"/>
  <c r="D140" i="4"/>
  <c r="D151" i="4" s="1"/>
  <c r="D139" i="4"/>
  <c r="D138" i="4"/>
  <c r="D149" i="4" s="1"/>
  <c r="G129" i="4"/>
  <c r="G128" i="4"/>
  <c r="G127" i="4"/>
  <c r="G126" i="4"/>
  <c r="G125" i="4"/>
  <c r="G124" i="4"/>
  <c r="D102" i="4"/>
  <c r="D114" i="4" s="1"/>
  <c r="D101" i="4"/>
  <c r="D113" i="4" s="1"/>
  <c r="D100" i="4"/>
  <c r="D112" i="4" s="1"/>
  <c r="D99" i="4"/>
  <c r="D111" i="4" s="1"/>
  <c r="D98" i="4"/>
  <c r="D97" i="4"/>
  <c r="D110" i="4" s="1"/>
  <c r="D96" i="4"/>
  <c r="D109" i="4" s="1"/>
  <c r="D88" i="4"/>
  <c r="D87" i="4"/>
  <c r="F73" i="4"/>
  <c r="F72" i="4"/>
  <c r="D71" i="4"/>
  <c r="F71" i="4" s="1"/>
  <c r="D70" i="4"/>
  <c r="F70" i="4" s="1"/>
  <c r="D69" i="4"/>
  <c r="F69" i="4" s="1"/>
  <c r="D68" i="4"/>
  <c r="D83" i="4" s="1"/>
  <c r="D67" i="4"/>
  <c r="F67" i="4" s="1"/>
  <c r="D66" i="4"/>
  <c r="F66" i="4" s="1"/>
  <c r="D65" i="4"/>
  <c r="F65" i="4" s="1"/>
  <c r="D64" i="4"/>
  <c r="D81" i="4" s="1"/>
  <c r="D63" i="4"/>
  <c r="F63" i="4" s="1"/>
  <c r="G54" i="4"/>
  <c r="G53" i="4"/>
  <c r="G52" i="4"/>
  <c r="G51" i="4"/>
  <c r="G50" i="4"/>
  <c r="G49" i="4"/>
  <c r="G47" i="4"/>
  <c r="G46" i="4"/>
  <c r="G45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44" i="4"/>
  <c r="F178" i="4" l="1"/>
  <c r="C211" i="4" s="1"/>
  <c r="F113" i="4"/>
  <c r="F149" i="4"/>
  <c r="F83" i="4"/>
  <c r="F96" i="4"/>
  <c r="F97" i="4"/>
  <c r="F87" i="4"/>
  <c r="F88" i="4"/>
  <c r="F141" i="4"/>
  <c r="D85" i="4"/>
  <c r="F85" i="4" s="1"/>
  <c r="F138" i="4"/>
  <c r="F81" i="4"/>
  <c r="F112" i="4"/>
  <c r="F139" i="4"/>
  <c r="F110" i="4"/>
  <c r="D150" i="4"/>
  <c r="F150" i="4" s="1"/>
  <c r="F185" i="4"/>
  <c r="D80" i="4"/>
  <c r="F80" i="4" s="1"/>
  <c r="G48" i="4"/>
  <c r="G55" i="4" s="1"/>
  <c r="C206" i="4" s="1"/>
  <c r="F109" i="4"/>
  <c r="D86" i="4"/>
  <c r="F86" i="4" s="1"/>
  <c r="F98" i="4"/>
  <c r="F143" i="4"/>
  <c r="F164" i="4"/>
  <c r="C210" i="4" s="1"/>
  <c r="F186" i="4"/>
  <c r="F111" i="4"/>
  <c r="F114" i="4"/>
  <c r="D84" i="4"/>
  <c r="F84" i="4" s="1"/>
  <c r="F101" i="4"/>
  <c r="F183" i="4"/>
  <c r="G23" i="4"/>
  <c r="G37" i="4" s="1"/>
  <c r="C205" i="4" s="1"/>
  <c r="F64" i="4"/>
  <c r="F68" i="4"/>
  <c r="D82" i="4"/>
  <c r="F82" i="4" s="1"/>
  <c r="G123" i="4"/>
  <c r="G130" i="4" s="1"/>
  <c r="F99" i="4"/>
  <c r="F102" i="4"/>
  <c r="F142" i="4"/>
  <c r="F151" i="4"/>
  <c r="D153" i="4"/>
  <c r="F153" i="4" s="1"/>
  <c r="F100" i="4"/>
  <c r="F184" i="4" l="1"/>
  <c r="F187" i="4" s="1"/>
  <c r="C212" i="4" s="1"/>
  <c r="F152" i="4"/>
  <c r="F154" i="4" s="1"/>
  <c r="F103" i="4"/>
  <c r="F89" i="4"/>
  <c r="F115" i="4"/>
  <c r="F74" i="4"/>
  <c r="F140" i="4"/>
  <c r="F144" i="4" s="1"/>
  <c r="F155" i="4" l="1"/>
  <c r="C209" i="4" s="1"/>
  <c r="F90" i="4"/>
  <c r="C207" i="4" s="1"/>
  <c r="F116" i="4"/>
  <c r="C208" i="4" s="1"/>
  <c r="C218" i="4" l="1"/>
  <c r="C221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77" authorId="0" shapeId="0" xr:uid="{74462EA6-30A3-4EBD-BDE8-CCA44999590E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Same description as above</t>
        </r>
      </text>
    </comment>
    <comment ref="B126" authorId="0" shapeId="0" xr:uid="{D9E499B9-B297-43FF-A316-50BC27332B6B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Jake to follow up about 75NB012.1 after stilrling TADMS.. Possible duplicate in SunGuide</t>
        </r>
      </text>
    </comment>
  </commentList>
</comments>
</file>

<file path=xl/sharedStrings.xml><?xml version="1.0" encoding="utf-8"?>
<sst xmlns="http://schemas.openxmlformats.org/spreadsheetml/2006/main" count="337" uniqueCount="144">
  <si>
    <t xml:space="preserve">Item </t>
  </si>
  <si>
    <t>Job Classification</t>
  </si>
  <si>
    <t>#</t>
  </si>
  <si>
    <t>Unit</t>
  </si>
  <si>
    <t>Per Site</t>
  </si>
  <si>
    <t>EDMS and associated components</t>
  </si>
  <si>
    <t>Per Unit</t>
  </si>
  <si>
    <t>Roadway Weather Information System (RWIS) and associated components</t>
  </si>
  <si>
    <t>Category 3 - Preventive Maintenance Services (Arterials)</t>
  </si>
  <si>
    <t>Bluetooth Travel Time System (BTTS) and associated components</t>
  </si>
  <si>
    <t xml:space="preserve">4A - Troubleshoot, Reset and Reboot Services </t>
  </si>
  <si>
    <t>CCTV Camera System and associated components</t>
  </si>
  <si>
    <t>4A Subtotal</t>
  </si>
  <si>
    <t>CCTV Camera System and associated components i.e. video encoder, field Ethernet switch, terminal server, power supply units, transformers, media converter, UPS, etc.</t>
  </si>
  <si>
    <t>HAR System Components</t>
  </si>
  <si>
    <t>4B Subtotal</t>
  </si>
  <si>
    <t>Deploy and Maintain Portable Generator</t>
  </si>
  <si>
    <t>Category 5 - Minor Repair Services (Arterials)</t>
  </si>
  <si>
    <t xml:space="preserve">5A - Troubleshoot, Reset and Reboot Services </t>
  </si>
  <si>
    <t>5A Subtotal</t>
  </si>
  <si>
    <t>5B – Device Replacement Services</t>
  </si>
  <si>
    <t>5B Subtotal</t>
  </si>
  <si>
    <t>Category 6 – EXPRESS LANES SERVICES (I-95 EL and I-75 EL)</t>
  </si>
  <si>
    <t xml:space="preserve">6A - Preventive Maintenance Services </t>
  </si>
  <si>
    <t>Item</t>
  </si>
  <si>
    <t>Incident Management DMS and associated components</t>
  </si>
  <si>
    <t>Lane status DMS and associated components</t>
  </si>
  <si>
    <t>Toll amount DMS and associated components</t>
  </si>
  <si>
    <t xml:space="preserve"> 6A Subtotal</t>
  </si>
  <si>
    <t xml:space="preserve">6B - Minor Repair Services </t>
  </si>
  <si>
    <t>Toll Amount DMS and associated components i.e. display modules, controller, field Ethernet switch, terminal server, power supply units, transformers, media converter, UPS, etc.</t>
  </si>
  <si>
    <t>Lane Status DMS and associated components i.e. display modules, controller, field Ethernet switch, terminal server, power supply units, transformers, media converter, UPS, etc.</t>
  </si>
  <si>
    <t>Incident Management DMS and associated components i.e. display modules, controller, field Ethernet switch, terminal server, power supply units, transformers, media converter, UPS, etc.</t>
  </si>
  <si>
    <t>Category 7 – Other Services/Items in District Four</t>
  </si>
  <si>
    <t>Other Services/Items</t>
  </si>
  <si>
    <t>Per Linear Foot</t>
  </si>
  <si>
    <t>Category 8 – Maintenance of Traffic (MOT) Services in District Four</t>
  </si>
  <si>
    <t xml:space="preserve">MOT Services </t>
  </si>
  <si>
    <t>Per Hour</t>
  </si>
  <si>
    <t xml:space="preserve">Electrician </t>
  </si>
  <si>
    <t>Category 2 – Preventive Maintenance Services (Interstate General Purpose Lanes, US 27 and FLL Runway Expansion Project ITS)  Subtotal</t>
  </si>
  <si>
    <t xml:space="preserve">Category 3 – Preventive Maintenance Services (Arterials) Subtotal </t>
  </si>
  <si>
    <t>Category 4 – Minor Repair Services (Interstate General Purpose Lanes, US 27, and FLL Runway Expansion Project ITS) Subtotal</t>
  </si>
  <si>
    <t>Category 5 – Minor Repair Services (Arterials)</t>
  </si>
  <si>
    <t>Category 9 – Staffing Rates (For All Services)</t>
  </si>
  <si>
    <t>ITS Maintenance Technician</t>
  </si>
  <si>
    <t>TOTAL ANNUAL COST</t>
  </si>
  <si>
    <t>Communication Hub Cabinets and associated components</t>
  </si>
  <si>
    <t>Communication Hub Buildings and associated components</t>
  </si>
  <si>
    <t xml:space="preserve">Directional Bore on Limited Access Facilities including Express Lanes (Conduits to be paid separately) </t>
  </si>
  <si>
    <t xml:space="preserve">MOT Level 1 </t>
  </si>
  <si>
    <t>MOT Level 2</t>
  </si>
  <si>
    <t>MOT Level 3</t>
  </si>
  <si>
    <t xml:space="preserve">MOT Level 4 </t>
  </si>
  <si>
    <t xml:space="preserve">MOT Level 5 </t>
  </si>
  <si>
    <t xml:space="preserve">MOT Level 6 </t>
  </si>
  <si>
    <t xml:space="preserve">MOT Level 7 </t>
  </si>
  <si>
    <t>Annual Fixed Price 
(Lump Sum)</t>
  </si>
  <si>
    <t>Variable Speed Limit Signs (VSLS)  and associated components</t>
  </si>
  <si>
    <t>Wireless Access Points and associated components</t>
  </si>
  <si>
    <t>Microwave Vehicle Detection System (MVDS) and associated components with calibration</t>
  </si>
  <si>
    <t>Microwave Vehicle Detection System (MVDS) and associated components without calibration</t>
  </si>
  <si>
    <t>MVDS and asociated components with calibration</t>
  </si>
  <si>
    <t>MVDS and asociated components without calibration</t>
  </si>
  <si>
    <t>Per Location – Per Day</t>
  </si>
  <si>
    <t>Senior ITS Maintenance Technician</t>
  </si>
  <si>
    <t>Utility Technician</t>
  </si>
  <si>
    <t>Permanent Mount Generators and associated components</t>
  </si>
  <si>
    <t>Portable Generators and associated components</t>
  </si>
  <si>
    <t>Inductive Loops Detection System and associated components</t>
  </si>
  <si>
    <t>Magnetic Traffic Detection System (Sensys detectors) and associated components</t>
  </si>
  <si>
    <t>Inductive Loop Detection System and associated components</t>
  </si>
  <si>
    <t>Ramp Signaling System and associated components</t>
  </si>
  <si>
    <t>Estimated Annual Service Cost
 (A*B*C)</t>
  </si>
  <si>
    <t>Fixed Fee (unit rate)
(B)</t>
  </si>
  <si>
    <t>Estimated Annual Cost
(A*B)</t>
  </si>
  <si>
    <t>Fixed Fee (Unit Rate) 
(C)</t>
  </si>
  <si>
    <t>Estimated Quantity of Minor Repairs Annually 
(A)</t>
  </si>
  <si>
    <t>4B - Device Replacement Services</t>
  </si>
  <si>
    <t>Estimated Quantity of Device Replacements Annually
(A)</t>
  </si>
  <si>
    <t>Estimated Quantity of Units
(A)</t>
  </si>
  <si>
    <t>Estimated Quantity of Minor Repairs Annually
(A)</t>
  </si>
  <si>
    <t xml:space="preserve">Estimated Quantity of Device Replacements Annually
(A) </t>
  </si>
  <si>
    <t>Estimated Annual Cost
(A*B*C)</t>
  </si>
  <si>
    <t>Estimated No. of Hours
 (A)</t>
  </si>
  <si>
    <t>Fixed Fee (Unit Rate)
(B)</t>
  </si>
  <si>
    <t>Estimated Quantity
(A)</t>
  </si>
  <si>
    <t>Estimated Quantity of Device Replacement Services Annually (A)</t>
  </si>
  <si>
    <t>Estimated Quantity of Minor Repairs Services Annually 
(A)</t>
  </si>
  <si>
    <t>Fixed Fee (Unit Rate)
(C)</t>
  </si>
  <si>
    <t xml:space="preserve">MVDS System and associated components </t>
  </si>
  <si>
    <t xml:space="preserve">Microwave Vehicle Detection System (MVDS) and associated components </t>
  </si>
  <si>
    <t xml:space="preserve">MVDS and associated components </t>
  </si>
  <si>
    <t>Category 2 - Preventive Maintenance Services (General Purpose Lanes on I-95, I-75, and Limited Access Facilities such as I-595, US 27, and others)</t>
  </si>
  <si>
    <t>Incident Management Dynamic Message Signs (DMS) and associated components</t>
  </si>
  <si>
    <t>Category 4 - Minor Repair Services (General Purpose Lanes on I-95, I-75, and Limited Access Facilities such as I-595, US 27, and others)</t>
  </si>
  <si>
    <t>Category 9 - Staffing Rates</t>
  </si>
  <si>
    <t>Category 8 – Maintenance of Traffic (MOT) Services</t>
  </si>
  <si>
    <t>Category 7 – Other Services/Items</t>
  </si>
  <si>
    <t>Arterial Incident Management DMS and associated components</t>
  </si>
  <si>
    <t>Incident Management DMS System and associated components i.e. display modules, controller, field Ethernet switch, terminal server, power supply units, transformers, media converter, UPS, etc.</t>
  </si>
  <si>
    <t>Arterial Incident Management DMS System and associated components</t>
  </si>
  <si>
    <t>Arterial Incident Management DMS Display Module and associated components i.e. display modules, controller, field Ethernet switch, terminal server, power supply units, transformers, media converter, UPS, etc.</t>
  </si>
  <si>
    <t>Directional Bore on Arterial Facilities (Conduits to be paid separately)</t>
  </si>
  <si>
    <t>Portable Changeable Message Sign (PCMS)/Portable DMS Deployment</t>
  </si>
  <si>
    <t>Per Day - Per Generator</t>
  </si>
  <si>
    <t>Per Unit – Per Day</t>
  </si>
  <si>
    <t xml:space="preserve">Wireless Access Points and associated components </t>
  </si>
  <si>
    <t>Road Weather Information System (RWIS) and associated components</t>
  </si>
  <si>
    <t>Category 5 Annual Costs (5A+5B)</t>
  </si>
  <si>
    <t>Category 6 – EXPRESS LANES (EL) SERVICES (I-95 EL and I-75 EL)</t>
  </si>
  <si>
    <t>Category 6 Annual Costs (6A+6B1+6B2)</t>
  </si>
  <si>
    <t>Category 7 Annual Costs</t>
  </si>
  <si>
    <t>Category 2 Annual Costs</t>
  </si>
  <si>
    <t xml:space="preserve"> Category 3 Annual Costs</t>
  </si>
  <si>
    <t>Grand Total (5-Year)</t>
  </si>
  <si>
    <t xml:space="preserve">Category 11 Optional Services Non-Bid Item </t>
  </si>
  <si>
    <t>Category 12 Reimbursable Compensation Non-Bid Item</t>
  </si>
  <si>
    <t>Category 10- Transition Services Non-Bid Item</t>
  </si>
  <si>
    <t>Category 1 – On-Site and Operations Staffing</t>
  </si>
  <si>
    <t>On-Site and Operations Staffing</t>
  </si>
  <si>
    <t xml:space="preserve">Category 1 Annual Costs </t>
  </si>
  <si>
    <t>Category 1 – On-Site and Operations Staffing Cost</t>
  </si>
  <si>
    <t>Category 4 Annual Costs (4A+4B)</t>
  </si>
  <si>
    <t xml:space="preserve">6B1 Troubleshoot, Reset and Reboot Services </t>
  </si>
  <si>
    <t>6B1 Subtotal</t>
  </si>
  <si>
    <t>6B2 Device Replacement Services</t>
  </si>
  <si>
    <t>6B2 Subtotal</t>
  </si>
  <si>
    <t>Category 8 Annual Costs</t>
  </si>
  <si>
    <t>Category 9 Annual Costs</t>
  </si>
  <si>
    <t>Category 11 - Optional Services Staffing Rates</t>
  </si>
  <si>
    <t>Fixed Fee (Unit Rate)</t>
  </si>
  <si>
    <t>INSTRUCTION TO PROPOSERS: ONLY FILL IN HIGHLIGHTED CELLS. THE AMOUNT WILL BE CALCULATED AUTOMATICALLY.</t>
  </si>
  <si>
    <t>Type</t>
  </si>
  <si>
    <t>Estimated Service Visits Per Year
(B)</t>
  </si>
  <si>
    <t>Wrong Way Vehicle Detection System (WWVDS) and associated components</t>
  </si>
  <si>
    <t>Highway Advisory Radio (HAR) and associated components</t>
  </si>
  <si>
    <t>WWVDS and associated components</t>
  </si>
  <si>
    <t>RWIS System and associated Components</t>
  </si>
  <si>
    <t>VSLS and associated components</t>
  </si>
  <si>
    <t xml:space="preserve">WWVDS and associated components </t>
  </si>
  <si>
    <t xml:space="preserve">Pedestrian Flashing Beacon (PFB) Assemblies </t>
  </si>
  <si>
    <t>Pedestrian Flashing Beacon (PFB) Assemblies and associated components</t>
  </si>
  <si>
    <t>EXHIBIT C
Contract Price Proposal E4X61
Transportation Systems Management and Operations (TSM&amp;O) Device Maintenance Contract, District Four
Financial Project Number(s):	406795-7-72-01 &amp; various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</si>
</sst>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</font>
    <font>
      <b/>
      <sz val="11"/>
      <color theme="1"/>
      <name val="Arial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6" fontId="8" fillId="4" borderId="15" xfId="0" applyNumberFormat="1" applyFont="1" applyFill="1" applyBorder="1" applyProtection="1">
      <protection locked="0"/>
    </xf>
    <xf numFmtId="164" fontId="7" fillId="4" borderId="1" xfId="0" applyNumberFormat="1" applyFont="1" applyFill="1" applyBorder="1" applyAlignment="1" applyProtection="1">
      <alignment vertical="center" wrapText="1"/>
      <protection locked="0"/>
    </xf>
    <xf numFmtId="164" fontId="7" fillId="4" borderId="5" xfId="0" applyNumberFormat="1" applyFont="1" applyFill="1" applyBorder="1" applyAlignment="1" applyProtection="1">
      <alignment vertical="center" wrapText="1"/>
      <protection locked="0"/>
    </xf>
    <xf numFmtId="164" fontId="1" fillId="4" borderId="2" xfId="0" applyNumberFormat="1" applyFont="1" applyFill="1" applyBorder="1" applyAlignment="1" applyProtection="1">
      <alignment vertical="center" wrapText="1"/>
      <protection locked="0"/>
    </xf>
    <xf numFmtId="164" fontId="1" fillId="4" borderId="15" xfId="0" applyNumberFormat="1" applyFont="1" applyFill="1" applyBorder="1" applyAlignment="1" applyProtection="1">
      <alignment vertical="center" wrapText="1"/>
      <protection locked="0"/>
    </xf>
    <xf numFmtId="164" fontId="1" fillId="4" borderId="7" xfId="0" applyNumberFormat="1" applyFont="1" applyFill="1" applyBorder="1" applyAlignment="1" applyProtection="1">
      <alignment vertical="center" wrapText="1"/>
      <protection locked="0"/>
    </xf>
    <xf numFmtId="0" fontId="1" fillId="4" borderId="5" xfId="0" applyFont="1" applyFill="1" applyBorder="1" applyAlignment="1" applyProtection="1">
      <alignment horizontal="center" vertical="center" wrapText="1"/>
      <protection locked="0"/>
    </xf>
    <xf numFmtId="0" fontId="1" fillId="4" borderId="7" xfId="0" applyFont="1" applyFill="1" applyBorder="1" applyAlignment="1" applyProtection="1">
      <alignment vertical="center" wrapText="1"/>
      <protection locked="0"/>
    </xf>
    <xf numFmtId="0" fontId="2" fillId="6" borderId="15" xfId="0" applyFont="1" applyFill="1" applyBorder="1" applyAlignment="1">
      <alignment vertical="center" wrapText="1"/>
    </xf>
    <xf numFmtId="164" fontId="2" fillId="0" borderId="15" xfId="0" applyNumberFormat="1" applyFont="1" applyBorder="1" applyAlignment="1">
      <alignment vertical="center" wrapText="1"/>
    </xf>
    <xf numFmtId="164" fontId="2" fillId="0" borderId="15" xfId="0" applyNumberFormat="1" applyFont="1" applyBorder="1"/>
    <xf numFmtId="0" fontId="9" fillId="0" borderId="0" xfId="0" applyFont="1"/>
    <xf numFmtId="0" fontId="2" fillId="6" borderId="0" xfId="0" applyFont="1" applyFill="1" applyAlignment="1">
      <alignment vertical="center" wrapText="1"/>
    </xf>
    <xf numFmtId="164" fontId="2" fillId="0" borderId="0" xfId="0" applyNumberFormat="1" applyFont="1"/>
    <xf numFmtId="0" fontId="2" fillId="0" borderId="0" xfId="0" applyFont="1" applyAlignment="1">
      <alignment vertical="center" wrapText="1"/>
    </xf>
    <xf numFmtId="0" fontId="11" fillId="5" borderId="2" xfId="0" applyFont="1" applyFill="1" applyBorder="1" applyAlignment="1">
      <alignment vertical="center" wrapText="1"/>
    </xf>
    <xf numFmtId="164" fontId="11" fillId="5" borderId="4" xfId="0" applyNumberFormat="1" applyFont="1" applyFill="1" applyBorder="1"/>
    <xf numFmtId="164" fontId="0" fillId="0" borderId="0" xfId="0" applyNumberFormat="1"/>
    <xf numFmtId="0" fontId="10" fillId="5" borderId="0" xfId="0" applyFont="1" applyFill="1"/>
    <xf numFmtId="164" fontId="10" fillId="5" borderId="0" xfId="0" applyNumberFormat="1" applyFont="1" applyFill="1"/>
    <xf numFmtId="0" fontId="3" fillId="0" borderId="0" xfId="0" applyFont="1"/>
    <xf numFmtId="0" fontId="1" fillId="0" borderId="7" xfId="0" applyFont="1" applyBorder="1" applyAlignment="1">
      <alignment vertical="center" wrapText="1"/>
    </xf>
    <xf numFmtId="164" fontId="2" fillId="5" borderId="7" xfId="0" applyNumberFormat="1" applyFont="1" applyFill="1" applyBorder="1" applyAlignment="1">
      <alignment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164" fontId="1" fillId="0" borderId="7" xfId="0" applyNumberFormat="1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vertical="center" wrapText="1"/>
    </xf>
    <xf numFmtId="164" fontId="1" fillId="5" borderId="7" xfId="0" applyNumberFormat="1" applyFont="1" applyFill="1" applyBorder="1" applyAlignment="1">
      <alignment vertical="center" wrapText="1"/>
    </xf>
    <xf numFmtId="164" fontId="1" fillId="5" borderId="4" xfId="0" applyNumberFormat="1" applyFont="1" applyFill="1" applyBorder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wrapText="1"/>
    </xf>
    <xf numFmtId="164" fontId="1" fillId="0" borderId="25" xfId="0" applyNumberFormat="1" applyFont="1" applyBorder="1" applyAlignment="1">
      <alignment vertical="center" wrapText="1"/>
    </xf>
    <xf numFmtId="164" fontId="1" fillId="0" borderId="22" xfId="0" applyNumberFormat="1" applyFont="1" applyBorder="1" applyAlignment="1">
      <alignment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6" borderId="21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1" fillId="6" borderId="2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0" fillId="5" borderId="0" xfId="0" applyFill="1"/>
    <xf numFmtId="164" fontId="2" fillId="5" borderId="15" xfId="0" applyNumberFormat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" fillId="3" borderId="5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right" vertical="center" wrapText="1"/>
    </xf>
    <xf numFmtId="164" fontId="2" fillId="0" borderId="0" xfId="0" applyNumberFormat="1" applyFont="1" applyAlignment="1">
      <alignment vertical="center" wrapText="1"/>
    </xf>
    <xf numFmtId="164" fontId="1" fillId="3" borderId="7" xfId="0" applyNumberFormat="1" applyFont="1" applyFill="1" applyBorder="1" applyAlignment="1">
      <alignment vertical="center" wrapText="1"/>
    </xf>
    <xf numFmtId="0" fontId="1" fillId="3" borderId="7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vertical="center" wrapText="1"/>
    </xf>
    <xf numFmtId="164" fontId="1" fillId="0" borderId="4" xfId="0" applyNumberFormat="1" applyFont="1" applyBorder="1"/>
    <xf numFmtId="0" fontId="2" fillId="7" borderId="6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164" fontId="1" fillId="0" borderId="15" xfId="0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164" fontId="7" fillId="0" borderId="15" xfId="0" applyNumberFormat="1" applyFont="1" applyBorder="1" applyAlignment="1">
      <alignment vertical="center" wrapText="1"/>
    </xf>
    <xf numFmtId="0" fontId="1" fillId="0" borderId="15" xfId="0" applyFont="1" applyBorder="1" applyAlignment="1">
      <alignment wrapText="1"/>
    </xf>
    <xf numFmtId="0" fontId="7" fillId="0" borderId="15" xfId="0" applyFont="1" applyBorder="1" applyAlignment="1">
      <alignment vertical="center" wrapText="1"/>
    </xf>
    <xf numFmtId="0" fontId="7" fillId="0" borderId="15" xfId="0" applyFont="1" applyBorder="1" applyAlignment="1">
      <alignment horizontal="center" vertical="center" wrapText="1"/>
    </xf>
    <xf numFmtId="0" fontId="4" fillId="3" borderId="15" xfId="0" applyFont="1" applyFill="1" applyBorder="1" applyAlignment="1">
      <alignment vertical="center" wrapText="1"/>
    </xf>
    <xf numFmtId="0" fontId="7" fillId="6" borderId="15" xfId="0" applyFont="1" applyFill="1" applyBorder="1" applyAlignment="1">
      <alignment horizontal="center" vertical="center" wrapText="1"/>
    </xf>
    <xf numFmtId="0" fontId="3" fillId="5" borderId="0" xfId="0" applyFont="1" applyFill="1"/>
    <xf numFmtId="164" fontId="1" fillId="3" borderId="1" xfId="0" applyNumberFormat="1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8" fillId="6" borderId="14" xfId="0" applyFont="1" applyFill="1" applyBorder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 wrapText="1"/>
    </xf>
    <xf numFmtId="164" fontId="7" fillId="0" borderId="1" xfId="0" applyNumberFormat="1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164" fontId="7" fillId="5" borderId="1" xfId="0" applyNumberFormat="1" applyFont="1" applyFill="1" applyBorder="1" applyAlignment="1">
      <alignment vertical="center" wrapText="1"/>
    </xf>
    <xf numFmtId="164" fontId="7" fillId="0" borderId="5" xfId="0" applyNumberFormat="1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164" fontId="8" fillId="0" borderId="7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right" vertical="center" wrapText="1"/>
    </xf>
    <xf numFmtId="0" fontId="2" fillId="6" borderId="3" xfId="0" applyFont="1" applyFill="1" applyBorder="1" applyAlignment="1">
      <alignment horizontal="right" vertical="center" wrapText="1"/>
    </xf>
    <xf numFmtId="0" fontId="2" fillId="6" borderId="4" xfId="0" applyFont="1" applyFill="1" applyBorder="1" applyAlignment="1">
      <alignment horizontal="right" vertical="center" wrapText="1"/>
    </xf>
    <xf numFmtId="0" fontId="2" fillId="7" borderId="2" xfId="0" applyFont="1" applyFill="1" applyBorder="1" applyAlignment="1">
      <alignment horizontal="right"/>
    </xf>
    <xf numFmtId="0" fontId="2" fillId="7" borderId="3" xfId="0" applyFont="1" applyFill="1" applyBorder="1" applyAlignment="1">
      <alignment horizontal="right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right" vertical="center" wrapText="1"/>
    </xf>
    <xf numFmtId="0" fontId="2" fillId="2" borderId="24" xfId="0" applyFont="1" applyFill="1" applyBorder="1" applyAlignment="1">
      <alignment horizontal="right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6" borderId="21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8" fillId="6" borderId="22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right" vertical="center" wrapText="1"/>
    </xf>
    <xf numFmtId="0" fontId="2" fillId="5" borderId="3" xfId="0" applyFont="1" applyFill="1" applyBorder="1" applyAlignment="1">
      <alignment horizontal="right" vertical="center" wrapText="1"/>
    </xf>
    <xf numFmtId="0" fontId="2" fillId="5" borderId="4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right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right" vertical="center" wrapText="1"/>
    </xf>
    <xf numFmtId="0" fontId="2" fillId="6" borderId="9" xfId="0" applyFont="1" applyFill="1" applyBorder="1" applyAlignment="1">
      <alignment horizontal="right" vertical="center" wrapText="1"/>
    </xf>
    <xf numFmtId="0" fontId="2" fillId="6" borderId="7" xfId="0" applyFont="1" applyFill="1" applyBorder="1" applyAlignment="1">
      <alignment horizontal="right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4" borderId="0" xfId="0" applyFont="1" applyFill="1" applyAlignment="1">
      <alignment horizontal="center" vertical="center" wrapText="1"/>
    </xf>
    <xf numFmtId="0" fontId="8" fillId="6" borderId="2" xfId="0" applyFont="1" applyFill="1" applyBorder="1" applyAlignment="1">
      <alignment horizontal="right" vertical="center" wrapText="1"/>
    </xf>
    <xf numFmtId="0" fontId="8" fillId="6" borderId="4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6FAA2-6BC3-4AA3-9210-A1C4402EF1B4}">
  <sheetPr>
    <pageSetUpPr fitToPage="1"/>
  </sheetPr>
  <dimension ref="A1:G223"/>
  <sheetViews>
    <sheetView tabSelected="1" topLeftCell="A109" zoomScale="85" zoomScaleNormal="85" zoomScaleSheetLayoutView="100" workbookViewId="0">
      <selection activeCell="N136" sqref="N136"/>
    </sheetView>
  </sheetViews>
  <sheetFormatPr defaultColWidth="8.7109375" defaultRowHeight="15" x14ac:dyDescent="0.25"/>
  <cols>
    <col min="1" max="1" width="7.7109375" customWidth="1"/>
    <col min="2" max="2" width="33.28515625" customWidth="1"/>
    <col min="3" max="3" width="23.85546875" customWidth="1"/>
    <col min="4" max="4" width="25.28515625" customWidth="1"/>
    <col min="5" max="5" width="45.42578125" customWidth="1"/>
    <col min="6" max="6" width="25.7109375" customWidth="1"/>
    <col min="7" max="7" width="43.42578125" customWidth="1"/>
  </cols>
  <sheetData>
    <row r="1" spans="1:7" ht="120.6" customHeight="1" x14ac:dyDescent="0.25">
      <c r="A1" s="156" t="s">
        <v>143</v>
      </c>
      <c r="B1" s="157"/>
      <c r="C1" s="157"/>
      <c r="D1" s="157"/>
      <c r="E1" s="157"/>
      <c r="F1" s="157"/>
      <c r="G1" s="157"/>
    </row>
    <row r="2" spans="1:7" ht="69.95" customHeight="1" x14ac:dyDescent="0.25">
      <c r="A2" s="158" t="s">
        <v>132</v>
      </c>
      <c r="B2" s="158"/>
      <c r="C2" s="158"/>
      <c r="D2" s="158"/>
      <c r="E2" s="158"/>
      <c r="F2" s="158"/>
      <c r="G2" s="158"/>
    </row>
    <row r="3" spans="1:7" ht="15.75" thickBot="1" x14ac:dyDescent="0.3"/>
    <row r="4" spans="1:7" ht="15.75" thickBot="1" x14ac:dyDescent="0.3">
      <c r="D4" s="112" t="s">
        <v>119</v>
      </c>
      <c r="E4" s="113"/>
      <c r="F4" s="114"/>
    </row>
    <row r="5" spans="1:7" x14ac:dyDescent="0.25">
      <c r="D5" s="24" t="s">
        <v>0</v>
      </c>
      <c r="E5" s="105" t="s">
        <v>1</v>
      </c>
      <c r="F5" s="105" t="s">
        <v>57</v>
      </c>
    </row>
    <row r="6" spans="1:7" ht="15.75" thickBot="1" x14ac:dyDescent="0.3">
      <c r="D6" s="27" t="s">
        <v>2</v>
      </c>
      <c r="E6" s="106"/>
      <c r="F6" s="155"/>
    </row>
    <row r="7" spans="1:7" ht="15.75" thickBot="1" x14ac:dyDescent="0.3">
      <c r="D7" s="101">
        <v>1</v>
      </c>
      <c r="E7" s="102" t="s">
        <v>120</v>
      </c>
      <c r="F7" s="1"/>
    </row>
    <row r="8" spans="1:7" ht="15.75" thickBot="1" x14ac:dyDescent="0.3">
      <c r="D8" s="159" t="s">
        <v>121</v>
      </c>
      <c r="E8" s="160"/>
      <c r="F8" s="100">
        <f>F7</f>
        <v>0</v>
      </c>
    </row>
    <row r="18" spans="1:7" ht="15.75" thickBot="1" x14ac:dyDescent="0.3"/>
    <row r="19" spans="1:7" x14ac:dyDescent="0.25">
      <c r="A19" s="138" t="s">
        <v>93</v>
      </c>
      <c r="B19" s="139"/>
      <c r="C19" s="139"/>
      <c r="D19" s="139"/>
      <c r="E19" s="139"/>
      <c r="F19" s="139"/>
      <c r="G19" s="140"/>
    </row>
    <row r="20" spans="1:7" ht="15.75" thickBot="1" x14ac:dyDescent="0.3">
      <c r="A20" s="152"/>
      <c r="B20" s="153"/>
      <c r="C20" s="153"/>
      <c r="D20" s="153"/>
      <c r="E20" s="153"/>
      <c r="F20" s="153"/>
      <c r="G20" s="154"/>
    </row>
    <row r="21" spans="1:7" x14ac:dyDescent="0.25">
      <c r="A21" s="24" t="s">
        <v>0</v>
      </c>
      <c r="B21" s="105" t="s">
        <v>133</v>
      </c>
      <c r="C21" s="105" t="s">
        <v>3</v>
      </c>
      <c r="D21" s="105" t="s">
        <v>80</v>
      </c>
      <c r="E21" s="105" t="s">
        <v>134</v>
      </c>
      <c r="F21" s="105" t="s">
        <v>76</v>
      </c>
      <c r="G21" s="105" t="s">
        <v>73</v>
      </c>
    </row>
    <row r="22" spans="1:7" ht="47.45" customHeight="1" thickBot="1" x14ac:dyDescent="0.3">
      <c r="A22" s="93" t="s">
        <v>2</v>
      </c>
      <c r="B22" s="155"/>
      <c r="C22" s="155"/>
      <c r="D22" s="155"/>
      <c r="E22" s="155"/>
      <c r="F22" s="155"/>
      <c r="G22" s="155"/>
    </row>
    <row r="23" spans="1:7" ht="29.25" thickBot="1" x14ac:dyDescent="0.3">
      <c r="A23" s="76">
        <v>1</v>
      </c>
      <c r="B23" s="77" t="s">
        <v>11</v>
      </c>
      <c r="C23" s="76" t="s">
        <v>4</v>
      </c>
      <c r="D23" s="76">
        <v>349</v>
      </c>
      <c r="E23" s="76">
        <v>4</v>
      </c>
      <c r="F23" s="2"/>
      <c r="G23" s="88">
        <f>D23*E23*F23</f>
        <v>0</v>
      </c>
    </row>
    <row r="24" spans="1:7" ht="43.5" thickBot="1" x14ac:dyDescent="0.3">
      <c r="A24" s="96">
        <v>2</v>
      </c>
      <c r="B24" s="99" t="s">
        <v>94</v>
      </c>
      <c r="C24" s="96" t="s">
        <v>4</v>
      </c>
      <c r="D24" s="96">
        <v>73</v>
      </c>
      <c r="E24" s="96">
        <v>4</v>
      </c>
      <c r="F24" s="2"/>
      <c r="G24" s="88">
        <f t="shared" ref="G24:G36" si="0">D24*E24*F24</f>
        <v>0</v>
      </c>
    </row>
    <row r="25" spans="1:7" ht="29.25" thickBot="1" x14ac:dyDescent="0.3">
      <c r="A25" s="96">
        <v>3</v>
      </c>
      <c r="B25" s="99" t="s">
        <v>5</v>
      </c>
      <c r="C25" s="96" t="s">
        <v>4</v>
      </c>
      <c r="D25" s="96">
        <v>10</v>
      </c>
      <c r="E25" s="96">
        <v>4</v>
      </c>
      <c r="F25" s="2"/>
      <c r="G25" s="88">
        <f>D25*E25*F25</f>
        <v>0</v>
      </c>
    </row>
    <row r="26" spans="1:7" ht="43.5" thickBot="1" x14ac:dyDescent="0.3">
      <c r="A26" s="81">
        <v>4</v>
      </c>
      <c r="B26" s="77" t="s">
        <v>60</v>
      </c>
      <c r="C26" s="76" t="s">
        <v>6</v>
      </c>
      <c r="D26" s="76">
        <v>150</v>
      </c>
      <c r="E26" s="76">
        <v>1</v>
      </c>
      <c r="F26" s="2"/>
      <c r="G26" s="94">
        <f t="shared" si="0"/>
        <v>0</v>
      </c>
    </row>
    <row r="27" spans="1:7" ht="43.5" thickBot="1" x14ac:dyDescent="0.3">
      <c r="A27" s="81">
        <v>5</v>
      </c>
      <c r="B27" s="77" t="s">
        <v>61</v>
      </c>
      <c r="C27" s="76" t="s">
        <v>4</v>
      </c>
      <c r="D27" s="76">
        <v>345</v>
      </c>
      <c r="E27" s="76">
        <v>3</v>
      </c>
      <c r="F27" s="2"/>
      <c r="G27" s="94">
        <f>D27*E27*F27</f>
        <v>0</v>
      </c>
    </row>
    <row r="28" spans="1:7" ht="29.25" thickBot="1" x14ac:dyDescent="0.3">
      <c r="A28" s="81">
        <v>6</v>
      </c>
      <c r="B28" s="77" t="s">
        <v>48</v>
      </c>
      <c r="C28" s="76" t="s">
        <v>4</v>
      </c>
      <c r="D28" s="76">
        <v>17</v>
      </c>
      <c r="E28" s="76">
        <v>4</v>
      </c>
      <c r="F28" s="2"/>
      <c r="G28" s="94">
        <f>D28*E28*F28</f>
        <v>0</v>
      </c>
    </row>
    <row r="29" spans="1:7" ht="43.5" thickBot="1" x14ac:dyDescent="0.3">
      <c r="A29" s="81">
        <v>7</v>
      </c>
      <c r="B29" s="77" t="s">
        <v>135</v>
      </c>
      <c r="C29" s="76" t="s">
        <v>4</v>
      </c>
      <c r="D29" s="76">
        <v>37</v>
      </c>
      <c r="E29" s="76">
        <v>4</v>
      </c>
      <c r="F29" s="2"/>
      <c r="G29" s="94">
        <f>D29*E29*F29</f>
        <v>0</v>
      </c>
    </row>
    <row r="30" spans="1:7" ht="29.25" thickBot="1" x14ac:dyDescent="0.3">
      <c r="A30" s="81">
        <v>8</v>
      </c>
      <c r="B30" s="77" t="s">
        <v>59</v>
      </c>
      <c r="C30" s="76" t="s">
        <v>4</v>
      </c>
      <c r="D30" s="76">
        <v>23</v>
      </c>
      <c r="E30" s="76">
        <v>4</v>
      </c>
      <c r="F30" s="2"/>
      <c r="G30" s="94">
        <f>D30*E30*F30</f>
        <v>0</v>
      </c>
    </row>
    <row r="31" spans="1:7" ht="43.5" thickBot="1" x14ac:dyDescent="0.3">
      <c r="A31" s="81">
        <v>9</v>
      </c>
      <c r="B31" s="77" t="s">
        <v>70</v>
      </c>
      <c r="C31" s="76" t="s">
        <v>4</v>
      </c>
      <c r="D31" s="76">
        <v>10</v>
      </c>
      <c r="E31" s="76">
        <v>4</v>
      </c>
      <c r="F31" s="2"/>
      <c r="G31" s="94">
        <f>D31*E31*F31</f>
        <v>0</v>
      </c>
    </row>
    <row r="32" spans="1:7" ht="43.5" thickBot="1" x14ac:dyDescent="0.3">
      <c r="A32" s="81">
        <v>10</v>
      </c>
      <c r="B32" s="77" t="s">
        <v>58</v>
      </c>
      <c r="C32" s="76" t="s">
        <v>4</v>
      </c>
      <c r="D32" s="92">
        <v>28</v>
      </c>
      <c r="E32" s="76">
        <v>4</v>
      </c>
      <c r="F32" s="2"/>
      <c r="G32" s="88">
        <f t="shared" si="0"/>
        <v>0</v>
      </c>
    </row>
    <row r="33" spans="1:7" ht="29.25" thickBot="1" x14ac:dyDescent="0.3">
      <c r="A33" s="81">
        <v>11</v>
      </c>
      <c r="B33" s="77" t="s">
        <v>67</v>
      </c>
      <c r="C33" s="76" t="s">
        <v>4</v>
      </c>
      <c r="D33" s="92">
        <v>43</v>
      </c>
      <c r="E33" s="76">
        <v>4</v>
      </c>
      <c r="F33" s="2"/>
      <c r="G33" s="88">
        <f t="shared" si="0"/>
        <v>0</v>
      </c>
    </row>
    <row r="34" spans="1:7" ht="29.25" thickBot="1" x14ac:dyDescent="0.3">
      <c r="A34" s="81">
        <v>12</v>
      </c>
      <c r="B34" s="77" t="s">
        <v>68</v>
      </c>
      <c r="C34" s="76" t="s">
        <v>6</v>
      </c>
      <c r="D34" s="92">
        <v>5</v>
      </c>
      <c r="E34" s="76">
        <v>4</v>
      </c>
      <c r="F34" s="2"/>
      <c r="G34" s="88">
        <f t="shared" si="0"/>
        <v>0</v>
      </c>
    </row>
    <row r="35" spans="1:7" ht="43.5" thickBot="1" x14ac:dyDescent="0.3">
      <c r="A35" s="76">
        <v>13</v>
      </c>
      <c r="B35" s="77" t="s">
        <v>108</v>
      </c>
      <c r="C35" s="76" t="s">
        <v>4</v>
      </c>
      <c r="D35" s="76">
        <v>4</v>
      </c>
      <c r="E35" s="76">
        <v>4</v>
      </c>
      <c r="F35" s="2"/>
      <c r="G35" s="94">
        <f t="shared" si="0"/>
        <v>0</v>
      </c>
    </row>
    <row r="36" spans="1:7" ht="29.25" thickBot="1" x14ac:dyDescent="0.3">
      <c r="A36" s="96">
        <v>14</v>
      </c>
      <c r="B36" s="97" t="s">
        <v>136</v>
      </c>
      <c r="C36" s="98" t="s">
        <v>4</v>
      </c>
      <c r="D36" s="98">
        <v>35</v>
      </c>
      <c r="E36" s="98">
        <v>4</v>
      </c>
      <c r="F36" s="3"/>
      <c r="G36" s="95">
        <f t="shared" si="0"/>
        <v>0</v>
      </c>
    </row>
    <row r="37" spans="1:7" ht="27.95" customHeight="1" thickBot="1" x14ac:dyDescent="0.3">
      <c r="A37" s="145" t="s">
        <v>113</v>
      </c>
      <c r="B37" s="146"/>
      <c r="C37" s="146"/>
      <c r="D37" s="146"/>
      <c r="E37" s="146"/>
      <c r="F37" s="147"/>
      <c r="G37" s="32">
        <f>SUM(G23:G36)</f>
        <v>0</v>
      </c>
    </row>
    <row r="39" spans="1:7" ht="15.75" thickBot="1" x14ac:dyDescent="0.3"/>
    <row r="40" spans="1:7" x14ac:dyDescent="0.25">
      <c r="A40" s="138" t="s">
        <v>8</v>
      </c>
      <c r="B40" s="139"/>
      <c r="C40" s="139"/>
      <c r="D40" s="139"/>
      <c r="E40" s="139"/>
      <c r="F40" s="139"/>
      <c r="G40" s="140"/>
    </row>
    <row r="41" spans="1:7" ht="15.75" thickBot="1" x14ac:dyDescent="0.3">
      <c r="A41" s="152"/>
      <c r="B41" s="153"/>
      <c r="C41" s="153"/>
      <c r="D41" s="153"/>
      <c r="E41" s="153"/>
      <c r="F41" s="153"/>
      <c r="G41" s="154"/>
    </row>
    <row r="42" spans="1:7" x14ac:dyDescent="0.25">
      <c r="A42" s="24" t="s">
        <v>0</v>
      </c>
      <c r="B42" s="105" t="s">
        <v>133</v>
      </c>
      <c r="C42" s="105" t="s">
        <v>3</v>
      </c>
      <c r="D42" s="115" t="s">
        <v>80</v>
      </c>
      <c r="E42" s="105" t="s">
        <v>134</v>
      </c>
      <c r="F42" s="115" t="s">
        <v>76</v>
      </c>
      <c r="G42" s="115" t="s">
        <v>73</v>
      </c>
    </row>
    <row r="43" spans="1:7" ht="36.950000000000003" customHeight="1" thickBot="1" x14ac:dyDescent="0.3">
      <c r="A43" s="93" t="s">
        <v>2</v>
      </c>
      <c r="B43" s="155"/>
      <c r="C43" s="155"/>
      <c r="D43" s="151"/>
      <c r="E43" s="151"/>
      <c r="F43" s="151"/>
      <c r="G43" s="151"/>
    </row>
    <row r="44" spans="1:7" ht="29.25" thickBot="1" x14ac:dyDescent="0.3">
      <c r="A44" s="58">
        <v>1</v>
      </c>
      <c r="B44" s="89" t="s">
        <v>11</v>
      </c>
      <c r="C44" s="90" t="s">
        <v>4</v>
      </c>
      <c r="D44" s="58">
        <v>236</v>
      </c>
      <c r="E44" s="76">
        <v>4</v>
      </c>
      <c r="F44" s="4"/>
      <c r="G44" s="87">
        <f>D44*E44*F44</f>
        <v>0</v>
      </c>
    </row>
    <row r="45" spans="1:7" ht="29.25" thickBot="1" x14ac:dyDescent="0.3">
      <c r="A45" s="58">
        <v>2</v>
      </c>
      <c r="B45" s="89" t="s">
        <v>99</v>
      </c>
      <c r="C45" s="90" t="s">
        <v>4</v>
      </c>
      <c r="D45" s="58">
        <v>90</v>
      </c>
      <c r="E45" s="76">
        <v>4</v>
      </c>
      <c r="F45" s="4"/>
      <c r="G45" s="87">
        <f t="shared" ref="G45:G54" si="1">D45*E45*F45</f>
        <v>0</v>
      </c>
    </row>
    <row r="46" spans="1:7" ht="43.5" thickBot="1" x14ac:dyDescent="0.3">
      <c r="A46" s="58">
        <v>3</v>
      </c>
      <c r="B46" s="89" t="s">
        <v>60</v>
      </c>
      <c r="C46" s="90" t="s">
        <v>6</v>
      </c>
      <c r="D46" s="58">
        <v>20</v>
      </c>
      <c r="E46" s="76">
        <v>1</v>
      </c>
      <c r="F46" s="4"/>
      <c r="G46" s="87">
        <f t="shared" si="1"/>
        <v>0</v>
      </c>
    </row>
    <row r="47" spans="1:7" ht="43.5" thickBot="1" x14ac:dyDescent="0.3">
      <c r="A47" s="58">
        <v>4</v>
      </c>
      <c r="B47" s="89" t="s">
        <v>61</v>
      </c>
      <c r="C47" s="90" t="s">
        <v>4</v>
      </c>
      <c r="D47" s="58">
        <v>55</v>
      </c>
      <c r="E47" s="76">
        <v>3</v>
      </c>
      <c r="F47" s="4"/>
      <c r="G47" s="87">
        <f>D47*E47*F47</f>
        <v>0</v>
      </c>
    </row>
    <row r="48" spans="1:7" ht="45.6" customHeight="1" thickBot="1" x14ac:dyDescent="0.3">
      <c r="A48" s="58">
        <v>5</v>
      </c>
      <c r="B48" s="89" t="s">
        <v>9</v>
      </c>
      <c r="C48" s="90" t="s">
        <v>4</v>
      </c>
      <c r="D48" s="58">
        <v>80</v>
      </c>
      <c r="E48" s="76">
        <v>4</v>
      </c>
      <c r="F48" s="4"/>
      <c r="G48" s="87">
        <f t="shared" si="1"/>
        <v>0</v>
      </c>
    </row>
    <row r="49" spans="1:7" ht="29.25" thickBot="1" x14ac:dyDescent="0.3">
      <c r="A49" s="58">
        <v>6</v>
      </c>
      <c r="B49" s="89" t="s">
        <v>59</v>
      </c>
      <c r="C49" s="90" t="s">
        <v>4</v>
      </c>
      <c r="D49" s="58">
        <v>20</v>
      </c>
      <c r="E49" s="76">
        <v>4</v>
      </c>
      <c r="F49" s="4"/>
      <c r="G49" s="87">
        <f>D49*E49*F49</f>
        <v>0</v>
      </c>
    </row>
    <row r="50" spans="1:7" ht="29.25" thickBot="1" x14ac:dyDescent="0.3">
      <c r="A50" s="58">
        <v>7</v>
      </c>
      <c r="B50" s="89" t="s">
        <v>48</v>
      </c>
      <c r="C50" s="90" t="s">
        <v>4</v>
      </c>
      <c r="D50" s="58">
        <v>1</v>
      </c>
      <c r="E50" s="76">
        <v>4</v>
      </c>
      <c r="F50" s="4"/>
      <c r="G50" s="87">
        <f t="shared" si="1"/>
        <v>0</v>
      </c>
    </row>
    <row r="51" spans="1:7" ht="29.25" thickBot="1" x14ac:dyDescent="0.3">
      <c r="A51" s="58">
        <v>8</v>
      </c>
      <c r="B51" s="89" t="s">
        <v>47</v>
      </c>
      <c r="C51" s="90" t="s">
        <v>4</v>
      </c>
      <c r="D51" s="58">
        <v>9</v>
      </c>
      <c r="E51" s="76">
        <v>4</v>
      </c>
      <c r="F51" s="4"/>
      <c r="G51" s="87">
        <f t="shared" si="1"/>
        <v>0</v>
      </c>
    </row>
    <row r="52" spans="1:7" ht="43.5" thickBot="1" x14ac:dyDescent="0.3">
      <c r="A52" s="58">
        <v>9</v>
      </c>
      <c r="B52" s="89" t="s">
        <v>142</v>
      </c>
      <c r="C52" s="91" t="s">
        <v>4</v>
      </c>
      <c r="D52" s="58">
        <v>25</v>
      </c>
      <c r="E52" s="76">
        <v>4</v>
      </c>
      <c r="F52" s="4"/>
      <c r="G52" s="87">
        <f>D52*E52*F52</f>
        <v>0</v>
      </c>
    </row>
    <row r="53" spans="1:7" ht="29.25" thickBot="1" x14ac:dyDescent="0.3">
      <c r="A53" s="81">
        <v>10</v>
      </c>
      <c r="B53" s="77" t="s">
        <v>68</v>
      </c>
      <c r="C53" s="76" t="s">
        <v>6</v>
      </c>
      <c r="D53" s="92">
        <v>5</v>
      </c>
      <c r="E53" s="76">
        <v>4</v>
      </c>
      <c r="F53" s="2"/>
      <c r="G53" s="88">
        <f t="shared" ref="G53" si="2">D53*E53*F53</f>
        <v>0</v>
      </c>
    </row>
    <row r="54" spans="1:7" ht="29.25" thickBot="1" x14ac:dyDescent="0.3">
      <c r="A54" s="58">
        <v>11</v>
      </c>
      <c r="B54" s="89" t="s">
        <v>69</v>
      </c>
      <c r="C54" s="90" t="s">
        <v>4</v>
      </c>
      <c r="D54" s="58">
        <v>15</v>
      </c>
      <c r="E54" s="76">
        <v>4</v>
      </c>
      <c r="F54" s="4"/>
      <c r="G54" s="87">
        <f t="shared" si="1"/>
        <v>0</v>
      </c>
    </row>
    <row r="55" spans="1:7" ht="15.75" thickBot="1" x14ac:dyDescent="0.3">
      <c r="A55" s="145" t="s">
        <v>114</v>
      </c>
      <c r="B55" s="146"/>
      <c r="C55" s="146"/>
      <c r="D55" s="146"/>
      <c r="E55" s="146"/>
      <c r="F55" s="147"/>
      <c r="G55" s="32">
        <f>SUM(G44:G54)</f>
        <v>0</v>
      </c>
    </row>
    <row r="57" spans="1:7" ht="15.75" thickBot="1" x14ac:dyDescent="0.3"/>
    <row r="58" spans="1:7" ht="15.75" thickBot="1" x14ac:dyDescent="0.3">
      <c r="A58" s="136" t="s">
        <v>95</v>
      </c>
      <c r="B58" s="119"/>
      <c r="C58" s="119"/>
      <c r="D58" s="119"/>
      <c r="E58" s="119"/>
      <c r="F58" s="120"/>
    </row>
    <row r="59" spans="1:7" ht="15.75" thickBot="1" x14ac:dyDescent="0.3">
      <c r="A59" s="82"/>
      <c r="B59" s="83"/>
      <c r="C59" s="83"/>
      <c r="D59" s="83"/>
      <c r="E59" s="83"/>
      <c r="F59" s="84"/>
    </row>
    <row r="60" spans="1:7" ht="15.75" thickBot="1" x14ac:dyDescent="0.3">
      <c r="A60" s="136" t="s">
        <v>10</v>
      </c>
      <c r="B60" s="119"/>
      <c r="C60" s="119"/>
      <c r="D60" s="119"/>
      <c r="E60" s="119"/>
      <c r="F60" s="120"/>
    </row>
    <row r="61" spans="1:7" x14ac:dyDescent="0.25">
      <c r="A61" s="85" t="s">
        <v>0</v>
      </c>
      <c r="B61" s="105" t="s">
        <v>133</v>
      </c>
      <c r="C61" s="115" t="s">
        <v>3</v>
      </c>
      <c r="D61" s="115" t="s">
        <v>81</v>
      </c>
      <c r="E61" s="115" t="s">
        <v>85</v>
      </c>
      <c r="F61" s="115" t="s">
        <v>75</v>
      </c>
      <c r="G61" s="21"/>
    </row>
    <row r="62" spans="1:7" ht="43.5" customHeight="1" thickBot="1" x14ac:dyDescent="0.3">
      <c r="A62" s="86" t="s">
        <v>2</v>
      </c>
      <c r="B62" s="151"/>
      <c r="C62" s="151"/>
      <c r="D62" s="151"/>
      <c r="E62" s="151"/>
      <c r="F62" s="151"/>
    </row>
    <row r="63" spans="1:7" ht="29.25" thickBot="1" x14ac:dyDescent="0.3">
      <c r="A63" s="74">
        <v>1</v>
      </c>
      <c r="B63" s="75" t="s">
        <v>11</v>
      </c>
      <c r="C63" s="74" t="s">
        <v>4</v>
      </c>
      <c r="D63" s="76">
        <f>ROUND(D23*0.1*0.8*0.5*12,0)</f>
        <v>168</v>
      </c>
      <c r="E63" s="4"/>
      <c r="F63" s="73">
        <f>D63*E63</f>
        <v>0</v>
      </c>
      <c r="G63" s="38"/>
    </row>
    <row r="64" spans="1:7" ht="43.5" thickBot="1" x14ac:dyDescent="0.3">
      <c r="A64" s="74">
        <v>2</v>
      </c>
      <c r="B64" s="77" t="s">
        <v>94</v>
      </c>
      <c r="C64" s="74" t="s">
        <v>4</v>
      </c>
      <c r="D64" s="76">
        <f>ROUND(D24*0.1*0.8*0.5*12,0)</f>
        <v>35</v>
      </c>
      <c r="E64" s="4"/>
      <c r="F64" s="73">
        <f t="shared" ref="F64:F70" si="3">D64*E64</f>
        <v>0</v>
      </c>
      <c r="G64" s="38"/>
    </row>
    <row r="65" spans="1:7" ht="29.25" thickBot="1" x14ac:dyDescent="0.3">
      <c r="A65" s="74">
        <v>3</v>
      </c>
      <c r="B65" s="77" t="s">
        <v>5</v>
      </c>
      <c r="C65" s="74" t="s">
        <v>4</v>
      </c>
      <c r="D65" s="76">
        <f>ROUND(D25*0.1*0.8*0.5*12,0)</f>
        <v>5</v>
      </c>
      <c r="E65" s="4"/>
      <c r="F65" s="73">
        <f>D65*E65</f>
        <v>0</v>
      </c>
      <c r="G65" s="38"/>
    </row>
    <row r="66" spans="1:7" ht="30.6" customHeight="1" thickBot="1" x14ac:dyDescent="0.3">
      <c r="A66" s="78">
        <v>4</v>
      </c>
      <c r="B66" s="75" t="s">
        <v>92</v>
      </c>
      <c r="C66" s="74" t="s">
        <v>4</v>
      </c>
      <c r="D66" s="76">
        <f>ROUND(D27*0.1*0.8*0.5*12,0)</f>
        <v>166</v>
      </c>
      <c r="E66" s="4"/>
      <c r="F66" s="73">
        <f t="shared" si="3"/>
        <v>0</v>
      </c>
      <c r="G66" s="38"/>
    </row>
    <row r="67" spans="1:7" ht="29.25" thickBot="1" x14ac:dyDescent="0.3">
      <c r="A67" s="74">
        <v>5</v>
      </c>
      <c r="B67" s="79" t="s">
        <v>137</v>
      </c>
      <c r="C67" s="74" t="s">
        <v>4</v>
      </c>
      <c r="D67" s="76">
        <f>ROUND(D29*0.1*0.8*0.5*12,0)</f>
        <v>18</v>
      </c>
      <c r="E67" s="4"/>
      <c r="F67" s="73">
        <f t="shared" si="3"/>
        <v>0</v>
      </c>
      <c r="G67" s="38"/>
    </row>
    <row r="68" spans="1:7" ht="29.25" thickBot="1" x14ac:dyDescent="0.3">
      <c r="A68" s="78">
        <v>6</v>
      </c>
      <c r="B68" s="79" t="s">
        <v>59</v>
      </c>
      <c r="C68" s="74" t="s">
        <v>4</v>
      </c>
      <c r="D68" s="76">
        <f>ROUND(D30*0.1*0.8*0.5*12,0)</f>
        <v>11</v>
      </c>
      <c r="E68" s="4"/>
      <c r="F68" s="73">
        <f t="shared" si="3"/>
        <v>0</v>
      </c>
      <c r="G68" s="38"/>
    </row>
    <row r="69" spans="1:7" ht="43.5" thickBot="1" x14ac:dyDescent="0.3">
      <c r="A69" s="78">
        <v>7</v>
      </c>
      <c r="B69" s="80" t="s">
        <v>70</v>
      </c>
      <c r="C69" s="81" t="s">
        <v>4</v>
      </c>
      <c r="D69" s="76">
        <f>ROUND(D31*0.1*0.8*0.5*12,0)</f>
        <v>5</v>
      </c>
      <c r="E69" s="4"/>
      <c r="F69" s="73">
        <f>D69*E69</f>
        <v>0</v>
      </c>
      <c r="G69" s="38"/>
    </row>
    <row r="70" spans="1:7" ht="43.5" thickBot="1" x14ac:dyDescent="0.3">
      <c r="A70" s="74">
        <v>8</v>
      </c>
      <c r="B70" s="79" t="s">
        <v>58</v>
      </c>
      <c r="C70" s="74" t="s">
        <v>4</v>
      </c>
      <c r="D70" s="76">
        <f>ROUND(D32*0.1*0.8*0.5*12,0)</f>
        <v>13</v>
      </c>
      <c r="E70" s="4"/>
      <c r="F70" s="73">
        <f t="shared" si="3"/>
        <v>0</v>
      </c>
      <c r="G70" s="38"/>
    </row>
    <row r="71" spans="1:7" ht="29.25" thickBot="1" x14ac:dyDescent="0.3">
      <c r="A71" s="74">
        <v>9</v>
      </c>
      <c r="B71" s="79" t="s">
        <v>67</v>
      </c>
      <c r="C71" s="74" t="s">
        <v>4</v>
      </c>
      <c r="D71" s="76">
        <f>ROUND(D33*0.1*0.8*0.5*12,0)</f>
        <v>21</v>
      </c>
      <c r="E71" s="4"/>
      <c r="F71" s="73">
        <f>D71*E71</f>
        <v>0</v>
      </c>
      <c r="G71" s="38"/>
    </row>
    <row r="72" spans="1:7" ht="43.5" thickBot="1" x14ac:dyDescent="0.3">
      <c r="A72" s="74">
        <v>10</v>
      </c>
      <c r="B72" s="79" t="s">
        <v>7</v>
      </c>
      <c r="C72" s="74" t="s">
        <v>4</v>
      </c>
      <c r="D72" s="76">
        <v>4</v>
      </c>
      <c r="E72" s="4"/>
      <c r="F72" s="73">
        <f>D72*E72</f>
        <v>0</v>
      </c>
      <c r="G72" s="38"/>
    </row>
    <row r="73" spans="1:7" ht="29.25" thickBot="1" x14ac:dyDescent="0.3">
      <c r="A73" s="74">
        <v>11</v>
      </c>
      <c r="B73" s="75" t="s">
        <v>136</v>
      </c>
      <c r="C73" s="74" t="s">
        <v>4</v>
      </c>
      <c r="D73" s="76">
        <v>5</v>
      </c>
      <c r="E73" s="4"/>
      <c r="F73" s="73">
        <f t="shared" ref="F73" si="4">D73*E73</f>
        <v>0</v>
      </c>
      <c r="G73" s="38"/>
    </row>
    <row r="74" spans="1:7" ht="15.75" thickBot="1" x14ac:dyDescent="0.3">
      <c r="A74" s="145" t="s">
        <v>12</v>
      </c>
      <c r="B74" s="146"/>
      <c r="C74" s="146"/>
      <c r="D74" s="146"/>
      <c r="E74" s="147"/>
      <c r="F74" s="32">
        <f>SUM(F63:F73)</f>
        <v>0</v>
      </c>
    </row>
    <row r="76" spans="1:7" ht="15.75" thickBot="1" x14ac:dyDescent="0.3"/>
    <row r="77" spans="1:7" x14ac:dyDescent="0.25">
      <c r="A77" s="148" t="s">
        <v>78</v>
      </c>
      <c r="B77" s="149"/>
      <c r="C77" s="149"/>
      <c r="D77" s="149"/>
      <c r="E77" s="149"/>
      <c r="F77" s="150"/>
      <c r="G77" s="49"/>
    </row>
    <row r="78" spans="1:7" x14ac:dyDescent="0.25">
      <c r="A78" s="45" t="s">
        <v>0</v>
      </c>
      <c r="B78" s="128" t="s">
        <v>133</v>
      </c>
      <c r="C78" s="126" t="s">
        <v>3</v>
      </c>
      <c r="D78" s="126" t="s">
        <v>82</v>
      </c>
      <c r="E78" s="126" t="s">
        <v>85</v>
      </c>
      <c r="F78" s="126" t="s">
        <v>75</v>
      </c>
      <c r="G78" s="49"/>
    </row>
    <row r="79" spans="1:7" ht="57.95" customHeight="1" x14ac:dyDescent="0.25">
      <c r="A79" s="71" t="s">
        <v>2</v>
      </c>
      <c r="B79" s="126"/>
      <c r="C79" s="126"/>
      <c r="D79" s="126"/>
      <c r="E79" s="126"/>
      <c r="F79" s="126"/>
      <c r="G79" s="72"/>
    </row>
    <row r="80" spans="1:7" ht="85.5" x14ac:dyDescent="0.25">
      <c r="A80" s="43">
        <v>1</v>
      </c>
      <c r="B80" s="42" t="s">
        <v>13</v>
      </c>
      <c r="C80" s="43" t="s">
        <v>4</v>
      </c>
      <c r="D80" s="43">
        <f>D63</f>
        <v>168</v>
      </c>
      <c r="E80" s="5"/>
      <c r="F80" s="64">
        <f>D80*E80</f>
        <v>0</v>
      </c>
      <c r="G80" s="65"/>
    </row>
    <row r="81" spans="1:7" ht="99.75" x14ac:dyDescent="0.25">
      <c r="A81" s="43">
        <v>2</v>
      </c>
      <c r="B81" s="42" t="s">
        <v>100</v>
      </c>
      <c r="C81" s="43" t="s">
        <v>4</v>
      </c>
      <c r="D81" s="43">
        <f>D64</f>
        <v>35</v>
      </c>
      <c r="E81" s="5"/>
      <c r="F81" s="64">
        <f t="shared" ref="F81:F86" si="5">D81*E81</f>
        <v>0</v>
      </c>
      <c r="G81" s="65"/>
    </row>
    <row r="82" spans="1:7" ht="29.25" x14ac:dyDescent="0.25">
      <c r="A82" s="43">
        <v>3</v>
      </c>
      <c r="B82" s="67" t="s">
        <v>5</v>
      </c>
      <c r="C82" s="43" t="s">
        <v>4</v>
      </c>
      <c r="D82" s="43">
        <f>D65</f>
        <v>5</v>
      </c>
      <c r="E82" s="5"/>
      <c r="F82" s="64">
        <f t="shared" si="5"/>
        <v>0</v>
      </c>
      <c r="G82" s="65"/>
    </row>
    <row r="83" spans="1:7" ht="29.25" x14ac:dyDescent="0.25">
      <c r="A83" s="43">
        <v>4</v>
      </c>
      <c r="B83" s="67" t="s">
        <v>107</v>
      </c>
      <c r="C83" s="43" t="s">
        <v>4</v>
      </c>
      <c r="D83" s="43">
        <f>D68</f>
        <v>11</v>
      </c>
      <c r="E83" s="5"/>
      <c r="F83" s="64">
        <f t="shared" si="5"/>
        <v>0</v>
      </c>
      <c r="G83" s="65"/>
    </row>
    <row r="84" spans="1:7" ht="42.75" x14ac:dyDescent="0.25">
      <c r="A84" s="43">
        <v>5</v>
      </c>
      <c r="B84" s="68" t="s">
        <v>70</v>
      </c>
      <c r="C84" s="69" t="s">
        <v>4</v>
      </c>
      <c r="D84" s="43">
        <f t="shared" ref="D84:D85" si="6">D69</f>
        <v>5</v>
      </c>
      <c r="E84" s="5"/>
      <c r="F84" s="66">
        <f>D84*E84</f>
        <v>0</v>
      </c>
      <c r="G84" s="65"/>
    </row>
    <row r="85" spans="1:7" ht="28.5" x14ac:dyDescent="0.25">
      <c r="A85" s="43">
        <v>6</v>
      </c>
      <c r="B85" s="42" t="s">
        <v>139</v>
      </c>
      <c r="C85" s="43" t="s">
        <v>4</v>
      </c>
      <c r="D85" s="43">
        <f t="shared" si="6"/>
        <v>13</v>
      </c>
      <c r="E85" s="5"/>
      <c r="F85" s="64">
        <f t="shared" si="5"/>
        <v>0</v>
      </c>
      <c r="G85" s="65"/>
    </row>
    <row r="86" spans="1:7" ht="28.5" x14ac:dyDescent="0.25">
      <c r="A86" s="43">
        <v>7</v>
      </c>
      <c r="B86" s="70" t="s">
        <v>140</v>
      </c>
      <c r="C86" s="43" t="s">
        <v>4</v>
      </c>
      <c r="D86" s="43">
        <f>D67</f>
        <v>18</v>
      </c>
      <c r="E86" s="5"/>
      <c r="F86" s="64">
        <f t="shared" si="5"/>
        <v>0</v>
      </c>
      <c r="G86" s="65"/>
    </row>
    <row r="87" spans="1:7" ht="28.5" x14ac:dyDescent="0.25">
      <c r="A87" s="43">
        <v>8</v>
      </c>
      <c r="B87" s="42" t="s">
        <v>138</v>
      </c>
      <c r="C87" s="43" t="s">
        <v>4</v>
      </c>
      <c r="D87" s="43">
        <f>D72</f>
        <v>4</v>
      </c>
      <c r="E87" s="5"/>
      <c r="F87" s="64">
        <f>D87*E87</f>
        <v>0</v>
      </c>
      <c r="G87" s="65"/>
    </row>
    <row r="88" spans="1:7" x14ac:dyDescent="0.25">
      <c r="A88" s="43">
        <v>9</v>
      </c>
      <c r="B88" s="42" t="s">
        <v>14</v>
      </c>
      <c r="C88" s="43" t="s">
        <v>4</v>
      </c>
      <c r="D88" s="43">
        <f>D73</f>
        <v>5</v>
      </c>
      <c r="E88" s="5"/>
      <c r="F88" s="64">
        <f>D88*E88</f>
        <v>0</v>
      </c>
      <c r="G88" s="65"/>
    </row>
    <row r="89" spans="1:7" ht="15.75" thickBot="1" x14ac:dyDescent="0.3">
      <c r="A89" s="137" t="s">
        <v>15</v>
      </c>
      <c r="B89" s="137"/>
      <c r="C89" s="137"/>
      <c r="D89" s="137"/>
      <c r="E89" s="137"/>
      <c r="F89" s="60">
        <f>SUM(F80:F88)</f>
        <v>0</v>
      </c>
    </row>
    <row r="90" spans="1:7" ht="15.75" thickBot="1" x14ac:dyDescent="0.3">
      <c r="A90" s="110" t="s">
        <v>123</v>
      </c>
      <c r="B90" s="111"/>
      <c r="C90" s="111"/>
      <c r="D90" s="111"/>
      <c r="E90" s="111"/>
      <c r="F90" s="61">
        <f>F74+F89</f>
        <v>0</v>
      </c>
    </row>
    <row r="91" spans="1:7" ht="15.75" thickBot="1" x14ac:dyDescent="0.3"/>
    <row r="92" spans="1:7" ht="15.75" thickBot="1" x14ac:dyDescent="0.3">
      <c r="A92" s="138" t="s">
        <v>17</v>
      </c>
      <c r="B92" s="139"/>
      <c r="C92" s="139"/>
      <c r="D92" s="139"/>
      <c r="E92" s="139"/>
      <c r="F92" s="140"/>
      <c r="G92" s="49"/>
    </row>
    <row r="93" spans="1:7" ht="15.75" thickBot="1" x14ac:dyDescent="0.3">
      <c r="A93" s="112" t="s">
        <v>18</v>
      </c>
      <c r="B93" s="113"/>
      <c r="C93" s="113"/>
      <c r="D93" s="113"/>
      <c r="E93" s="113"/>
      <c r="F93" s="114"/>
      <c r="G93" s="49"/>
    </row>
    <row r="94" spans="1:7" x14ac:dyDescent="0.25">
      <c r="A94" s="62" t="s">
        <v>0</v>
      </c>
      <c r="B94" s="141" t="s">
        <v>133</v>
      </c>
      <c r="C94" s="141" t="s">
        <v>3</v>
      </c>
      <c r="D94" s="141" t="s">
        <v>77</v>
      </c>
      <c r="E94" s="143" t="s">
        <v>85</v>
      </c>
      <c r="F94" s="141" t="s">
        <v>75</v>
      </c>
      <c r="G94" s="49"/>
    </row>
    <row r="95" spans="1:7" ht="54.95" customHeight="1" thickBot="1" x14ac:dyDescent="0.3">
      <c r="A95" s="63" t="s">
        <v>2</v>
      </c>
      <c r="B95" s="142"/>
      <c r="C95" s="142"/>
      <c r="D95" s="142"/>
      <c r="E95" s="144"/>
      <c r="F95" s="142"/>
      <c r="G95" s="49"/>
    </row>
    <row r="96" spans="1:7" ht="29.25" thickBot="1" x14ac:dyDescent="0.3">
      <c r="A96" s="52">
        <v>1</v>
      </c>
      <c r="B96" s="56" t="s">
        <v>11</v>
      </c>
      <c r="C96" s="57" t="s">
        <v>4</v>
      </c>
      <c r="D96" s="58">
        <f>ROUND(D44*0.1*0.8*0.5*12,0)</f>
        <v>113</v>
      </c>
      <c r="E96" s="6"/>
      <c r="F96" s="55">
        <f>D96*E96</f>
        <v>0</v>
      </c>
      <c r="G96" s="38"/>
    </row>
    <row r="97" spans="1:7" ht="43.5" thickBot="1" x14ac:dyDescent="0.3">
      <c r="A97" s="52">
        <v>2</v>
      </c>
      <c r="B97" s="56" t="s">
        <v>101</v>
      </c>
      <c r="C97" s="57" t="s">
        <v>4</v>
      </c>
      <c r="D97" s="58">
        <f>ROUND(D45*0.1*0.8*0.5*12,0)</f>
        <v>43</v>
      </c>
      <c r="E97" s="6"/>
      <c r="F97" s="55">
        <f t="shared" ref="F97:F102" si="7">D97*E97</f>
        <v>0</v>
      </c>
      <c r="G97" s="38"/>
    </row>
    <row r="98" spans="1:7" ht="43.5" thickBot="1" x14ac:dyDescent="0.3">
      <c r="A98" s="52">
        <v>3</v>
      </c>
      <c r="B98" s="56" t="s">
        <v>91</v>
      </c>
      <c r="C98" s="57" t="s">
        <v>4</v>
      </c>
      <c r="D98" s="58">
        <f>ROUND(D47*0.1*0.8*0.5*12,0)</f>
        <v>26</v>
      </c>
      <c r="E98" s="6"/>
      <c r="F98" s="55">
        <f t="shared" si="7"/>
        <v>0</v>
      </c>
      <c r="G98" s="38"/>
    </row>
    <row r="99" spans="1:7" ht="43.5" thickBot="1" x14ac:dyDescent="0.3">
      <c r="A99" s="52">
        <v>4</v>
      </c>
      <c r="B99" s="56" t="s">
        <v>9</v>
      </c>
      <c r="C99" s="57" t="s">
        <v>4</v>
      </c>
      <c r="D99" s="58">
        <f>ROUND(D48*0.1*0.8*0.5*12,0)</f>
        <v>38</v>
      </c>
      <c r="E99" s="6"/>
      <c r="F99" s="55">
        <f t="shared" si="7"/>
        <v>0</v>
      </c>
      <c r="G99" s="38"/>
    </row>
    <row r="100" spans="1:7" ht="29.25" thickBot="1" x14ac:dyDescent="0.3">
      <c r="A100" s="52">
        <v>5</v>
      </c>
      <c r="B100" s="56" t="s">
        <v>59</v>
      </c>
      <c r="C100" s="57" t="s">
        <v>4</v>
      </c>
      <c r="D100" s="58">
        <f>ROUND(D49*0.1*0.8*0.5*12,0)</f>
        <v>10</v>
      </c>
      <c r="E100" s="6"/>
      <c r="F100" s="55">
        <f t="shared" si="7"/>
        <v>0</v>
      </c>
      <c r="G100" s="38"/>
    </row>
    <row r="101" spans="1:7" ht="43.5" thickBot="1" x14ac:dyDescent="0.3">
      <c r="A101" s="52">
        <v>6</v>
      </c>
      <c r="B101" s="22" t="s">
        <v>142</v>
      </c>
      <c r="C101" s="59" t="s">
        <v>4</v>
      </c>
      <c r="D101" s="58">
        <f>ROUND(D52*0.1*0.8*0.5*12,0)</f>
        <v>12</v>
      </c>
      <c r="E101" s="6"/>
      <c r="F101" s="55">
        <f>D101*E101</f>
        <v>0</v>
      </c>
      <c r="G101" s="38"/>
    </row>
    <row r="102" spans="1:7" ht="29.25" thickBot="1" x14ac:dyDescent="0.3">
      <c r="A102" s="52">
        <v>7</v>
      </c>
      <c r="B102" s="56" t="s">
        <v>71</v>
      </c>
      <c r="C102" s="57" t="s">
        <v>4</v>
      </c>
      <c r="D102" s="58">
        <f>ROUND(D54*0.1*0.8*0.5*12,0)</f>
        <v>7</v>
      </c>
      <c r="E102" s="6"/>
      <c r="F102" s="55">
        <f t="shared" si="7"/>
        <v>0</v>
      </c>
      <c r="G102" s="38"/>
    </row>
    <row r="103" spans="1:7" ht="15.75" thickBot="1" x14ac:dyDescent="0.3">
      <c r="A103" s="133" t="s">
        <v>19</v>
      </c>
      <c r="B103" s="134"/>
      <c r="C103" s="134"/>
      <c r="D103" s="134"/>
      <c r="E103" s="135"/>
      <c r="F103" s="32">
        <f>SUM(F96:F102)</f>
        <v>0</v>
      </c>
    </row>
    <row r="104" spans="1:7" x14ac:dyDescent="0.25">
      <c r="A104" s="53"/>
      <c r="B104" s="53"/>
      <c r="C104" s="53"/>
      <c r="D104" s="53"/>
      <c r="E104" s="53"/>
      <c r="F104" s="54"/>
    </row>
    <row r="105" spans="1:7" ht="15.75" thickBot="1" x14ac:dyDescent="0.3"/>
    <row r="106" spans="1:7" ht="15.75" thickBot="1" x14ac:dyDescent="0.3">
      <c r="A106" s="136" t="s">
        <v>20</v>
      </c>
      <c r="B106" s="119"/>
      <c r="C106" s="119"/>
      <c r="D106" s="119"/>
      <c r="E106" s="119"/>
      <c r="F106" s="120"/>
      <c r="G106" s="49"/>
    </row>
    <row r="107" spans="1:7" x14ac:dyDescent="0.25">
      <c r="A107" s="25" t="s">
        <v>0</v>
      </c>
      <c r="B107" s="105" t="s">
        <v>133</v>
      </c>
      <c r="C107" s="105" t="s">
        <v>3</v>
      </c>
      <c r="D107" s="105" t="s">
        <v>79</v>
      </c>
      <c r="E107" s="115" t="s">
        <v>85</v>
      </c>
      <c r="F107" s="105" t="s">
        <v>75</v>
      </c>
      <c r="G107" s="49"/>
    </row>
    <row r="108" spans="1:7" ht="62.45" customHeight="1" thickBot="1" x14ac:dyDescent="0.3">
      <c r="A108" s="26" t="s">
        <v>2</v>
      </c>
      <c r="B108" s="106"/>
      <c r="C108" s="106"/>
      <c r="D108" s="106"/>
      <c r="E108" s="116"/>
      <c r="F108" s="106"/>
      <c r="G108" s="49"/>
    </row>
    <row r="109" spans="1:7" ht="86.25" thickBot="1" x14ac:dyDescent="0.3">
      <c r="A109" s="52">
        <v>1</v>
      </c>
      <c r="B109" s="22" t="s">
        <v>13</v>
      </c>
      <c r="C109" s="31" t="s">
        <v>4</v>
      </c>
      <c r="D109" s="31">
        <f>D96</f>
        <v>113</v>
      </c>
      <c r="E109" s="6"/>
      <c r="F109" s="28">
        <f>D109*E109</f>
        <v>0</v>
      </c>
      <c r="G109" s="51"/>
    </row>
    <row r="110" spans="1:7" ht="100.5" thickBot="1" x14ac:dyDescent="0.3">
      <c r="A110" s="52">
        <v>2</v>
      </c>
      <c r="B110" s="22" t="s">
        <v>102</v>
      </c>
      <c r="C110" s="31" t="s">
        <v>4</v>
      </c>
      <c r="D110" s="31">
        <f>D97</f>
        <v>43</v>
      </c>
      <c r="E110" s="6"/>
      <c r="F110" s="28">
        <f t="shared" ref="F110:F114" si="8">D110*E110</f>
        <v>0</v>
      </c>
      <c r="G110" s="51"/>
    </row>
    <row r="111" spans="1:7" ht="50.1" customHeight="1" thickBot="1" x14ac:dyDescent="0.3">
      <c r="A111" s="52">
        <v>3</v>
      </c>
      <c r="B111" s="22" t="s">
        <v>9</v>
      </c>
      <c r="C111" s="31" t="s">
        <v>4</v>
      </c>
      <c r="D111" s="31">
        <f>D99</f>
        <v>38</v>
      </c>
      <c r="E111" s="6"/>
      <c r="F111" s="28">
        <f t="shared" si="8"/>
        <v>0</v>
      </c>
      <c r="G111" s="51"/>
    </row>
    <row r="112" spans="1:7" ht="29.25" thickBot="1" x14ac:dyDescent="0.3">
      <c r="A112" s="52">
        <v>4</v>
      </c>
      <c r="B112" s="22" t="s">
        <v>107</v>
      </c>
      <c r="C112" s="31" t="s">
        <v>4</v>
      </c>
      <c r="D112" s="31">
        <f>D100</f>
        <v>10</v>
      </c>
      <c r="E112" s="6"/>
      <c r="F112" s="28">
        <f t="shared" si="8"/>
        <v>0</v>
      </c>
      <c r="G112" s="51"/>
    </row>
    <row r="113" spans="1:7" ht="29.25" thickBot="1" x14ac:dyDescent="0.3">
      <c r="A113" s="52">
        <v>5</v>
      </c>
      <c r="B113" s="22" t="s">
        <v>141</v>
      </c>
      <c r="C113" s="31" t="s">
        <v>4</v>
      </c>
      <c r="D113" s="31">
        <f>D101</f>
        <v>12</v>
      </c>
      <c r="E113" s="6"/>
      <c r="F113" s="28">
        <f>D113*E113</f>
        <v>0</v>
      </c>
      <c r="G113" s="51"/>
    </row>
    <row r="114" spans="1:7" ht="29.25" thickBot="1" x14ac:dyDescent="0.3">
      <c r="A114" s="52">
        <v>6</v>
      </c>
      <c r="B114" s="22" t="s">
        <v>71</v>
      </c>
      <c r="C114" s="31" t="s">
        <v>4</v>
      </c>
      <c r="D114" s="31">
        <f>D102</f>
        <v>7</v>
      </c>
      <c r="E114" s="6"/>
      <c r="F114" s="28">
        <f t="shared" si="8"/>
        <v>0</v>
      </c>
      <c r="G114" s="51"/>
    </row>
    <row r="115" spans="1:7" ht="15.75" thickBot="1" x14ac:dyDescent="0.3">
      <c r="A115" s="130" t="s">
        <v>21</v>
      </c>
      <c r="B115" s="131"/>
      <c r="C115" s="131"/>
      <c r="D115" s="131"/>
      <c r="E115" s="132"/>
      <c r="F115" s="23">
        <f>SUM(F109:F114)</f>
        <v>0</v>
      </c>
      <c r="G115" s="49"/>
    </row>
    <row r="116" spans="1:7" ht="15.75" thickBot="1" x14ac:dyDescent="0.3">
      <c r="A116" s="107" t="s">
        <v>109</v>
      </c>
      <c r="B116" s="108"/>
      <c r="C116" s="108"/>
      <c r="D116" s="108"/>
      <c r="E116" s="108"/>
      <c r="F116" s="50">
        <f>F103+F115</f>
        <v>0</v>
      </c>
      <c r="G116" s="49"/>
    </row>
    <row r="117" spans="1:7" x14ac:dyDescent="0.25">
      <c r="A117" s="49"/>
      <c r="B117" s="49"/>
      <c r="C117" s="49"/>
      <c r="D117" s="49"/>
      <c r="E117" s="49"/>
      <c r="F117" s="49"/>
      <c r="G117" s="49"/>
    </row>
    <row r="118" spans="1:7" ht="15.75" thickBot="1" x14ac:dyDescent="0.3">
      <c r="A118" s="49"/>
      <c r="B118" s="49"/>
      <c r="C118" s="49"/>
      <c r="D118" s="49"/>
      <c r="E118" s="49"/>
      <c r="F118" s="49"/>
      <c r="G118" s="49"/>
    </row>
    <row r="119" spans="1:7" ht="15.75" thickBot="1" x14ac:dyDescent="0.3">
      <c r="A119" s="112" t="s">
        <v>110</v>
      </c>
      <c r="B119" s="113"/>
      <c r="C119" s="113"/>
      <c r="D119" s="113"/>
      <c r="E119" s="113"/>
      <c r="F119" s="113"/>
      <c r="G119" s="114"/>
    </row>
    <row r="120" spans="1:7" ht="15.75" thickBot="1" x14ac:dyDescent="0.3">
      <c r="A120" s="112" t="s">
        <v>23</v>
      </c>
      <c r="B120" s="113"/>
      <c r="C120" s="113"/>
      <c r="D120" s="113"/>
      <c r="E120" s="113"/>
      <c r="F120" s="113"/>
      <c r="G120" s="114"/>
    </row>
    <row r="121" spans="1:7" x14ac:dyDescent="0.25">
      <c r="A121" s="24" t="s">
        <v>24</v>
      </c>
      <c r="B121" s="105" t="s">
        <v>133</v>
      </c>
      <c r="C121" s="105" t="s">
        <v>3</v>
      </c>
      <c r="D121" s="105" t="s">
        <v>80</v>
      </c>
      <c r="E121" s="105" t="s">
        <v>134</v>
      </c>
      <c r="F121" s="115" t="s">
        <v>89</v>
      </c>
      <c r="G121" s="105" t="s">
        <v>83</v>
      </c>
    </row>
    <row r="122" spans="1:7" ht="44.1" customHeight="1" thickBot="1" x14ac:dyDescent="0.3">
      <c r="A122" s="26" t="s">
        <v>2</v>
      </c>
      <c r="B122" s="106"/>
      <c r="C122" s="106"/>
      <c r="D122" s="106"/>
      <c r="E122" s="106"/>
      <c r="F122" s="116"/>
      <c r="G122" s="106"/>
    </row>
    <row r="123" spans="1:7" ht="29.25" thickBot="1" x14ac:dyDescent="0.3">
      <c r="A123" s="29">
        <v>1</v>
      </c>
      <c r="B123" s="22" t="s">
        <v>11</v>
      </c>
      <c r="C123" s="31" t="s">
        <v>4</v>
      </c>
      <c r="D123" s="31">
        <v>115</v>
      </c>
      <c r="E123" s="31">
        <v>4</v>
      </c>
      <c r="F123" s="6"/>
      <c r="G123" s="28">
        <f>D123*E123*F123</f>
        <v>0</v>
      </c>
    </row>
    <row r="124" spans="1:7" ht="29.25" thickBot="1" x14ac:dyDescent="0.3">
      <c r="A124" s="29">
        <v>2</v>
      </c>
      <c r="B124" s="22" t="s">
        <v>25</v>
      </c>
      <c r="C124" s="31" t="s">
        <v>4</v>
      </c>
      <c r="D124" s="31">
        <v>18</v>
      </c>
      <c r="E124" s="31">
        <v>4</v>
      </c>
      <c r="F124" s="6"/>
      <c r="G124" s="28">
        <f t="shared" ref="G124:G129" si="9">D124*E124*F124</f>
        <v>0</v>
      </c>
    </row>
    <row r="125" spans="1:7" ht="29.25" thickBot="1" x14ac:dyDescent="0.3">
      <c r="A125" s="29">
        <v>3</v>
      </c>
      <c r="B125" s="22" t="s">
        <v>26</v>
      </c>
      <c r="C125" s="31" t="s">
        <v>4</v>
      </c>
      <c r="D125" s="31">
        <v>45</v>
      </c>
      <c r="E125" s="31">
        <v>4</v>
      </c>
      <c r="F125" s="6"/>
      <c r="G125" s="28">
        <f t="shared" si="9"/>
        <v>0</v>
      </c>
    </row>
    <row r="126" spans="1:7" ht="29.25" thickBot="1" x14ac:dyDescent="0.3">
      <c r="A126" s="29">
        <v>4</v>
      </c>
      <c r="B126" s="22" t="s">
        <v>27</v>
      </c>
      <c r="C126" s="31" t="s">
        <v>4</v>
      </c>
      <c r="D126" s="31">
        <v>90</v>
      </c>
      <c r="E126" s="31">
        <v>4</v>
      </c>
      <c r="F126" s="6"/>
      <c r="G126" s="28">
        <f t="shared" si="9"/>
        <v>0</v>
      </c>
    </row>
    <row r="127" spans="1:7" ht="29.25" thickBot="1" x14ac:dyDescent="0.3">
      <c r="A127" s="29">
        <v>5</v>
      </c>
      <c r="B127" s="47" t="s">
        <v>62</v>
      </c>
      <c r="C127" s="31" t="s">
        <v>6</v>
      </c>
      <c r="D127" s="48">
        <v>120</v>
      </c>
      <c r="E127" s="31">
        <v>1</v>
      </c>
      <c r="F127" s="6"/>
      <c r="G127" s="33">
        <f>D127*E127*F127</f>
        <v>0</v>
      </c>
    </row>
    <row r="128" spans="1:7" ht="29.25" thickBot="1" x14ac:dyDescent="0.3">
      <c r="A128" s="29">
        <v>6</v>
      </c>
      <c r="B128" s="47" t="s">
        <v>63</v>
      </c>
      <c r="C128" s="31" t="s">
        <v>6</v>
      </c>
      <c r="D128" s="48">
        <v>351</v>
      </c>
      <c r="E128" s="31">
        <v>3</v>
      </c>
      <c r="F128" s="6"/>
      <c r="G128" s="33">
        <f>D128*E128*F128</f>
        <v>0</v>
      </c>
    </row>
    <row r="129" spans="1:7" ht="29.25" thickBot="1" x14ac:dyDescent="0.3">
      <c r="A129" s="29">
        <v>7</v>
      </c>
      <c r="B129" s="22" t="s">
        <v>72</v>
      </c>
      <c r="C129" s="31" t="s">
        <v>4</v>
      </c>
      <c r="D129" s="31">
        <v>60</v>
      </c>
      <c r="E129" s="31">
        <v>4</v>
      </c>
      <c r="F129" s="6"/>
      <c r="G129" s="28">
        <f t="shared" si="9"/>
        <v>0</v>
      </c>
    </row>
    <row r="130" spans="1:7" ht="15.75" thickBot="1" x14ac:dyDescent="0.3">
      <c r="A130" s="107" t="s">
        <v>28</v>
      </c>
      <c r="B130" s="108"/>
      <c r="C130" s="108"/>
      <c r="D130" s="108"/>
      <c r="E130" s="108"/>
      <c r="F130" s="109"/>
      <c r="G130" s="33">
        <f>SUM(G123:G129)</f>
        <v>0</v>
      </c>
    </row>
    <row r="133" spans="1:7" ht="15.75" thickBot="1" x14ac:dyDescent="0.3"/>
    <row r="134" spans="1:7" x14ac:dyDescent="0.25">
      <c r="A134" s="121" t="s">
        <v>29</v>
      </c>
      <c r="B134" s="122"/>
      <c r="C134" s="122"/>
      <c r="D134" s="122"/>
      <c r="E134" s="122"/>
      <c r="F134" s="123"/>
      <c r="G134" s="124"/>
    </row>
    <row r="135" spans="1:7" x14ac:dyDescent="0.25">
      <c r="A135" s="125" t="s">
        <v>124</v>
      </c>
      <c r="B135" s="126"/>
      <c r="C135" s="126"/>
      <c r="D135" s="126"/>
      <c r="E135" s="126"/>
      <c r="F135" s="127"/>
      <c r="G135" s="124"/>
    </row>
    <row r="136" spans="1:7" x14ac:dyDescent="0.25">
      <c r="A136" s="44" t="s">
        <v>24</v>
      </c>
      <c r="B136" s="128" t="s">
        <v>133</v>
      </c>
      <c r="C136" s="128" t="s">
        <v>3</v>
      </c>
      <c r="D136" s="128" t="s">
        <v>88</v>
      </c>
      <c r="E136" s="126" t="s">
        <v>85</v>
      </c>
      <c r="F136" s="129" t="s">
        <v>75</v>
      </c>
      <c r="G136" s="124"/>
    </row>
    <row r="137" spans="1:7" ht="39.950000000000003" customHeight="1" x14ac:dyDescent="0.25">
      <c r="A137" s="46" t="s">
        <v>2</v>
      </c>
      <c r="B137" s="128"/>
      <c r="C137" s="128"/>
      <c r="D137" s="128"/>
      <c r="E137" s="126"/>
      <c r="F137" s="129"/>
      <c r="G137" s="36"/>
    </row>
    <row r="138" spans="1:7" ht="28.5" x14ac:dyDescent="0.25">
      <c r="A138" s="41">
        <v>1</v>
      </c>
      <c r="B138" s="42" t="s">
        <v>11</v>
      </c>
      <c r="C138" s="43" t="s">
        <v>4</v>
      </c>
      <c r="D138" s="43">
        <f>ROUND(D123*0.1*0.8*0.5*12,0)</f>
        <v>55</v>
      </c>
      <c r="E138" s="5"/>
      <c r="F138" s="40">
        <f>D138*E138</f>
        <v>0</v>
      </c>
      <c r="G138" s="38"/>
    </row>
    <row r="139" spans="1:7" ht="28.5" x14ac:dyDescent="0.25">
      <c r="A139" s="41">
        <v>2</v>
      </c>
      <c r="B139" s="42" t="s">
        <v>25</v>
      </c>
      <c r="C139" s="43" t="s">
        <v>4</v>
      </c>
      <c r="D139" s="43">
        <f t="shared" ref="D139:D141" si="10">ROUND(D124*0.1*0.8*0.5*12,0)</f>
        <v>9</v>
      </c>
      <c r="E139" s="5"/>
      <c r="F139" s="40">
        <f t="shared" ref="F139:F143" si="11">D139*E139</f>
        <v>0</v>
      </c>
      <c r="G139" s="38"/>
    </row>
    <row r="140" spans="1:7" ht="28.5" x14ac:dyDescent="0.25">
      <c r="A140" s="41">
        <v>3</v>
      </c>
      <c r="B140" s="42" t="s">
        <v>26</v>
      </c>
      <c r="C140" s="43" t="s">
        <v>4</v>
      </c>
      <c r="D140" s="43">
        <f t="shared" si="10"/>
        <v>22</v>
      </c>
      <c r="E140" s="5"/>
      <c r="F140" s="40">
        <f>D140*E140</f>
        <v>0</v>
      </c>
      <c r="G140" s="38"/>
    </row>
    <row r="141" spans="1:7" ht="28.5" x14ac:dyDescent="0.25">
      <c r="A141" s="41">
        <v>4</v>
      </c>
      <c r="B141" s="42" t="s">
        <v>27</v>
      </c>
      <c r="C141" s="43" t="s">
        <v>4</v>
      </c>
      <c r="D141" s="43">
        <f t="shared" si="10"/>
        <v>43</v>
      </c>
      <c r="E141" s="5"/>
      <c r="F141" s="40">
        <f t="shared" si="11"/>
        <v>0</v>
      </c>
      <c r="G141" s="38"/>
    </row>
    <row r="142" spans="1:7" ht="28.5" x14ac:dyDescent="0.25">
      <c r="A142" s="41">
        <v>5</v>
      </c>
      <c r="B142" s="42" t="s">
        <v>90</v>
      </c>
      <c r="C142" s="43" t="s">
        <v>4</v>
      </c>
      <c r="D142" s="43">
        <f>ROUND(D128*0.1*0.8*0.5*12,0)</f>
        <v>168</v>
      </c>
      <c r="E142" s="5"/>
      <c r="F142" s="40">
        <f t="shared" si="11"/>
        <v>0</v>
      </c>
      <c r="G142" s="38"/>
    </row>
    <row r="143" spans="1:7" ht="28.5" x14ac:dyDescent="0.25">
      <c r="A143" s="41">
        <v>6</v>
      </c>
      <c r="B143" s="42" t="s">
        <v>72</v>
      </c>
      <c r="C143" s="43" t="s">
        <v>4</v>
      </c>
      <c r="D143" s="43">
        <f>ROUND(D129*0.1*0.8*0.5*12,0)</f>
        <v>29</v>
      </c>
      <c r="E143" s="5"/>
      <c r="F143" s="40">
        <f t="shared" si="11"/>
        <v>0</v>
      </c>
      <c r="G143" s="38"/>
    </row>
    <row r="144" spans="1:7" ht="15.75" thickBot="1" x14ac:dyDescent="0.3">
      <c r="A144" s="117" t="s">
        <v>125</v>
      </c>
      <c r="B144" s="118"/>
      <c r="C144" s="118"/>
      <c r="D144" s="118"/>
      <c r="E144" s="118"/>
      <c r="F144" s="39">
        <f>SUM(F138:F143)</f>
        <v>0</v>
      </c>
    </row>
    <row r="145" spans="1:7" ht="15.75" thickBot="1" x14ac:dyDescent="0.3"/>
    <row r="146" spans="1:7" ht="15.75" thickBot="1" x14ac:dyDescent="0.3">
      <c r="A146" s="112" t="s">
        <v>126</v>
      </c>
      <c r="B146" s="119"/>
      <c r="C146" s="119"/>
      <c r="D146" s="119"/>
      <c r="E146" s="119"/>
      <c r="F146" s="120"/>
    </row>
    <row r="147" spans="1:7" x14ac:dyDescent="0.25">
      <c r="A147" s="25" t="s">
        <v>24</v>
      </c>
      <c r="B147" s="105" t="s">
        <v>133</v>
      </c>
      <c r="C147" s="105" t="s">
        <v>3</v>
      </c>
      <c r="D147" s="105" t="s">
        <v>87</v>
      </c>
      <c r="E147" s="115" t="s">
        <v>85</v>
      </c>
      <c r="F147" s="105" t="s">
        <v>75</v>
      </c>
    </row>
    <row r="148" spans="1:7" ht="59.45" customHeight="1" thickBot="1" x14ac:dyDescent="0.3">
      <c r="A148" s="26" t="s">
        <v>2</v>
      </c>
      <c r="B148" s="106"/>
      <c r="C148" s="106"/>
      <c r="D148" s="106"/>
      <c r="E148" s="116"/>
      <c r="F148" s="106"/>
    </row>
    <row r="149" spans="1:7" ht="86.25" thickBot="1" x14ac:dyDescent="0.3">
      <c r="A149" s="29">
        <v>1</v>
      </c>
      <c r="B149" s="22" t="s">
        <v>13</v>
      </c>
      <c r="C149" s="31" t="s">
        <v>4</v>
      </c>
      <c r="D149" s="31">
        <f>D138</f>
        <v>55</v>
      </c>
      <c r="E149" s="6"/>
      <c r="F149" s="28">
        <f>D149*E149</f>
        <v>0</v>
      </c>
      <c r="G149" s="38"/>
    </row>
    <row r="150" spans="1:7" ht="86.25" thickBot="1" x14ac:dyDescent="0.3">
      <c r="A150" s="29">
        <v>2</v>
      </c>
      <c r="B150" s="22" t="s">
        <v>32</v>
      </c>
      <c r="C150" s="31" t="s">
        <v>4</v>
      </c>
      <c r="D150" s="31">
        <f t="shared" ref="D150:D152" si="12">D139</f>
        <v>9</v>
      </c>
      <c r="E150" s="6"/>
      <c r="F150" s="28">
        <f t="shared" ref="F150:F153" si="13">D150*E150</f>
        <v>0</v>
      </c>
      <c r="G150" s="38"/>
    </row>
    <row r="151" spans="1:7" ht="86.25" thickBot="1" x14ac:dyDescent="0.3">
      <c r="A151" s="29">
        <v>3</v>
      </c>
      <c r="B151" s="22" t="s">
        <v>31</v>
      </c>
      <c r="C151" s="31" t="s">
        <v>4</v>
      </c>
      <c r="D151" s="31">
        <f t="shared" si="12"/>
        <v>22</v>
      </c>
      <c r="E151" s="6"/>
      <c r="F151" s="28">
        <f t="shared" si="13"/>
        <v>0</v>
      </c>
      <c r="G151" s="38"/>
    </row>
    <row r="152" spans="1:7" ht="86.25" thickBot="1" x14ac:dyDescent="0.3">
      <c r="A152" s="29">
        <v>4</v>
      </c>
      <c r="B152" s="22" t="s">
        <v>30</v>
      </c>
      <c r="C152" s="31" t="s">
        <v>4</v>
      </c>
      <c r="D152" s="31">
        <f t="shared" si="12"/>
        <v>43</v>
      </c>
      <c r="E152" s="6"/>
      <c r="F152" s="28">
        <f t="shared" si="13"/>
        <v>0</v>
      </c>
      <c r="G152" s="38"/>
    </row>
    <row r="153" spans="1:7" ht="29.25" thickBot="1" x14ac:dyDescent="0.3">
      <c r="A153" s="29">
        <v>5</v>
      </c>
      <c r="B153" s="22" t="s">
        <v>72</v>
      </c>
      <c r="C153" s="31" t="s">
        <v>4</v>
      </c>
      <c r="D153" s="31">
        <f>D143</f>
        <v>29</v>
      </c>
      <c r="E153" s="6"/>
      <c r="F153" s="28">
        <f t="shared" si="13"/>
        <v>0</v>
      </c>
      <c r="G153" s="38"/>
    </row>
    <row r="154" spans="1:7" ht="15.75" thickBot="1" x14ac:dyDescent="0.3">
      <c r="A154" s="107" t="s">
        <v>127</v>
      </c>
      <c r="B154" s="108"/>
      <c r="C154" s="108"/>
      <c r="D154" s="108"/>
      <c r="E154" s="109"/>
      <c r="F154" s="33">
        <f>SUM(F149:F153)</f>
        <v>0</v>
      </c>
    </row>
    <row r="155" spans="1:7" ht="15.75" thickBot="1" x14ac:dyDescent="0.3">
      <c r="A155" s="107" t="s">
        <v>111</v>
      </c>
      <c r="B155" s="108"/>
      <c r="C155" s="108"/>
      <c r="D155" s="108"/>
      <c r="E155" s="109"/>
      <c r="F155" s="34">
        <f>G130+F144+F154</f>
        <v>0</v>
      </c>
    </row>
    <row r="156" spans="1:7" x14ac:dyDescent="0.25">
      <c r="A156" s="35"/>
      <c r="B156" s="36"/>
      <c r="C156" s="35"/>
      <c r="D156" s="35"/>
      <c r="E156" s="37"/>
      <c r="F156" s="37"/>
    </row>
    <row r="157" spans="1:7" ht="15.75" thickBot="1" x14ac:dyDescent="0.3">
      <c r="A157" s="35"/>
      <c r="B157" s="36"/>
      <c r="C157" s="35"/>
      <c r="D157" s="35"/>
      <c r="E157" s="37"/>
      <c r="F157" s="37"/>
    </row>
    <row r="158" spans="1:7" ht="15.75" thickBot="1" x14ac:dyDescent="0.3">
      <c r="A158" s="112" t="s">
        <v>98</v>
      </c>
      <c r="B158" s="113"/>
      <c r="C158" s="113"/>
      <c r="D158" s="113"/>
      <c r="E158" s="113"/>
      <c r="F158" s="114"/>
    </row>
    <row r="159" spans="1:7" x14ac:dyDescent="0.25">
      <c r="A159" s="24" t="s">
        <v>0</v>
      </c>
      <c r="B159" s="105" t="s">
        <v>34</v>
      </c>
      <c r="C159" s="105" t="s">
        <v>3</v>
      </c>
      <c r="D159" s="105" t="s">
        <v>86</v>
      </c>
      <c r="E159" s="115" t="s">
        <v>74</v>
      </c>
      <c r="F159" s="105" t="s">
        <v>75</v>
      </c>
    </row>
    <row r="160" spans="1:7" ht="15.75" thickBot="1" x14ac:dyDescent="0.3">
      <c r="A160" s="26" t="s">
        <v>2</v>
      </c>
      <c r="B160" s="106"/>
      <c r="C160" s="106"/>
      <c r="D160" s="106"/>
      <c r="E160" s="116"/>
      <c r="F160" s="106"/>
    </row>
    <row r="161" spans="1:6" ht="57.75" thickBot="1" x14ac:dyDescent="0.3">
      <c r="A161" s="29">
        <v>1</v>
      </c>
      <c r="B161" s="22" t="s">
        <v>49</v>
      </c>
      <c r="C161" s="31" t="s">
        <v>35</v>
      </c>
      <c r="D161" s="30">
        <v>10000</v>
      </c>
      <c r="E161" s="6"/>
      <c r="F161" s="28">
        <f>D161*E161</f>
        <v>0</v>
      </c>
    </row>
    <row r="162" spans="1:6" ht="43.5" thickBot="1" x14ac:dyDescent="0.3">
      <c r="A162" s="29">
        <v>2</v>
      </c>
      <c r="B162" s="22" t="s">
        <v>103</v>
      </c>
      <c r="C162" s="31" t="s">
        <v>35</v>
      </c>
      <c r="D162" s="30">
        <v>6000</v>
      </c>
      <c r="E162" s="6"/>
      <c r="F162" s="28">
        <f t="shared" ref="F162" si="14">D162*E162</f>
        <v>0</v>
      </c>
    </row>
    <row r="163" spans="1:6" ht="29.25" thickBot="1" x14ac:dyDescent="0.3">
      <c r="A163" s="29">
        <v>3</v>
      </c>
      <c r="B163" s="22" t="s">
        <v>16</v>
      </c>
      <c r="C163" s="31" t="s">
        <v>105</v>
      </c>
      <c r="D163" s="31">
        <v>80</v>
      </c>
      <c r="E163" s="6"/>
      <c r="F163" s="28">
        <f>D163*E163</f>
        <v>0</v>
      </c>
    </row>
    <row r="164" spans="1:6" ht="15.75" thickBot="1" x14ac:dyDescent="0.3">
      <c r="A164" s="107" t="s">
        <v>112</v>
      </c>
      <c r="B164" s="108"/>
      <c r="C164" s="108"/>
      <c r="D164" s="108"/>
      <c r="E164" s="109"/>
      <c r="F164" s="32">
        <f>SUM(F161:F163)</f>
        <v>0</v>
      </c>
    </row>
    <row r="166" spans="1:6" ht="15.75" thickBot="1" x14ac:dyDescent="0.3"/>
    <row r="167" spans="1:6" ht="15.75" thickBot="1" x14ac:dyDescent="0.3">
      <c r="A167" s="112" t="s">
        <v>97</v>
      </c>
      <c r="B167" s="113"/>
      <c r="C167" s="113"/>
      <c r="D167" s="113"/>
      <c r="E167" s="113"/>
      <c r="F167" s="114"/>
    </row>
    <row r="168" spans="1:6" x14ac:dyDescent="0.25">
      <c r="A168" s="25" t="s">
        <v>24</v>
      </c>
      <c r="B168" s="105" t="s">
        <v>37</v>
      </c>
      <c r="C168" s="105" t="s">
        <v>3</v>
      </c>
      <c r="D168" s="105" t="s">
        <v>86</v>
      </c>
      <c r="E168" s="105" t="s">
        <v>74</v>
      </c>
      <c r="F168" s="105" t="s">
        <v>75</v>
      </c>
    </row>
    <row r="169" spans="1:6" ht="15.75" thickBot="1" x14ac:dyDescent="0.3">
      <c r="A169" s="26" t="s">
        <v>2</v>
      </c>
      <c r="B169" s="106"/>
      <c r="C169" s="106"/>
      <c r="D169" s="106"/>
      <c r="E169" s="106"/>
      <c r="F169" s="106"/>
    </row>
    <row r="170" spans="1:6" ht="15.75" thickBot="1" x14ac:dyDescent="0.3">
      <c r="A170" s="29">
        <v>1</v>
      </c>
      <c r="B170" s="22" t="s">
        <v>50</v>
      </c>
      <c r="C170" s="22" t="s">
        <v>64</v>
      </c>
      <c r="D170" s="31">
        <v>35</v>
      </c>
      <c r="E170" s="6"/>
      <c r="F170" s="28">
        <f>D170*E170</f>
        <v>0</v>
      </c>
    </row>
    <row r="171" spans="1:6" ht="15.75" thickBot="1" x14ac:dyDescent="0.3">
      <c r="A171" s="29">
        <v>2</v>
      </c>
      <c r="B171" s="22" t="s">
        <v>51</v>
      </c>
      <c r="C171" s="22" t="s">
        <v>64</v>
      </c>
      <c r="D171" s="31">
        <v>30</v>
      </c>
      <c r="E171" s="6"/>
      <c r="F171" s="28">
        <f t="shared" ref="F171:F177" si="15">D171*E171</f>
        <v>0</v>
      </c>
    </row>
    <row r="172" spans="1:6" ht="15.75" thickBot="1" x14ac:dyDescent="0.3">
      <c r="A172" s="29">
        <v>3</v>
      </c>
      <c r="B172" s="22" t="s">
        <v>52</v>
      </c>
      <c r="C172" s="22" t="s">
        <v>64</v>
      </c>
      <c r="D172" s="31">
        <v>30</v>
      </c>
      <c r="E172" s="6"/>
      <c r="F172" s="28">
        <f t="shared" si="15"/>
        <v>0</v>
      </c>
    </row>
    <row r="173" spans="1:6" ht="15.75" thickBot="1" x14ac:dyDescent="0.3">
      <c r="A173" s="29">
        <v>4</v>
      </c>
      <c r="B173" s="22" t="s">
        <v>53</v>
      </c>
      <c r="C173" s="22" t="s">
        <v>64</v>
      </c>
      <c r="D173" s="31">
        <v>30</v>
      </c>
      <c r="E173" s="6"/>
      <c r="F173" s="28">
        <f t="shared" si="15"/>
        <v>0</v>
      </c>
    </row>
    <row r="174" spans="1:6" ht="15.75" thickBot="1" x14ac:dyDescent="0.3">
      <c r="A174" s="29">
        <v>5</v>
      </c>
      <c r="B174" s="22" t="s">
        <v>54</v>
      </c>
      <c r="C174" s="22" t="s">
        <v>64</v>
      </c>
      <c r="D174" s="31">
        <v>20</v>
      </c>
      <c r="E174" s="6"/>
      <c r="F174" s="28">
        <f t="shared" si="15"/>
        <v>0</v>
      </c>
    </row>
    <row r="175" spans="1:6" ht="15.75" thickBot="1" x14ac:dyDescent="0.3">
      <c r="A175" s="29">
        <v>6</v>
      </c>
      <c r="B175" s="22" t="s">
        <v>55</v>
      </c>
      <c r="C175" s="22" t="s">
        <v>64</v>
      </c>
      <c r="D175" s="31">
        <v>20</v>
      </c>
      <c r="E175" s="6"/>
      <c r="F175" s="28">
        <f t="shared" si="15"/>
        <v>0</v>
      </c>
    </row>
    <row r="176" spans="1:6" ht="15.75" thickBot="1" x14ac:dyDescent="0.3">
      <c r="A176" s="29">
        <v>7</v>
      </c>
      <c r="B176" s="22" t="s">
        <v>56</v>
      </c>
      <c r="C176" s="22" t="s">
        <v>64</v>
      </c>
      <c r="D176" s="31">
        <v>30</v>
      </c>
      <c r="E176" s="6"/>
      <c r="F176" s="28">
        <f t="shared" si="15"/>
        <v>0</v>
      </c>
    </row>
    <row r="177" spans="1:6" ht="43.5" thickBot="1" x14ac:dyDescent="0.3">
      <c r="A177" s="29">
        <v>8</v>
      </c>
      <c r="B177" s="22" t="s">
        <v>104</v>
      </c>
      <c r="C177" s="22" t="s">
        <v>106</v>
      </c>
      <c r="D177" s="31">
        <v>30</v>
      </c>
      <c r="E177" s="6"/>
      <c r="F177" s="28">
        <f t="shared" si="15"/>
        <v>0</v>
      </c>
    </row>
    <row r="178" spans="1:6" ht="15.75" thickBot="1" x14ac:dyDescent="0.3">
      <c r="A178" s="107" t="s">
        <v>128</v>
      </c>
      <c r="B178" s="108"/>
      <c r="C178" s="108"/>
      <c r="D178" s="108"/>
      <c r="E178" s="109"/>
      <c r="F178" s="23">
        <f>SUM(F170:F177)</f>
        <v>0</v>
      </c>
    </row>
    <row r="180" spans="1:6" ht="15.75" thickBot="1" x14ac:dyDescent="0.3">
      <c r="A180" s="103" t="s">
        <v>96</v>
      </c>
      <c r="B180" s="104"/>
      <c r="C180" s="104"/>
      <c r="D180" s="104"/>
      <c r="E180" s="104"/>
      <c r="F180" s="104"/>
    </row>
    <row r="181" spans="1:6" x14ac:dyDescent="0.25">
      <c r="A181" s="24" t="s">
        <v>0</v>
      </c>
      <c r="B181" s="105" t="s">
        <v>1</v>
      </c>
      <c r="C181" s="105" t="s">
        <v>3</v>
      </c>
      <c r="D181" s="105" t="s">
        <v>84</v>
      </c>
      <c r="E181" s="105" t="s">
        <v>85</v>
      </c>
      <c r="F181" s="105" t="s">
        <v>75</v>
      </c>
    </row>
    <row r="182" spans="1:6" ht="34.5" customHeight="1" thickBot="1" x14ac:dyDescent="0.3">
      <c r="A182" s="26" t="s">
        <v>2</v>
      </c>
      <c r="B182" s="106"/>
      <c r="C182" s="106"/>
      <c r="D182" s="106"/>
      <c r="E182" s="106"/>
      <c r="F182" s="106"/>
    </row>
    <row r="183" spans="1:6" ht="15.75" thickBot="1" x14ac:dyDescent="0.3">
      <c r="A183" s="29">
        <v>1</v>
      </c>
      <c r="B183" s="22" t="s">
        <v>45</v>
      </c>
      <c r="C183" s="22" t="s">
        <v>38</v>
      </c>
      <c r="D183" s="30">
        <f>2080*6</f>
        <v>12480</v>
      </c>
      <c r="E183" s="6"/>
      <c r="F183" s="28">
        <f>D183*E183</f>
        <v>0</v>
      </c>
    </row>
    <row r="184" spans="1:6" ht="29.25" thickBot="1" x14ac:dyDescent="0.3">
      <c r="A184" s="29">
        <v>2</v>
      </c>
      <c r="B184" s="22" t="s">
        <v>65</v>
      </c>
      <c r="C184" s="22" t="s">
        <v>38</v>
      </c>
      <c r="D184" s="30">
        <f>2080*3</f>
        <v>6240</v>
      </c>
      <c r="E184" s="6"/>
      <c r="F184" s="28">
        <f t="shared" ref="F184:F185" si="16">D184*E184</f>
        <v>0</v>
      </c>
    </row>
    <row r="185" spans="1:6" ht="15.75" thickBot="1" x14ac:dyDescent="0.3">
      <c r="A185" s="29">
        <v>3</v>
      </c>
      <c r="B185" s="22" t="s">
        <v>39</v>
      </c>
      <c r="C185" s="22" t="s">
        <v>38</v>
      </c>
      <c r="D185" s="30">
        <f>2080*3</f>
        <v>6240</v>
      </c>
      <c r="E185" s="6"/>
      <c r="F185" s="28">
        <f t="shared" si="16"/>
        <v>0</v>
      </c>
    </row>
    <row r="186" spans="1:6" ht="15.75" thickBot="1" x14ac:dyDescent="0.3">
      <c r="A186" s="29">
        <v>4</v>
      </c>
      <c r="B186" s="22" t="s">
        <v>66</v>
      </c>
      <c r="C186" s="22" t="s">
        <v>38</v>
      </c>
      <c r="D186" s="30">
        <f>2080*5</f>
        <v>10400</v>
      </c>
      <c r="E186" s="6"/>
      <c r="F186" s="28">
        <f>D186*E186</f>
        <v>0</v>
      </c>
    </row>
    <row r="187" spans="1:6" ht="15.75" thickBot="1" x14ac:dyDescent="0.3">
      <c r="A187" s="107" t="s">
        <v>129</v>
      </c>
      <c r="B187" s="108"/>
      <c r="C187" s="108"/>
      <c r="D187" s="108"/>
      <c r="E187" s="109"/>
      <c r="F187" s="23">
        <f>SUM(F183:F186)</f>
        <v>0</v>
      </c>
    </row>
    <row r="189" spans="1:6" ht="15" customHeight="1" thickBot="1" x14ac:dyDescent="0.3">
      <c r="A189" s="103" t="s">
        <v>130</v>
      </c>
      <c r="B189" s="104"/>
      <c r="C189" s="104"/>
      <c r="D189" s="104"/>
    </row>
    <row r="190" spans="1:6" ht="14.45" customHeight="1" x14ac:dyDescent="0.25">
      <c r="A190" s="24" t="s">
        <v>0</v>
      </c>
      <c r="B190" s="105" t="s">
        <v>1</v>
      </c>
      <c r="C190" s="105" t="s">
        <v>3</v>
      </c>
      <c r="D190" s="105" t="s">
        <v>131</v>
      </c>
    </row>
    <row r="191" spans="1:6" ht="32.1" customHeight="1" thickBot="1" x14ac:dyDescent="0.3">
      <c r="A191" s="26" t="s">
        <v>2</v>
      </c>
      <c r="B191" s="106"/>
      <c r="C191" s="106"/>
      <c r="D191" s="106"/>
    </row>
    <row r="192" spans="1:6" ht="15.75" thickBot="1" x14ac:dyDescent="0.3">
      <c r="A192" s="7"/>
      <c r="B192" s="8"/>
      <c r="C192" s="22" t="s">
        <v>38</v>
      </c>
      <c r="D192" s="6"/>
    </row>
    <row r="193" spans="1:4" ht="15.75" thickBot="1" x14ac:dyDescent="0.3">
      <c r="A193" s="7"/>
      <c r="B193" s="8"/>
      <c r="C193" s="22" t="s">
        <v>38</v>
      </c>
      <c r="D193" s="6"/>
    </row>
    <row r="194" spans="1:4" ht="15.75" thickBot="1" x14ac:dyDescent="0.3">
      <c r="A194" s="7"/>
      <c r="B194" s="8"/>
      <c r="C194" s="22" t="s">
        <v>38</v>
      </c>
      <c r="D194" s="6"/>
    </row>
    <row r="195" spans="1:4" ht="15.75" thickBot="1" x14ac:dyDescent="0.3">
      <c r="A195" s="7"/>
      <c r="B195" s="8"/>
      <c r="C195" s="22" t="s">
        <v>38</v>
      </c>
      <c r="D195" s="6"/>
    </row>
    <row r="196" spans="1:4" ht="15.75" thickBot="1" x14ac:dyDescent="0.3">
      <c r="A196" s="7"/>
      <c r="B196" s="8"/>
      <c r="C196" s="22" t="s">
        <v>38</v>
      </c>
      <c r="D196" s="6"/>
    </row>
    <row r="197" spans="1:4" ht="15.75" thickBot="1" x14ac:dyDescent="0.3">
      <c r="A197" s="7"/>
      <c r="B197" s="8"/>
      <c r="C197" s="22" t="s">
        <v>38</v>
      </c>
      <c r="D197" s="6"/>
    </row>
    <row r="198" spans="1:4" ht="15.75" thickBot="1" x14ac:dyDescent="0.3">
      <c r="A198" s="7"/>
      <c r="B198" s="8"/>
      <c r="C198" s="22" t="s">
        <v>38</v>
      </c>
      <c r="D198" s="6"/>
    </row>
    <row r="199" spans="1:4" ht="15.75" thickBot="1" x14ac:dyDescent="0.3">
      <c r="A199" s="7"/>
      <c r="B199" s="8"/>
      <c r="C199" s="22" t="s">
        <v>38</v>
      </c>
      <c r="D199" s="6"/>
    </row>
    <row r="204" spans="1:4" ht="30" x14ac:dyDescent="0.25">
      <c r="B204" s="9" t="s">
        <v>122</v>
      </c>
      <c r="C204" s="10">
        <f>F8</f>
        <v>0</v>
      </c>
    </row>
    <row r="205" spans="1:4" ht="90" x14ac:dyDescent="0.25">
      <c r="B205" s="9" t="s">
        <v>40</v>
      </c>
      <c r="C205" s="10">
        <f>G37</f>
        <v>0</v>
      </c>
    </row>
    <row r="206" spans="1:4" ht="45" x14ac:dyDescent="0.25">
      <c r="B206" s="9" t="s">
        <v>41</v>
      </c>
      <c r="C206" s="10">
        <f>G55</f>
        <v>0</v>
      </c>
    </row>
    <row r="207" spans="1:4" ht="75" x14ac:dyDescent="0.25">
      <c r="B207" s="9" t="s">
        <v>42</v>
      </c>
      <c r="C207" s="11">
        <f>F90</f>
        <v>0</v>
      </c>
    </row>
    <row r="208" spans="1:4" ht="30" x14ac:dyDescent="0.25">
      <c r="B208" s="9" t="s">
        <v>43</v>
      </c>
      <c r="C208" s="11">
        <f>F116</f>
        <v>0</v>
      </c>
    </row>
    <row r="209" spans="2:5" ht="30" x14ac:dyDescent="0.25">
      <c r="B209" s="9" t="s">
        <v>22</v>
      </c>
      <c r="C209" s="11">
        <f>F155</f>
        <v>0</v>
      </c>
    </row>
    <row r="210" spans="2:5" ht="30" x14ac:dyDescent="0.25">
      <c r="B210" s="9" t="s">
        <v>33</v>
      </c>
      <c r="C210" s="11">
        <f>F164</f>
        <v>0</v>
      </c>
    </row>
    <row r="211" spans="2:5" ht="45" x14ac:dyDescent="0.25">
      <c r="B211" s="9" t="s">
        <v>36</v>
      </c>
      <c r="C211" s="11">
        <f>F178</f>
        <v>0</v>
      </c>
    </row>
    <row r="212" spans="2:5" ht="30" x14ac:dyDescent="0.25">
      <c r="B212" s="9" t="s">
        <v>44</v>
      </c>
      <c r="C212" s="11">
        <f>F187</f>
        <v>0</v>
      </c>
    </row>
    <row r="213" spans="2:5" ht="30" x14ac:dyDescent="0.25">
      <c r="B213" s="9" t="s">
        <v>118</v>
      </c>
      <c r="C213" s="11">
        <v>75000</v>
      </c>
    </row>
    <row r="214" spans="2:5" ht="30" x14ac:dyDescent="0.3">
      <c r="B214" s="9" t="s">
        <v>116</v>
      </c>
      <c r="C214" s="11">
        <v>500000</v>
      </c>
      <c r="D214" s="12"/>
    </row>
    <row r="215" spans="2:5" ht="30" x14ac:dyDescent="0.3">
      <c r="B215" s="13" t="s">
        <v>117</v>
      </c>
      <c r="C215" s="14">
        <v>500000</v>
      </c>
      <c r="D215" s="12"/>
      <c r="E215" s="12"/>
    </row>
    <row r="216" spans="2:5" x14ac:dyDescent="0.25">
      <c r="B216" s="15"/>
      <c r="C216" s="14"/>
    </row>
    <row r="217" spans="2:5" ht="15.75" thickBot="1" x14ac:dyDescent="0.3">
      <c r="C217" s="14"/>
    </row>
    <row r="218" spans="2:5" ht="16.5" thickBot="1" x14ac:dyDescent="0.3">
      <c r="B218" s="16" t="s">
        <v>46</v>
      </c>
      <c r="C218" s="17">
        <f>SUM(C204:C212)+C214+C215</f>
        <v>1000000</v>
      </c>
    </row>
    <row r="219" spans="2:5" x14ac:dyDescent="0.25">
      <c r="C219" s="18"/>
    </row>
    <row r="220" spans="2:5" x14ac:dyDescent="0.25">
      <c r="C220" s="18"/>
    </row>
    <row r="221" spans="2:5" ht="23.25" x14ac:dyDescent="0.35">
      <c r="B221" s="19" t="s">
        <v>115</v>
      </c>
      <c r="C221" s="20">
        <f>C218*5+C213</f>
        <v>5075000</v>
      </c>
    </row>
    <row r="223" spans="2:5" x14ac:dyDescent="0.25">
      <c r="B223" s="21"/>
    </row>
  </sheetData>
  <sheetProtection algorithmName="SHA-512" hashValue="Iofqps5+6jqp7M4XmggvP1+aCmu0n7Hnryhu1LDEwBrhOY6FaaLcupFekHEqLxlXNTirTc5tjqsOCRoLQUVzVg==" saltValue="YVAvG885rKyStZEjFIp6ww==" spinCount="100000" sheet="1" objects="1" scenarios="1"/>
  <mergeCells count="107">
    <mergeCell ref="A1:G1"/>
    <mergeCell ref="A2:G2"/>
    <mergeCell ref="D4:F4"/>
    <mergeCell ref="E5:E6"/>
    <mergeCell ref="F5:F6"/>
    <mergeCell ref="A20:G20"/>
    <mergeCell ref="B21:B22"/>
    <mergeCell ref="C21:C22"/>
    <mergeCell ref="D21:D22"/>
    <mergeCell ref="E21:E22"/>
    <mergeCell ref="F21:F22"/>
    <mergeCell ref="G21:G22"/>
    <mergeCell ref="D8:E8"/>
    <mergeCell ref="A19:G19"/>
    <mergeCell ref="A37:F37"/>
    <mergeCell ref="A40:G40"/>
    <mergeCell ref="A41:G41"/>
    <mergeCell ref="B42:B43"/>
    <mergeCell ref="C42:C43"/>
    <mergeCell ref="D42:D43"/>
    <mergeCell ref="E42:E43"/>
    <mergeCell ref="F42:F43"/>
    <mergeCell ref="G42:G43"/>
    <mergeCell ref="A74:E74"/>
    <mergeCell ref="A77:F77"/>
    <mergeCell ref="B78:B79"/>
    <mergeCell ref="C78:C79"/>
    <mergeCell ref="D78:D79"/>
    <mergeCell ref="E78:E79"/>
    <mergeCell ref="F78:F79"/>
    <mergeCell ref="A55:F55"/>
    <mergeCell ref="A58:F58"/>
    <mergeCell ref="A60:F60"/>
    <mergeCell ref="B61:B62"/>
    <mergeCell ref="C61:C62"/>
    <mergeCell ref="D61:D62"/>
    <mergeCell ref="E61:E62"/>
    <mergeCell ref="F61:F62"/>
    <mergeCell ref="A103:E103"/>
    <mergeCell ref="A106:F106"/>
    <mergeCell ref="B107:B108"/>
    <mergeCell ref="C107:C108"/>
    <mergeCell ref="D107:D108"/>
    <mergeCell ref="E107:E108"/>
    <mergeCell ref="F107:F108"/>
    <mergeCell ref="A89:E89"/>
    <mergeCell ref="A92:F92"/>
    <mergeCell ref="A93:F93"/>
    <mergeCell ref="B94:B95"/>
    <mergeCell ref="C94:C95"/>
    <mergeCell ref="D94:D95"/>
    <mergeCell ref="E94:E95"/>
    <mergeCell ref="F94:F95"/>
    <mergeCell ref="A115:E115"/>
    <mergeCell ref="A116:E116"/>
    <mergeCell ref="A119:G119"/>
    <mergeCell ref="A120:G120"/>
    <mergeCell ref="B121:B122"/>
    <mergeCell ref="C121:C122"/>
    <mergeCell ref="D121:D122"/>
    <mergeCell ref="E121:E122"/>
    <mergeCell ref="F121:F122"/>
    <mergeCell ref="G121:G122"/>
    <mergeCell ref="A130:F130"/>
    <mergeCell ref="A134:F134"/>
    <mergeCell ref="G134:G136"/>
    <mergeCell ref="A135:F135"/>
    <mergeCell ref="B136:B137"/>
    <mergeCell ref="C136:C137"/>
    <mergeCell ref="D136:D137"/>
    <mergeCell ref="E136:E137"/>
    <mergeCell ref="F136:F137"/>
    <mergeCell ref="C159:C160"/>
    <mergeCell ref="D159:D160"/>
    <mergeCell ref="E159:E160"/>
    <mergeCell ref="F159:F160"/>
    <mergeCell ref="A144:E144"/>
    <mergeCell ref="A146:F146"/>
    <mergeCell ref="B147:B148"/>
    <mergeCell ref="C147:C148"/>
    <mergeCell ref="D147:D148"/>
    <mergeCell ref="E147:E148"/>
    <mergeCell ref="F147:F148"/>
    <mergeCell ref="A189:D189"/>
    <mergeCell ref="B190:B191"/>
    <mergeCell ref="C190:C191"/>
    <mergeCell ref="D190:D191"/>
    <mergeCell ref="A187:E187"/>
    <mergeCell ref="A90:E90"/>
    <mergeCell ref="A178:E178"/>
    <mergeCell ref="A180:F180"/>
    <mergeCell ref="B181:B182"/>
    <mergeCell ref="C181:C182"/>
    <mergeCell ref="D181:D182"/>
    <mergeCell ref="E181:E182"/>
    <mergeCell ref="F181:F182"/>
    <mergeCell ref="A164:E164"/>
    <mergeCell ref="A167:F167"/>
    <mergeCell ref="B168:B169"/>
    <mergeCell ref="C168:C169"/>
    <mergeCell ref="D168:D169"/>
    <mergeCell ref="E168:E169"/>
    <mergeCell ref="F168:F169"/>
    <mergeCell ref="A154:E154"/>
    <mergeCell ref="A155:E155"/>
    <mergeCell ref="A158:F158"/>
    <mergeCell ref="B159:B160"/>
  </mergeCells>
  <printOptions horizontalCentered="1" verticalCentered="1"/>
  <pageMargins left="0.2" right="0.2" top="0.75" bottom="0.75" header="0.3" footer="0.3"/>
  <pageSetup paperSize="119" scale="66" fitToHeight="0" orientation="landscape" r:id="rId1"/>
  <rowBreaks count="9" manualBreakCount="9">
    <brk id="14" max="6" man="1"/>
    <brk id="39" max="6" man="1"/>
    <brk id="57" max="6" man="1"/>
    <brk id="76" max="16383" man="1"/>
    <brk id="103" max="6" man="1"/>
    <brk id="118" max="16383" man="1"/>
    <brk id="145" max="16383" man="1"/>
    <brk id="166" max="6" man="1"/>
    <brk id="202" max="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Price Proposal</vt:lpstr>
      <vt:lpstr>'Price Proposal'!Print_Area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2024-07-18T13:08:33Z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30ee07-aa2b-47c7-bd4c-7cc545b5d455_Enabled">
    <vt:lpwstr>true</vt:lpwstr>
  </property>
  <property fmtid="{D5CDD505-2E9C-101B-9397-08002B2CF9AE}" pid="3" name="MSIP_Label_b530ee07-aa2b-47c7-bd4c-7cc545b5d455_SetDate">
    <vt:lpwstr>2024-05-19T20:59:30Z</vt:lpwstr>
  </property>
  <property fmtid="{D5CDD505-2E9C-101B-9397-08002B2CF9AE}" pid="4" name="MSIP_Label_b530ee07-aa2b-47c7-bd4c-7cc545b5d455_Method">
    <vt:lpwstr>Standard</vt:lpwstr>
  </property>
  <property fmtid="{D5CDD505-2E9C-101B-9397-08002B2CF9AE}" pid="5" name="MSIP_Label_b530ee07-aa2b-47c7-bd4c-7cc545b5d455_Name">
    <vt:lpwstr>HDR General Label</vt:lpwstr>
  </property>
  <property fmtid="{D5CDD505-2E9C-101B-9397-08002B2CF9AE}" pid="6" name="MSIP_Label_b530ee07-aa2b-47c7-bd4c-7cc545b5d455_SiteId">
    <vt:lpwstr>3667e201-cbdc-48b3-9b42-5d2d3f16e2a9</vt:lpwstr>
  </property>
  <property fmtid="{D5CDD505-2E9C-101B-9397-08002B2CF9AE}" pid="7" name="MSIP_Label_b530ee07-aa2b-47c7-bd4c-7cc545b5d455_ActionId">
    <vt:lpwstr>c06f7197-1e9d-44fb-bf4e-2f5836872dd4</vt:lpwstr>
  </property>
  <property fmtid="{D5CDD505-2E9C-101B-9397-08002B2CF9AE}" pid="8" name="MSIP_Label_b530ee07-aa2b-47c7-bd4c-7cc545b5d455_ContentBits">
    <vt:lpwstr>0</vt:lpwstr>
  </property>
</Properties>
</file>