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wworking\east01\d1556933\"/>
    </mc:Choice>
  </mc:AlternateContent>
  <xr:revisionPtr revIDLastSave="0" documentId="13_ncr:1_{C408E3D1-1922-42B6-A955-41D87DA23471}" xr6:coauthVersionLast="45" xr6:coauthVersionMax="45" xr10:uidLastSave="{00000000-0000-0000-0000-000000000000}"/>
  <bookViews>
    <workbookView xWindow="-28920" yWindow="-120" windowWidth="29040" windowHeight="15840" xr2:uid="{6DA9063E-8CF1-4160-ACA5-7DD97445D648}"/>
  </bookViews>
  <sheets>
    <sheet name="Crash Summary 1" sheetId="3" r:id="rId1"/>
    <sheet name="Crash Summary 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5" l="1"/>
  <c r="H23" i="5"/>
  <c r="E23" i="5"/>
  <c r="D23" i="5"/>
  <c r="I22" i="5"/>
  <c r="H22" i="5"/>
  <c r="E22" i="5"/>
  <c r="D22" i="5"/>
  <c r="I11" i="5"/>
  <c r="H11" i="5"/>
  <c r="H24" i="5" s="1"/>
  <c r="E11" i="5"/>
  <c r="E24" i="5" s="1"/>
  <c r="D11" i="5"/>
  <c r="N10" i="5"/>
  <c r="O10" i="5" s="1"/>
  <c r="L10" i="5"/>
  <c r="M10" i="5" s="1"/>
  <c r="J10" i="5"/>
  <c r="F10" i="5"/>
  <c r="N9" i="5"/>
  <c r="O9" i="5" s="1"/>
  <c r="L9" i="5"/>
  <c r="M9" i="5" s="1"/>
  <c r="J9" i="5"/>
  <c r="F9" i="5"/>
  <c r="N8" i="5"/>
  <c r="O8" i="5" s="1"/>
  <c r="L8" i="5"/>
  <c r="M8" i="5" s="1"/>
  <c r="J8" i="5"/>
  <c r="F8" i="5"/>
  <c r="N7" i="5"/>
  <c r="O7" i="5" s="1"/>
  <c r="L7" i="5"/>
  <c r="M7" i="5" s="1"/>
  <c r="J7" i="5"/>
  <c r="F7" i="5"/>
  <c r="N6" i="5"/>
  <c r="O6" i="5" s="1"/>
  <c r="L6" i="5"/>
  <c r="M6" i="5" s="1"/>
  <c r="J6" i="5"/>
  <c r="F6" i="5"/>
  <c r="N10" i="3"/>
  <c r="O10" i="3" s="1"/>
  <c r="N9" i="3"/>
  <c r="O9" i="3" s="1"/>
  <c r="N8" i="3"/>
  <c r="O8" i="3" s="1"/>
  <c r="N7" i="3"/>
  <c r="O7" i="3" s="1"/>
  <c r="H23" i="3"/>
  <c r="H22" i="3"/>
  <c r="I23" i="3"/>
  <c r="I22" i="3"/>
  <c r="N6" i="3"/>
  <c r="O6" i="3" s="1"/>
  <c r="L10" i="3"/>
  <c r="M10" i="3" s="1"/>
  <c r="L9" i="3"/>
  <c r="M9" i="3" s="1"/>
  <c r="L8" i="3"/>
  <c r="M8" i="3" s="1"/>
  <c r="L7" i="3"/>
  <c r="M7" i="3" s="1"/>
  <c r="L6" i="3"/>
  <c r="M6" i="3" s="1"/>
  <c r="I11" i="3"/>
  <c r="I24" i="3" s="1"/>
  <c r="H11" i="3"/>
  <c r="H24" i="3" s="1"/>
  <c r="P7" i="5" l="1"/>
  <c r="Q7" i="5" s="1"/>
  <c r="P9" i="5"/>
  <c r="Q9" i="5" s="1"/>
  <c r="P6" i="5"/>
  <c r="Q6" i="5" s="1"/>
  <c r="P8" i="5"/>
  <c r="Q8" i="5" s="1"/>
  <c r="P10" i="5"/>
  <c r="Q10" i="5" s="1"/>
  <c r="F11" i="5"/>
  <c r="N23" i="5"/>
  <c r="O23" i="5" s="1"/>
  <c r="N22" i="5"/>
  <c r="O22" i="5" s="1"/>
  <c r="N11" i="5"/>
  <c r="O11" i="5" s="1"/>
  <c r="L23" i="5"/>
  <c r="M23" i="5" s="1"/>
  <c r="L22" i="5"/>
  <c r="M22" i="5" s="1"/>
  <c r="L11" i="5"/>
  <c r="M11" i="5" s="1"/>
  <c r="D24" i="5"/>
  <c r="L24" i="5" s="1"/>
  <c r="M24" i="5" s="1"/>
  <c r="J11" i="5"/>
  <c r="I24" i="5"/>
  <c r="N24" i="5" s="1"/>
  <c r="O24" i="5" s="1"/>
  <c r="D22" i="3"/>
  <c r="L22" i="3" s="1"/>
  <c r="M22" i="3" s="1"/>
  <c r="E22" i="3"/>
  <c r="N22" i="3" s="1"/>
  <c r="O22" i="3" s="1"/>
  <c r="D23" i="3"/>
  <c r="L23" i="3" s="1"/>
  <c r="M23" i="3" s="1"/>
  <c r="E23" i="3"/>
  <c r="N23" i="3" s="1"/>
  <c r="O23" i="3" s="1"/>
  <c r="P11" i="5" l="1"/>
  <c r="Q11" i="5" s="1"/>
  <c r="J10" i="3"/>
  <c r="J9" i="3"/>
  <c r="J8" i="3"/>
  <c r="J7" i="3"/>
  <c r="J6" i="3"/>
  <c r="F7" i="3" l="1"/>
  <c r="P7" i="3" s="1"/>
  <c r="Q7" i="3" s="1"/>
  <c r="F8" i="3"/>
  <c r="P8" i="3" s="1"/>
  <c r="Q8" i="3" s="1"/>
  <c r="F9" i="3"/>
  <c r="P9" i="3" s="1"/>
  <c r="Q9" i="3" s="1"/>
  <c r="E11" i="3"/>
  <c r="D11" i="3"/>
  <c r="L11" i="3" s="1"/>
  <c r="M11" i="3" s="1"/>
  <c r="E24" i="3" l="1"/>
  <c r="N24" i="3" s="1"/>
  <c r="O24" i="3" s="1"/>
  <c r="N11" i="3"/>
  <c r="O11" i="3" s="1"/>
  <c r="D24" i="3"/>
  <c r="L24" i="3" s="1"/>
  <c r="M24" i="3" s="1"/>
  <c r="F11" i="3" l="1"/>
  <c r="F10" i="3"/>
  <c r="P10" i="3" s="1"/>
  <c r="Q10" i="3" s="1"/>
  <c r="F6" i="3"/>
  <c r="P6" i="3" s="1"/>
  <c r="P11" i="3" l="1"/>
  <c r="Q11" i="3" s="1"/>
  <c r="J11" i="3"/>
  <c r="Q6" i="3"/>
</calcChain>
</file>

<file path=xl/sharedStrings.xml><?xml version="1.0" encoding="utf-8"?>
<sst xmlns="http://schemas.openxmlformats.org/spreadsheetml/2006/main" count="90" uniqueCount="28">
  <si>
    <t>Years</t>
  </si>
  <si>
    <t>Predicted Crashes</t>
  </si>
  <si>
    <t>Total</t>
  </si>
  <si>
    <t>Change from No-Build</t>
  </si>
  <si>
    <t>Predicted Crash Rates</t>
  </si>
  <si>
    <t>Crash Rate Summary</t>
  </si>
  <si>
    <t>Length (miles)</t>
  </si>
  <si>
    <t>MVM = Million vehicle miles</t>
  </si>
  <si>
    <t>No-Build with Weaves</t>
  </si>
  <si>
    <t>Build with CD Road</t>
  </si>
  <si>
    <t>K</t>
  </si>
  <si>
    <t>A</t>
  </si>
  <si>
    <t>B</t>
  </si>
  <si>
    <t>C</t>
  </si>
  <si>
    <t>O</t>
  </si>
  <si>
    <t>Crashes by Severity</t>
  </si>
  <si>
    <t>Freeway</t>
  </si>
  <si>
    <t>Ramp</t>
  </si>
  <si>
    <t>Weighted Avg AADT</t>
  </si>
  <si>
    <t>Crash Rates by Severity</t>
  </si>
  <si>
    <t>KA</t>
  </si>
  <si>
    <t>BCO</t>
  </si>
  <si>
    <t>Freeway Crash Rates (per MVM)</t>
  </si>
  <si>
    <t>Ramp 
Crash Rates 
(per MVM)</t>
  </si>
  <si>
    <t>% Change</t>
  </si>
  <si>
    <t>Ramps</t>
  </si>
  <si>
    <t>Freeway 
Crash Rates 
(per MVM)</t>
  </si>
  <si>
    <t>Crash Summary (21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</si>
</sst>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D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rgb="FFC00000"/>
      </left>
      <right/>
      <top style="medium">
        <color rgb="FFC00000"/>
      </top>
      <bottom style="dotted">
        <color indexed="64"/>
      </bottom>
      <diagonal/>
    </border>
    <border>
      <left/>
      <right style="medium">
        <color rgb="FFC00000"/>
      </right>
      <top style="medium">
        <color rgb="FFC00000"/>
      </top>
      <bottom style="dotted">
        <color indexed="64"/>
      </bottom>
      <diagonal/>
    </border>
    <border>
      <left style="medium">
        <color rgb="FFC00000"/>
      </left>
      <right/>
      <top style="dotted">
        <color indexed="64"/>
      </top>
      <bottom style="medium">
        <color rgb="FFC00000"/>
      </bottom>
      <diagonal/>
    </border>
    <border>
      <left/>
      <right style="medium">
        <color rgb="FFC00000"/>
      </right>
      <top style="dotted">
        <color indexed="64"/>
      </top>
      <bottom style="medium">
        <color rgb="FFC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 style="dotted">
        <color auto="1"/>
      </top>
      <bottom style="dotted">
        <color auto="1"/>
      </bottom>
      <diagonal/>
    </border>
    <border>
      <left/>
      <right style="medium">
        <color rgb="FFC00000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n">
        <color indexed="64"/>
      </top>
      <bottom style="dotted">
        <color indexed="64"/>
      </bottom>
      <diagonal/>
    </border>
    <border>
      <left/>
      <right style="thick">
        <color theme="0"/>
      </right>
      <top style="dotted">
        <color indexed="64"/>
      </top>
      <bottom style="dotted">
        <color indexed="64"/>
      </bottom>
      <diagonal/>
    </border>
    <border>
      <left/>
      <right style="thick">
        <color theme="0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0" xfId="0" applyFont="1"/>
    <xf numFmtId="0" fontId="3" fillId="0" borderId="0" xfId="0" applyFo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Alignment="1">
      <alignment horizontal="center" vertical="center"/>
    </xf>
    <xf numFmtId="9" fontId="0" fillId="0" borderId="3" xfId="1" applyFont="1" applyFill="1" applyBorder="1" applyAlignment="1">
      <alignment horizontal="center" vertical="center"/>
    </xf>
    <xf numFmtId="9" fontId="0" fillId="0" borderId="4" xfId="1" applyFont="1" applyFill="1" applyBorder="1" applyAlignment="1">
      <alignment horizontal="center" vertical="center"/>
    </xf>
    <xf numFmtId="9" fontId="3" fillId="0" borderId="5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 vertical="center" wrapText="1"/>
    </xf>
    <xf numFmtId="2" fontId="0" fillId="0" borderId="3" xfId="0" applyNumberFormat="1" applyFont="1" applyFill="1" applyBorder="1" applyAlignment="1">
      <alignment horizontal="center" vertical="center"/>
    </xf>
    <xf numFmtId="164" fontId="0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4" borderId="0" xfId="0" applyFont="1" applyFill="1" applyBorder="1" applyAlignment="1">
      <alignment horizontal="center" wrapText="1"/>
    </xf>
    <xf numFmtId="2" fontId="0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64" fontId="0" fillId="0" borderId="4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wrapText="1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center"/>
    </xf>
    <xf numFmtId="164" fontId="2" fillId="5" borderId="6" xfId="0" applyNumberFormat="1" applyFont="1" applyFill="1" applyBorder="1" applyAlignment="1">
      <alignment horizontal="center" vertical="center"/>
    </xf>
    <xf numFmtId="164" fontId="2" fillId="5" borderId="7" xfId="0" applyNumberFormat="1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/>
    </xf>
    <xf numFmtId="164" fontId="2" fillId="5" borderId="9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/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 vertical="center"/>
    </xf>
    <xf numFmtId="164" fontId="2" fillId="5" borderId="1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164" fontId="2" fillId="5" borderId="16" xfId="0" applyNumberFormat="1" applyFont="1" applyFill="1" applyBorder="1" applyAlignment="1">
      <alignment horizontal="center" vertical="center"/>
    </xf>
    <xf numFmtId="164" fontId="2" fillId="5" borderId="1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2" fontId="4" fillId="0" borderId="18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 wrapText="1"/>
    </xf>
    <xf numFmtId="9" fontId="0" fillId="0" borderId="20" xfId="1" applyFont="1" applyFill="1" applyBorder="1" applyAlignment="1">
      <alignment horizontal="center" vertical="center"/>
    </xf>
    <xf numFmtId="9" fontId="0" fillId="0" borderId="21" xfId="1" applyFont="1" applyFill="1" applyBorder="1" applyAlignment="1">
      <alignment horizontal="center" vertical="center"/>
    </xf>
    <xf numFmtId="9" fontId="3" fillId="0" borderId="22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9" fontId="0" fillId="0" borderId="22" xfId="1" applyFont="1" applyFill="1" applyBorder="1" applyAlignment="1">
      <alignment horizontal="center" vertical="center"/>
    </xf>
    <xf numFmtId="9" fontId="0" fillId="0" borderId="5" xfId="1" applyFont="1" applyFill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textRotation="90" wrapText="1"/>
    </xf>
    <xf numFmtId="0" fontId="3" fillId="0" borderId="0" xfId="0" applyFont="1" applyFill="1" applyBorder="1" applyAlignment="1">
      <alignment horizontal="right" vertical="center" textRotation="90" wrapText="1"/>
    </xf>
    <xf numFmtId="0" fontId="3" fillId="0" borderId="1" xfId="0" applyFont="1" applyFill="1" applyBorder="1" applyAlignment="1">
      <alignment horizontal="right" vertical="center" textRotation="90" wrapText="1"/>
    </xf>
    <xf numFmtId="0" fontId="3" fillId="3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28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D9"/>
      <color rgb="FFFDFED2"/>
      <color rgb="FFC3CFEB"/>
      <color rgb="FFA0A9D6"/>
      <color rgb="FF91C46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F08E-B4D6-4E20-AEF1-CFF98022E038}">
  <dimension ref="B1:W28"/>
  <sheetViews>
    <sheetView showGridLines="0" tabSelected="1" workbookViewId="0">
      <selection activeCell="Q20" sqref="Q20"/>
    </sheetView>
  </sheetViews>
  <sheetFormatPr defaultRowHeight="15" x14ac:dyDescent="0.25"/>
  <cols>
    <col min="1" max="1" width="6.28515625" style="4" customWidth="1"/>
    <col min="2" max="2" width="8.85546875" style="13" customWidth="1"/>
    <col min="3" max="3" width="13.28515625" style="4" customWidth="1"/>
    <col min="4" max="4" width="13.42578125" style="4" customWidth="1"/>
    <col min="5" max="5" width="12" style="4" customWidth="1"/>
    <col min="6" max="6" width="11.7109375" style="4" customWidth="1"/>
    <col min="7" max="7" width="2" style="4" customWidth="1"/>
    <col min="8" max="8" width="13.5703125" style="4" customWidth="1"/>
    <col min="9" max="10" width="13.140625" style="4" customWidth="1"/>
    <col min="11" max="11" width="2.42578125" style="4" customWidth="1"/>
    <col min="12" max="12" width="13.85546875" style="4" customWidth="1"/>
    <col min="13" max="13" width="13.42578125" style="4" customWidth="1"/>
    <col min="14" max="14" width="13.28515625" style="4" customWidth="1"/>
    <col min="15" max="15" width="12.5703125" style="4" customWidth="1"/>
    <col min="16" max="16" width="13.28515625" style="4" customWidth="1"/>
    <col min="17" max="17" width="16.140625" style="4" customWidth="1"/>
    <col min="18" max="18" width="14.140625" style="4" customWidth="1"/>
    <col min="19" max="20" width="6.28515625" style="4" customWidth="1"/>
    <col min="21" max="21" width="4.7109375" style="4" customWidth="1"/>
    <col min="22" max="22" width="9.7109375" style="4" customWidth="1"/>
    <col min="23" max="16384" width="9.140625" style="4"/>
  </cols>
  <sheetData>
    <row r="1" spans="2:20" x14ac:dyDescent="0.25">
      <c r="B1" s="1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2:20" ht="23.25" x14ac:dyDescent="0.35">
      <c r="B2" s="12"/>
      <c r="C2" s="3"/>
      <c r="D2" s="62" t="s">
        <v>27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3"/>
      <c r="S2" s="3"/>
      <c r="T2" s="3"/>
    </row>
    <row r="3" spans="2:20" x14ac:dyDescent="0.25">
      <c r="B3" s="4"/>
      <c r="C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0" ht="23.25" customHeight="1" x14ac:dyDescent="0.25">
      <c r="B4" s="12"/>
      <c r="C4" s="6"/>
      <c r="D4" s="63" t="s">
        <v>8</v>
      </c>
      <c r="E4" s="63"/>
      <c r="F4" s="63"/>
      <c r="G4" s="2"/>
      <c r="H4" s="67" t="s">
        <v>9</v>
      </c>
      <c r="I4" s="67"/>
      <c r="J4" s="67"/>
      <c r="L4" s="67" t="s">
        <v>3</v>
      </c>
      <c r="M4" s="67"/>
      <c r="N4" s="67"/>
      <c r="O4" s="67"/>
      <c r="P4" s="67"/>
      <c r="Q4" s="67"/>
      <c r="R4" s="7"/>
      <c r="S4" s="7"/>
      <c r="T4" s="7"/>
    </row>
    <row r="5" spans="2:20" ht="30.75" thickBot="1" x14ac:dyDescent="0.3">
      <c r="B5" s="12"/>
      <c r="C5" s="46" t="s">
        <v>15</v>
      </c>
      <c r="D5" s="22" t="s">
        <v>16</v>
      </c>
      <c r="E5" s="22" t="s">
        <v>17</v>
      </c>
      <c r="F5" s="22" t="s">
        <v>2</v>
      </c>
      <c r="G5" s="5"/>
      <c r="H5" s="20" t="s">
        <v>16</v>
      </c>
      <c r="I5" s="20" t="s">
        <v>17</v>
      </c>
      <c r="J5" s="20" t="s">
        <v>2</v>
      </c>
      <c r="L5" s="20" t="s">
        <v>16</v>
      </c>
      <c r="M5" s="54" t="s">
        <v>24</v>
      </c>
      <c r="N5" s="21" t="s">
        <v>25</v>
      </c>
      <c r="O5" s="54" t="s">
        <v>24</v>
      </c>
      <c r="P5" s="21" t="s">
        <v>2</v>
      </c>
      <c r="Q5" s="21" t="s">
        <v>24</v>
      </c>
      <c r="R5" s="7"/>
      <c r="S5" s="7"/>
      <c r="T5" s="7"/>
    </row>
    <row r="6" spans="2:20" ht="18.75" customHeight="1" x14ac:dyDescent="0.25">
      <c r="B6" s="64" t="s">
        <v>1</v>
      </c>
      <c r="C6" s="43" t="s">
        <v>10</v>
      </c>
      <c r="D6" s="32"/>
      <c r="E6" s="33"/>
      <c r="F6" s="16">
        <f>D6+E6</f>
        <v>0</v>
      </c>
      <c r="G6" s="8"/>
      <c r="H6" s="32"/>
      <c r="I6" s="33"/>
      <c r="J6" s="16">
        <f>H6+I6</f>
        <v>0</v>
      </c>
      <c r="L6" s="16">
        <f>H6-D6</f>
        <v>0</v>
      </c>
      <c r="M6" s="55" t="e">
        <f>L6/$D6</f>
        <v>#DIV/0!</v>
      </c>
      <c r="N6" s="16">
        <f>I6-E6</f>
        <v>0</v>
      </c>
      <c r="O6" s="55" t="e">
        <f>N6/$E6</f>
        <v>#DIV/0!</v>
      </c>
      <c r="P6" s="16">
        <f>J6-F6</f>
        <v>0</v>
      </c>
      <c r="Q6" s="9" t="e">
        <f>P6/$F6</f>
        <v>#DIV/0!</v>
      </c>
      <c r="R6" s="3"/>
      <c r="S6" s="3"/>
      <c r="T6" s="3"/>
    </row>
    <row r="7" spans="2:20" ht="18.75" customHeight="1" x14ac:dyDescent="0.25">
      <c r="B7" s="65"/>
      <c r="C7" s="44" t="s">
        <v>11</v>
      </c>
      <c r="D7" s="41"/>
      <c r="E7" s="42"/>
      <c r="F7" s="28">
        <f t="shared" ref="F7:F9" si="0">D7+E7</f>
        <v>0</v>
      </c>
      <c r="G7" s="8"/>
      <c r="H7" s="41"/>
      <c r="I7" s="42"/>
      <c r="J7" s="28">
        <f t="shared" ref="J7:J11" si="1">H7+I7</f>
        <v>0</v>
      </c>
      <c r="L7" s="28">
        <f t="shared" ref="L7:L11" si="2">H7-D7</f>
        <v>0</v>
      </c>
      <c r="M7" s="56" t="e">
        <f t="shared" ref="M7:M11" si="3">L7/$D7</f>
        <v>#DIV/0!</v>
      </c>
      <c r="N7" s="28">
        <f t="shared" ref="N7:N11" si="4">I7-E7</f>
        <v>0</v>
      </c>
      <c r="O7" s="56" t="e">
        <f t="shared" ref="O7:O11" si="5">N7/$E7</f>
        <v>#DIV/0!</v>
      </c>
      <c r="P7" s="28">
        <f t="shared" ref="P7:P11" si="6">J7-F7</f>
        <v>0</v>
      </c>
      <c r="Q7" s="10" t="e">
        <f t="shared" ref="Q7:Q11" si="7">P7/$F7</f>
        <v>#DIV/0!</v>
      </c>
      <c r="R7" s="3"/>
      <c r="S7" s="3"/>
      <c r="T7" s="3"/>
    </row>
    <row r="8" spans="2:20" ht="18.75" customHeight="1" x14ac:dyDescent="0.25">
      <c r="B8" s="65"/>
      <c r="C8" s="44" t="s">
        <v>12</v>
      </c>
      <c r="D8" s="48"/>
      <c r="E8" s="49"/>
      <c r="F8" s="28">
        <f t="shared" si="0"/>
        <v>0</v>
      </c>
      <c r="G8" s="8"/>
      <c r="H8" s="48"/>
      <c r="I8" s="49"/>
      <c r="J8" s="28">
        <f t="shared" si="1"/>
        <v>0</v>
      </c>
      <c r="L8" s="28">
        <f t="shared" si="2"/>
        <v>0</v>
      </c>
      <c r="M8" s="56" t="e">
        <f t="shared" si="3"/>
        <v>#DIV/0!</v>
      </c>
      <c r="N8" s="28">
        <f t="shared" si="4"/>
        <v>0</v>
      </c>
      <c r="O8" s="56" t="e">
        <f t="shared" si="5"/>
        <v>#DIV/0!</v>
      </c>
      <c r="P8" s="28">
        <f t="shared" si="6"/>
        <v>0</v>
      </c>
      <c r="Q8" s="10" t="e">
        <f t="shared" si="7"/>
        <v>#DIV/0!</v>
      </c>
      <c r="R8" s="3"/>
      <c r="S8" s="3"/>
      <c r="T8" s="3"/>
    </row>
    <row r="9" spans="2:20" ht="18.75" customHeight="1" x14ac:dyDescent="0.25">
      <c r="B9" s="65"/>
      <c r="C9" s="44" t="s">
        <v>13</v>
      </c>
      <c r="D9" s="41"/>
      <c r="E9" s="42"/>
      <c r="F9" s="28">
        <f t="shared" si="0"/>
        <v>0</v>
      </c>
      <c r="G9" s="8"/>
      <c r="H9" s="41"/>
      <c r="I9" s="42"/>
      <c r="J9" s="28">
        <f t="shared" si="1"/>
        <v>0</v>
      </c>
      <c r="L9" s="28">
        <f t="shared" si="2"/>
        <v>0</v>
      </c>
      <c r="M9" s="56" t="e">
        <f t="shared" si="3"/>
        <v>#DIV/0!</v>
      </c>
      <c r="N9" s="28">
        <f t="shared" si="4"/>
        <v>0</v>
      </c>
      <c r="O9" s="56" t="e">
        <f t="shared" si="5"/>
        <v>#DIV/0!</v>
      </c>
      <c r="P9" s="28">
        <f t="shared" si="6"/>
        <v>0</v>
      </c>
      <c r="Q9" s="10" t="e">
        <f t="shared" si="7"/>
        <v>#DIV/0!</v>
      </c>
      <c r="R9" s="3"/>
      <c r="S9" s="3"/>
      <c r="T9" s="3"/>
    </row>
    <row r="10" spans="2:20" ht="18.75" customHeight="1" thickBot="1" x14ac:dyDescent="0.3">
      <c r="B10" s="65"/>
      <c r="C10" s="45" t="s">
        <v>14</v>
      </c>
      <c r="D10" s="34"/>
      <c r="E10" s="35"/>
      <c r="F10" s="28">
        <f t="shared" ref="F10:F11" si="8">D10+E10</f>
        <v>0</v>
      </c>
      <c r="G10" s="8"/>
      <c r="H10" s="34"/>
      <c r="I10" s="35"/>
      <c r="J10" s="28">
        <f t="shared" si="1"/>
        <v>0</v>
      </c>
      <c r="L10" s="28">
        <f t="shared" si="2"/>
        <v>0</v>
      </c>
      <c r="M10" s="56" t="e">
        <f t="shared" si="3"/>
        <v>#DIV/0!</v>
      </c>
      <c r="N10" s="28">
        <f t="shared" si="4"/>
        <v>0</v>
      </c>
      <c r="O10" s="56" t="e">
        <f t="shared" si="5"/>
        <v>#DIV/0!</v>
      </c>
      <c r="P10" s="28">
        <f t="shared" si="6"/>
        <v>0</v>
      </c>
      <c r="Q10" s="10" t="e">
        <f t="shared" si="7"/>
        <v>#DIV/0!</v>
      </c>
      <c r="R10" s="3"/>
      <c r="S10" s="3"/>
      <c r="T10" s="3"/>
    </row>
    <row r="11" spans="2:20" ht="18.75" customHeight="1" x14ac:dyDescent="0.25">
      <c r="B11" s="66"/>
      <c r="C11" s="47" t="s">
        <v>2</v>
      </c>
      <c r="D11" s="26">
        <f>SUM(D6:D10)</f>
        <v>0</v>
      </c>
      <c r="E11" s="26">
        <f>SUM(E6:E10)</f>
        <v>0</v>
      </c>
      <c r="F11" s="27">
        <f t="shared" si="8"/>
        <v>0</v>
      </c>
      <c r="G11" s="1"/>
      <c r="H11" s="26">
        <f>SUM(H6:H10)</f>
        <v>0</v>
      </c>
      <c r="I11" s="26">
        <f>SUM(I6:I10)</f>
        <v>0</v>
      </c>
      <c r="J11" s="27">
        <f t="shared" si="1"/>
        <v>0</v>
      </c>
      <c r="L11" s="27">
        <f t="shared" si="2"/>
        <v>0</v>
      </c>
      <c r="M11" s="57" t="e">
        <f t="shared" si="3"/>
        <v>#DIV/0!</v>
      </c>
      <c r="N11" s="27">
        <f t="shared" si="4"/>
        <v>0</v>
      </c>
      <c r="O11" s="57" t="e">
        <f t="shared" si="5"/>
        <v>#DIV/0!</v>
      </c>
      <c r="P11" s="27">
        <f t="shared" si="6"/>
        <v>0</v>
      </c>
      <c r="Q11" s="11" t="e">
        <f t="shared" si="7"/>
        <v>#DIV/0!</v>
      </c>
      <c r="R11" s="3"/>
      <c r="S11" s="3"/>
      <c r="T11" s="3"/>
    </row>
    <row r="12" spans="2:20" x14ac:dyDescent="0.25">
      <c r="B12" s="12"/>
      <c r="C12" s="3"/>
      <c r="D12" s="3"/>
      <c r="E12" s="3"/>
      <c r="F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2:20" x14ac:dyDescent="0.25">
      <c r="B13" s="68" t="s">
        <v>18</v>
      </c>
      <c r="C13" s="68"/>
      <c r="D13" s="36">
        <v>114400</v>
      </c>
      <c r="E13" s="36">
        <v>8100</v>
      </c>
      <c r="F13" s="40"/>
      <c r="G13" s="38"/>
      <c r="H13" s="36">
        <v>98400</v>
      </c>
      <c r="I13" s="36">
        <v>17500</v>
      </c>
      <c r="J13" s="37"/>
      <c r="K13" s="37"/>
      <c r="L13" s="37"/>
      <c r="M13" s="37"/>
      <c r="N13" s="3"/>
      <c r="O13" s="3"/>
      <c r="P13" s="3"/>
      <c r="Q13" s="3"/>
      <c r="R13" s="3"/>
      <c r="S13" s="3"/>
      <c r="T13" s="3"/>
    </row>
    <row r="14" spans="2:20" x14ac:dyDescent="0.25">
      <c r="B14" s="39"/>
      <c r="C14" s="58" t="s">
        <v>6</v>
      </c>
      <c r="D14" s="40">
        <v>2.1</v>
      </c>
      <c r="E14" s="53">
        <v>2.23</v>
      </c>
      <c r="F14" s="40"/>
      <c r="G14" s="38"/>
      <c r="H14" s="36">
        <v>2.1</v>
      </c>
      <c r="I14" s="53">
        <v>2.92</v>
      </c>
      <c r="J14" s="37"/>
      <c r="K14" s="37"/>
      <c r="L14" s="37"/>
      <c r="M14" s="37"/>
      <c r="N14" s="3"/>
      <c r="O14" s="3"/>
      <c r="P14" s="3"/>
      <c r="Q14" s="3"/>
      <c r="R14" s="3"/>
      <c r="S14" s="3"/>
      <c r="T14" s="3"/>
    </row>
    <row r="15" spans="2:20" x14ac:dyDescent="0.25">
      <c r="B15" s="39"/>
      <c r="C15" s="39" t="s">
        <v>0</v>
      </c>
      <c r="D15" s="40">
        <v>21</v>
      </c>
      <c r="E15" s="40">
        <v>21</v>
      </c>
      <c r="F15" s="40"/>
      <c r="G15" s="38"/>
      <c r="H15" s="40">
        <v>21</v>
      </c>
      <c r="I15" s="40">
        <v>21</v>
      </c>
      <c r="J15" s="37"/>
      <c r="K15" s="37"/>
      <c r="L15" s="37"/>
      <c r="M15" s="37"/>
      <c r="N15" s="3"/>
      <c r="O15" s="3"/>
      <c r="P15" s="3"/>
      <c r="Q15" s="3"/>
      <c r="R15" s="3"/>
      <c r="S15" s="3"/>
      <c r="T15" s="3"/>
    </row>
    <row r="16" spans="2:20" x14ac:dyDescent="0.25">
      <c r="B16" s="39"/>
      <c r="C16" s="39"/>
      <c r="D16" s="40"/>
      <c r="E16" s="40"/>
      <c r="F16" s="40"/>
      <c r="G16" s="38"/>
      <c r="H16" s="40"/>
      <c r="I16" s="40"/>
      <c r="J16" s="37"/>
      <c r="K16" s="37"/>
      <c r="L16" s="37"/>
      <c r="M16" s="37"/>
      <c r="N16" s="40"/>
      <c r="O16" s="40"/>
      <c r="P16" s="3"/>
      <c r="Q16" s="3"/>
      <c r="R16" s="3"/>
      <c r="S16" s="3"/>
      <c r="T16" s="3"/>
    </row>
    <row r="17" spans="2:23" x14ac:dyDescent="0.25">
      <c r="B17" s="14"/>
      <c r="C17" s="14"/>
      <c r="D17" s="3"/>
      <c r="E17" s="6"/>
      <c r="F17" s="3"/>
      <c r="H17" s="3"/>
      <c r="I17" s="6"/>
      <c r="J17" s="3"/>
      <c r="K17" s="3"/>
      <c r="L17" s="3"/>
      <c r="M17" s="3"/>
      <c r="N17" s="3"/>
      <c r="O17" s="6"/>
      <c r="P17" s="3"/>
      <c r="Q17" s="3"/>
      <c r="R17" s="3"/>
      <c r="S17" s="3"/>
      <c r="T17" s="3"/>
    </row>
    <row r="18" spans="2:23" ht="23.25" x14ac:dyDescent="0.35">
      <c r="B18" s="12"/>
      <c r="C18" s="3"/>
      <c r="D18" s="62" t="s">
        <v>5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3"/>
      <c r="Q18" s="3"/>
      <c r="R18" s="3"/>
      <c r="S18" s="3"/>
      <c r="T18" s="3"/>
    </row>
    <row r="19" spans="2:23" x14ac:dyDescent="0.25">
      <c r="B19" s="14"/>
      <c r="C19" s="14"/>
      <c r="D19" s="3"/>
      <c r="E19" s="3"/>
      <c r="F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2:23" s="25" customFormat="1" ht="25.5" customHeight="1" x14ac:dyDescent="0.25">
      <c r="B20" s="14"/>
      <c r="C20" s="14"/>
      <c r="D20" s="63" t="s">
        <v>8</v>
      </c>
      <c r="E20" s="63"/>
      <c r="F20" s="3"/>
      <c r="G20" s="2"/>
      <c r="H20" s="63" t="s">
        <v>8</v>
      </c>
      <c r="I20" s="63"/>
      <c r="L20" s="67" t="s">
        <v>3</v>
      </c>
      <c r="M20" s="67"/>
      <c r="N20" s="67"/>
      <c r="O20" s="67"/>
      <c r="P20" s="3"/>
      <c r="Q20" s="3"/>
      <c r="R20" s="3"/>
      <c r="S20" s="24"/>
      <c r="T20" s="24"/>
    </row>
    <row r="21" spans="2:23" ht="45" x14ac:dyDescent="0.25">
      <c r="B21" s="12"/>
      <c r="C21" s="46" t="s">
        <v>19</v>
      </c>
      <c r="D21" s="29" t="s">
        <v>22</v>
      </c>
      <c r="E21" s="22" t="s">
        <v>23</v>
      </c>
      <c r="F21" s="3"/>
      <c r="G21" s="5"/>
      <c r="H21" s="29" t="s">
        <v>26</v>
      </c>
      <c r="I21" s="22" t="s">
        <v>23</v>
      </c>
      <c r="L21" s="20" t="s">
        <v>16</v>
      </c>
      <c r="M21" s="54" t="s">
        <v>24</v>
      </c>
      <c r="N21" s="21" t="s">
        <v>25</v>
      </c>
      <c r="O21" s="20" t="s">
        <v>24</v>
      </c>
      <c r="P21" s="3"/>
      <c r="Q21" s="3"/>
      <c r="R21" s="3"/>
      <c r="S21" s="24"/>
      <c r="T21" s="24"/>
      <c r="U21" s="25"/>
      <c r="V21" s="25"/>
      <c r="W21" s="25"/>
    </row>
    <row r="22" spans="2:23" ht="18.75" customHeight="1" x14ac:dyDescent="0.25">
      <c r="B22" s="64" t="s">
        <v>4</v>
      </c>
      <c r="C22" s="43" t="s">
        <v>20</v>
      </c>
      <c r="D22" s="51">
        <f t="shared" ref="D22:E22" si="9">((D6+D7)*1000000)/(D$13*D$14*D$15*365)</f>
        <v>0</v>
      </c>
      <c r="E22" s="52">
        <f t="shared" si="9"/>
        <v>0</v>
      </c>
      <c r="F22" s="3"/>
      <c r="G22" s="17"/>
      <c r="H22" s="51">
        <f t="shared" ref="H22" si="10">((H6+H7)*1000000)/(H$13*H$14*H$15*365)</f>
        <v>0</v>
      </c>
      <c r="I22" s="52">
        <f t="shared" ref="I22" si="11">((I6+I7)*1000000)/(I$13*I$14*I$15*365)</f>
        <v>0</v>
      </c>
      <c r="L22" s="15">
        <f>H22-D22</f>
        <v>0</v>
      </c>
      <c r="M22" s="55" t="e">
        <f>L22/$D22</f>
        <v>#DIV/0!</v>
      </c>
      <c r="N22" s="15">
        <f>I22-E22</f>
        <v>0</v>
      </c>
      <c r="O22" s="9" t="e">
        <f>N22/$E22</f>
        <v>#DIV/0!</v>
      </c>
      <c r="P22" s="3"/>
      <c r="Q22" s="3"/>
      <c r="R22" s="3"/>
      <c r="S22" s="24"/>
      <c r="T22" s="24"/>
      <c r="U22" s="25"/>
      <c r="V22" s="25"/>
      <c r="W22" s="25"/>
    </row>
    <row r="23" spans="2:23" ht="18.75" customHeight="1" x14ac:dyDescent="0.25">
      <c r="B23" s="65"/>
      <c r="C23" s="44" t="s">
        <v>21</v>
      </c>
      <c r="D23" s="30">
        <f t="shared" ref="D23:E23" si="12">((D8+D9+D10)*1000000)/(D$13*D$14*D$15*365)</f>
        <v>0</v>
      </c>
      <c r="E23" s="18">
        <f t="shared" si="12"/>
        <v>0</v>
      </c>
      <c r="F23" s="3"/>
      <c r="G23" s="17"/>
      <c r="H23" s="30">
        <f t="shared" ref="H23" si="13">((H8+H9+H10)*1000000)/(H$13*H$14*H$15*365)</f>
        <v>0</v>
      </c>
      <c r="I23" s="18">
        <f t="shared" ref="I23" si="14">((I8+I9+I10)*1000000)/(I$13*I$14*I$15*365)</f>
        <v>0</v>
      </c>
      <c r="L23" s="23">
        <f t="shared" ref="L23:L24" si="15">H23-D23</f>
        <v>0</v>
      </c>
      <c r="M23" s="56" t="e">
        <f t="shared" ref="M23:M24" si="16">L23/$D23</f>
        <v>#DIV/0!</v>
      </c>
      <c r="N23" s="23">
        <f t="shared" ref="N23:N24" si="17">I23-E23</f>
        <v>0</v>
      </c>
      <c r="O23" s="10" t="e">
        <f t="shared" ref="O23:O24" si="18">N23/$E23</f>
        <v>#DIV/0!</v>
      </c>
      <c r="P23" s="3"/>
      <c r="Q23" s="3"/>
      <c r="R23" s="3"/>
      <c r="S23" s="24"/>
      <c r="T23" s="24"/>
      <c r="U23" s="25"/>
      <c r="V23" s="25"/>
      <c r="W23" s="25"/>
    </row>
    <row r="24" spans="2:23" ht="18.75" customHeight="1" x14ac:dyDescent="0.25">
      <c r="B24" s="66"/>
      <c r="C24" s="47" t="s">
        <v>2</v>
      </c>
      <c r="D24" s="31">
        <f t="shared" ref="D24:E24" si="19">(D11*1000000)/(D$13*D$14*D$15*365)</f>
        <v>0</v>
      </c>
      <c r="E24" s="19">
        <f t="shared" si="19"/>
        <v>0</v>
      </c>
      <c r="F24" s="3"/>
      <c r="G24" s="1"/>
      <c r="H24" s="31">
        <f t="shared" ref="H24" si="20">(H11*1000000)/(H$13*H$14*H$15*365)</f>
        <v>0</v>
      </c>
      <c r="I24" s="19">
        <f t="shared" ref="I24" si="21">(I11*1000000)/(I$13*I$14*I$15*365)</f>
        <v>0</v>
      </c>
      <c r="L24" s="61">
        <f t="shared" si="15"/>
        <v>0</v>
      </c>
      <c r="M24" s="59" t="e">
        <f t="shared" si="16"/>
        <v>#DIV/0!</v>
      </c>
      <c r="N24" s="61">
        <f t="shared" si="17"/>
        <v>0</v>
      </c>
      <c r="O24" s="60" t="e">
        <f t="shared" si="18"/>
        <v>#DIV/0!</v>
      </c>
      <c r="P24" s="3"/>
      <c r="Q24" s="3"/>
      <c r="R24" s="3"/>
      <c r="S24" s="24"/>
      <c r="T24" s="24"/>
      <c r="U24" s="25"/>
      <c r="V24" s="25"/>
      <c r="W24" s="25"/>
    </row>
    <row r="25" spans="2:23" x14ac:dyDescent="0.25">
      <c r="B25" s="12"/>
      <c r="C25" s="3"/>
      <c r="D25" s="3"/>
      <c r="E25" s="3"/>
      <c r="F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24"/>
      <c r="T25" s="24"/>
      <c r="U25" s="25"/>
      <c r="V25" s="25"/>
      <c r="W25" s="25"/>
    </row>
    <row r="26" spans="2:23" x14ac:dyDescent="0.25">
      <c r="B26" s="1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24"/>
      <c r="T26" s="24"/>
      <c r="U26" s="25"/>
      <c r="V26" s="25"/>
      <c r="W26" s="25"/>
    </row>
    <row r="27" spans="2:23" ht="17.25" customHeight="1" x14ac:dyDescent="0.25">
      <c r="C27" s="50" t="s">
        <v>7</v>
      </c>
      <c r="F27" s="3"/>
      <c r="S27" s="24"/>
      <c r="T27" s="24"/>
      <c r="U27" s="25"/>
      <c r="V27" s="25"/>
      <c r="W27" s="25"/>
    </row>
    <row r="28" spans="2:23" ht="17.25" customHeight="1" x14ac:dyDescent="0.25">
      <c r="C28" s="50"/>
      <c r="Q28" s="3"/>
      <c r="R28" s="3"/>
      <c r="S28" s="24"/>
      <c r="T28" s="24"/>
      <c r="U28" s="25"/>
      <c r="V28" s="25"/>
      <c r="W28" s="25"/>
    </row>
  </sheetData>
  <mergeCells count="11">
    <mergeCell ref="D20:E20"/>
    <mergeCell ref="B22:B24"/>
    <mergeCell ref="H20:I20"/>
    <mergeCell ref="L20:O20"/>
    <mergeCell ref="B13:C13"/>
    <mergeCell ref="D18:O18"/>
    <mergeCell ref="D2:Q2"/>
    <mergeCell ref="D4:F4"/>
    <mergeCell ref="B6:B11"/>
    <mergeCell ref="H4:J4"/>
    <mergeCell ref="L4:Q4"/>
  </mergeCells>
  <conditionalFormatting sqref="P6:Q11">
    <cfRule type="cellIs" dxfId="27" priority="29" operator="lessThan">
      <formula>0</formula>
    </cfRule>
    <cfRule type="cellIs" dxfId="26" priority="30" operator="greaterThan">
      <formula>0</formula>
    </cfRule>
  </conditionalFormatting>
  <conditionalFormatting sqref="N6:N11">
    <cfRule type="cellIs" dxfId="25" priority="13" operator="lessThan">
      <formula>0</formula>
    </cfRule>
    <cfRule type="cellIs" dxfId="24" priority="14" operator="greaterThan">
      <formula>0</formula>
    </cfRule>
  </conditionalFormatting>
  <conditionalFormatting sqref="L6:M11">
    <cfRule type="cellIs" dxfId="23" priority="11" operator="lessThan">
      <formula>0</formula>
    </cfRule>
    <cfRule type="cellIs" dxfId="22" priority="12" operator="greaterThan">
      <formula>0</formula>
    </cfRule>
  </conditionalFormatting>
  <conditionalFormatting sqref="O6:O11">
    <cfRule type="cellIs" dxfId="21" priority="9" operator="lessThan">
      <formula>0</formula>
    </cfRule>
    <cfRule type="cellIs" dxfId="20" priority="10" operator="greaterThan">
      <formula>0</formula>
    </cfRule>
  </conditionalFormatting>
  <conditionalFormatting sqref="N22:N24">
    <cfRule type="cellIs" dxfId="19" priority="5" operator="lessThan">
      <formula>0</formula>
    </cfRule>
    <cfRule type="cellIs" dxfId="18" priority="6" operator="greaterThan">
      <formula>0</formula>
    </cfRule>
  </conditionalFormatting>
  <conditionalFormatting sqref="L22:M24">
    <cfRule type="cellIs" dxfId="17" priority="3" operator="lessThan">
      <formula>0</formula>
    </cfRule>
    <cfRule type="cellIs" dxfId="16" priority="4" operator="greaterThan">
      <formula>0</formula>
    </cfRule>
  </conditionalFormatting>
  <conditionalFormatting sqref="O22:O24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E7E57-FBFA-492D-8CA9-81744E8C33A0}">
  <dimension ref="B1:W28"/>
  <sheetViews>
    <sheetView showGridLines="0" workbookViewId="0">
      <selection activeCell="S18" sqref="S18"/>
    </sheetView>
  </sheetViews>
  <sheetFormatPr defaultRowHeight="15" x14ac:dyDescent="0.25"/>
  <cols>
    <col min="1" max="1" width="6.28515625" style="4" customWidth="1"/>
    <col min="2" max="2" width="8.85546875" style="13" customWidth="1"/>
    <col min="3" max="3" width="13.28515625" style="4" customWidth="1"/>
    <col min="4" max="4" width="13.42578125" style="4" customWidth="1"/>
    <col min="5" max="5" width="12" style="4" customWidth="1"/>
    <col min="6" max="6" width="11.7109375" style="4" customWidth="1"/>
    <col min="7" max="7" width="2" style="4" customWidth="1"/>
    <col min="8" max="8" width="13.5703125" style="4" customWidth="1"/>
    <col min="9" max="10" width="13.140625" style="4" customWidth="1"/>
    <col min="11" max="11" width="2.42578125" style="4" customWidth="1"/>
    <col min="12" max="12" width="13.85546875" style="4" customWidth="1"/>
    <col min="13" max="13" width="13.42578125" style="4" customWidth="1"/>
    <col min="14" max="14" width="13.28515625" style="4" customWidth="1"/>
    <col min="15" max="15" width="12.5703125" style="4" customWidth="1"/>
    <col min="16" max="16" width="13.28515625" style="4" customWidth="1"/>
    <col min="17" max="17" width="16.140625" style="4" customWidth="1"/>
    <col min="18" max="18" width="14.140625" style="4" customWidth="1"/>
    <col min="19" max="20" width="6.28515625" style="4" customWidth="1"/>
    <col min="21" max="21" width="4.7109375" style="4" customWidth="1"/>
    <col min="22" max="22" width="9.7109375" style="4" customWidth="1"/>
    <col min="23" max="16384" width="9.140625" style="4"/>
  </cols>
  <sheetData>
    <row r="1" spans="2:20" x14ac:dyDescent="0.25">
      <c r="B1" s="1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2:20" ht="23.25" x14ac:dyDescent="0.35">
      <c r="B2" s="12"/>
      <c r="C2" s="3"/>
      <c r="D2" s="62" t="s">
        <v>27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3"/>
      <c r="S2" s="3"/>
      <c r="T2" s="3"/>
    </row>
    <row r="3" spans="2:20" x14ac:dyDescent="0.25">
      <c r="B3" s="4"/>
      <c r="C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0" ht="23.25" customHeight="1" x14ac:dyDescent="0.25">
      <c r="B4" s="12"/>
      <c r="C4" s="6"/>
      <c r="D4" s="63" t="s">
        <v>8</v>
      </c>
      <c r="E4" s="63"/>
      <c r="F4" s="63"/>
      <c r="G4" s="2"/>
      <c r="H4" s="67" t="s">
        <v>9</v>
      </c>
      <c r="I4" s="67"/>
      <c r="J4" s="67"/>
      <c r="L4" s="67" t="s">
        <v>3</v>
      </c>
      <c r="M4" s="67"/>
      <c r="N4" s="67"/>
      <c r="O4" s="67"/>
      <c r="P4" s="67"/>
      <c r="Q4" s="67"/>
      <c r="R4" s="7"/>
      <c r="S4" s="7"/>
      <c r="T4" s="7"/>
    </row>
    <row r="5" spans="2:20" ht="30.75" thickBot="1" x14ac:dyDescent="0.3">
      <c r="B5" s="12"/>
      <c r="C5" s="46" t="s">
        <v>15</v>
      </c>
      <c r="D5" s="22" t="s">
        <v>16</v>
      </c>
      <c r="E5" s="22" t="s">
        <v>17</v>
      </c>
      <c r="F5" s="22" t="s">
        <v>2</v>
      </c>
      <c r="G5" s="5"/>
      <c r="H5" s="20" t="s">
        <v>16</v>
      </c>
      <c r="I5" s="20" t="s">
        <v>17</v>
      </c>
      <c r="J5" s="20" t="s">
        <v>2</v>
      </c>
      <c r="L5" s="20" t="s">
        <v>16</v>
      </c>
      <c r="M5" s="54" t="s">
        <v>24</v>
      </c>
      <c r="N5" s="21" t="s">
        <v>25</v>
      </c>
      <c r="O5" s="54" t="s">
        <v>24</v>
      </c>
      <c r="P5" s="21" t="s">
        <v>2</v>
      </c>
      <c r="Q5" s="21" t="s">
        <v>24</v>
      </c>
      <c r="R5" s="7"/>
      <c r="S5" s="7"/>
      <c r="T5" s="7"/>
    </row>
    <row r="6" spans="2:20" ht="18.75" customHeight="1" x14ac:dyDescent="0.25">
      <c r="B6" s="64" t="s">
        <v>1</v>
      </c>
      <c r="C6" s="43" t="s">
        <v>10</v>
      </c>
      <c r="D6" s="32"/>
      <c r="E6" s="33"/>
      <c r="F6" s="16">
        <f>D6+E6</f>
        <v>0</v>
      </c>
      <c r="G6" s="8"/>
      <c r="H6" s="32"/>
      <c r="I6" s="33"/>
      <c r="J6" s="16">
        <f>H6+I6</f>
        <v>0</v>
      </c>
      <c r="L6" s="16">
        <f>H6-D6</f>
        <v>0</v>
      </c>
      <c r="M6" s="55" t="e">
        <f>L6/$D6</f>
        <v>#DIV/0!</v>
      </c>
      <c r="N6" s="16">
        <f>I6-E6</f>
        <v>0</v>
      </c>
      <c r="O6" s="55" t="e">
        <f>N6/$E6</f>
        <v>#DIV/0!</v>
      </c>
      <c r="P6" s="16">
        <f>J6-F6</f>
        <v>0</v>
      </c>
      <c r="Q6" s="9" t="e">
        <f>P6/$F6</f>
        <v>#DIV/0!</v>
      </c>
      <c r="R6" s="3"/>
      <c r="S6" s="3"/>
      <c r="T6" s="3"/>
    </row>
    <row r="7" spans="2:20" ht="18.75" customHeight="1" x14ac:dyDescent="0.25">
      <c r="B7" s="65"/>
      <c r="C7" s="44" t="s">
        <v>11</v>
      </c>
      <c r="D7" s="41"/>
      <c r="E7" s="42"/>
      <c r="F7" s="28">
        <f t="shared" ref="F7:F11" si="0">D7+E7</f>
        <v>0</v>
      </c>
      <c r="G7" s="8"/>
      <c r="H7" s="41"/>
      <c r="I7" s="42"/>
      <c r="J7" s="28">
        <f t="shared" ref="J7:J11" si="1">H7+I7</f>
        <v>0</v>
      </c>
      <c r="L7" s="28">
        <f t="shared" ref="L7:L11" si="2">H7-D7</f>
        <v>0</v>
      </c>
      <c r="M7" s="56" t="e">
        <f t="shared" ref="M7:M11" si="3">L7/$D7</f>
        <v>#DIV/0!</v>
      </c>
      <c r="N7" s="28">
        <f t="shared" ref="N7:N11" si="4">I7-E7</f>
        <v>0</v>
      </c>
      <c r="O7" s="56" t="e">
        <f t="shared" ref="O7:O11" si="5">N7/$E7</f>
        <v>#DIV/0!</v>
      </c>
      <c r="P7" s="28">
        <f t="shared" ref="P7:P11" si="6">J7-F7</f>
        <v>0</v>
      </c>
      <c r="Q7" s="10" t="e">
        <f t="shared" ref="Q7:Q11" si="7">P7/$F7</f>
        <v>#DIV/0!</v>
      </c>
      <c r="R7" s="3"/>
      <c r="S7" s="3"/>
      <c r="T7" s="3"/>
    </row>
    <row r="8" spans="2:20" ht="18.75" customHeight="1" x14ac:dyDescent="0.25">
      <c r="B8" s="65"/>
      <c r="C8" s="44" t="s">
        <v>12</v>
      </c>
      <c r="D8" s="48"/>
      <c r="E8" s="49"/>
      <c r="F8" s="28">
        <f t="shared" si="0"/>
        <v>0</v>
      </c>
      <c r="G8" s="8"/>
      <c r="H8" s="48"/>
      <c r="I8" s="49"/>
      <c r="J8" s="28">
        <f t="shared" si="1"/>
        <v>0</v>
      </c>
      <c r="L8" s="28">
        <f t="shared" si="2"/>
        <v>0</v>
      </c>
      <c r="M8" s="56" t="e">
        <f t="shared" si="3"/>
        <v>#DIV/0!</v>
      </c>
      <c r="N8" s="28">
        <f t="shared" si="4"/>
        <v>0</v>
      </c>
      <c r="O8" s="56" t="e">
        <f t="shared" si="5"/>
        <v>#DIV/0!</v>
      </c>
      <c r="P8" s="28">
        <f t="shared" si="6"/>
        <v>0</v>
      </c>
      <c r="Q8" s="10" t="e">
        <f t="shared" si="7"/>
        <v>#DIV/0!</v>
      </c>
      <c r="R8" s="3"/>
      <c r="S8" s="3"/>
      <c r="T8" s="3"/>
    </row>
    <row r="9" spans="2:20" ht="18.75" customHeight="1" x14ac:dyDescent="0.25">
      <c r="B9" s="65"/>
      <c r="C9" s="44" t="s">
        <v>13</v>
      </c>
      <c r="D9" s="41"/>
      <c r="E9" s="42"/>
      <c r="F9" s="28">
        <f t="shared" si="0"/>
        <v>0</v>
      </c>
      <c r="G9" s="8"/>
      <c r="H9" s="41"/>
      <c r="I9" s="42"/>
      <c r="J9" s="28">
        <f t="shared" si="1"/>
        <v>0</v>
      </c>
      <c r="L9" s="28">
        <f t="shared" si="2"/>
        <v>0</v>
      </c>
      <c r="M9" s="56" t="e">
        <f t="shared" si="3"/>
        <v>#DIV/0!</v>
      </c>
      <c r="N9" s="28">
        <f t="shared" si="4"/>
        <v>0</v>
      </c>
      <c r="O9" s="56" t="e">
        <f t="shared" si="5"/>
        <v>#DIV/0!</v>
      </c>
      <c r="P9" s="28">
        <f t="shared" si="6"/>
        <v>0</v>
      </c>
      <c r="Q9" s="10" t="e">
        <f t="shared" si="7"/>
        <v>#DIV/0!</v>
      </c>
      <c r="R9" s="3"/>
      <c r="S9" s="3"/>
      <c r="T9" s="3"/>
    </row>
    <row r="10" spans="2:20" ht="18.75" customHeight="1" thickBot="1" x14ac:dyDescent="0.3">
      <c r="B10" s="65"/>
      <c r="C10" s="45" t="s">
        <v>14</v>
      </c>
      <c r="D10" s="34"/>
      <c r="E10" s="35"/>
      <c r="F10" s="28">
        <f t="shared" si="0"/>
        <v>0</v>
      </c>
      <c r="G10" s="8"/>
      <c r="H10" s="34"/>
      <c r="I10" s="35"/>
      <c r="J10" s="28">
        <f t="shared" si="1"/>
        <v>0</v>
      </c>
      <c r="L10" s="28">
        <f t="shared" si="2"/>
        <v>0</v>
      </c>
      <c r="M10" s="56" t="e">
        <f t="shared" si="3"/>
        <v>#DIV/0!</v>
      </c>
      <c r="N10" s="28">
        <f t="shared" si="4"/>
        <v>0</v>
      </c>
      <c r="O10" s="56" t="e">
        <f t="shared" si="5"/>
        <v>#DIV/0!</v>
      </c>
      <c r="P10" s="28">
        <f t="shared" si="6"/>
        <v>0</v>
      </c>
      <c r="Q10" s="10" t="e">
        <f t="shared" si="7"/>
        <v>#DIV/0!</v>
      </c>
      <c r="R10" s="3"/>
      <c r="S10" s="3"/>
      <c r="T10" s="3"/>
    </row>
    <row r="11" spans="2:20" ht="18.75" customHeight="1" x14ac:dyDescent="0.25">
      <c r="B11" s="66"/>
      <c r="C11" s="47" t="s">
        <v>2</v>
      </c>
      <c r="D11" s="26">
        <f>SUM(D6:D10)</f>
        <v>0</v>
      </c>
      <c r="E11" s="26">
        <f>SUM(E6:E10)</f>
        <v>0</v>
      </c>
      <c r="F11" s="27">
        <f t="shared" si="0"/>
        <v>0</v>
      </c>
      <c r="G11" s="1"/>
      <c r="H11" s="26">
        <f>SUM(H6:H10)</f>
        <v>0</v>
      </c>
      <c r="I11" s="26">
        <f>SUM(I6:I10)</f>
        <v>0</v>
      </c>
      <c r="J11" s="27">
        <f t="shared" si="1"/>
        <v>0</v>
      </c>
      <c r="L11" s="27">
        <f t="shared" si="2"/>
        <v>0</v>
      </c>
      <c r="M11" s="57" t="e">
        <f t="shared" si="3"/>
        <v>#DIV/0!</v>
      </c>
      <c r="N11" s="27">
        <f t="shared" si="4"/>
        <v>0</v>
      </c>
      <c r="O11" s="57" t="e">
        <f t="shared" si="5"/>
        <v>#DIV/0!</v>
      </c>
      <c r="P11" s="27">
        <f t="shared" si="6"/>
        <v>0</v>
      </c>
      <c r="Q11" s="11" t="e">
        <f t="shared" si="7"/>
        <v>#DIV/0!</v>
      </c>
      <c r="R11" s="3"/>
      <c r="S11" s="3"/>
      <c r="T11" s="3"/>
    </row>
    <row r="12" spans="2:20" x14ac:dyDescent="0.25">
      <c r="B12" s="12"/>
      <c r="C12" s="3"/>
      <c r="D12" s="3"/>
      <c r="E12" s="3"/>
      <c r="F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2:20" x14ac:dyDescent="0.25">
      <c r="B13" s="68" t="s">
        <v>18</v>
      </c>
      <c r="C13" s="68"/>
      <c r="D13" s="36">
        <v>114400</v>
      </c>
      <c r="E13" s="36">
        <v>8100</v>
      </c>
      <c r="F13" s="40"/>
      <c r="G13" s="38"/>
      <c r="H13" s="36">
        <v>98400</v>
      </c>
      <c r="I13" s="36">
        <v>17500</v>
      </c>
      <c r="J13" s="37"/>
      <c r="K13" s="37"/>
      <c r="L13" s="37"/>
      <c r="M13" s="37"/>
      <c r="N13" s="3"/>
      <c r="O13" s="3"/>
      <c r="P13" s="3"/>
      <c r="Q13" s="3"/>
      <c r="R13" s="3"/>
      <c r="S13" s="3"/>
      <c r="T13" s="3"/>
    </row>
    <row r="14" spans="2:20" x14ac:dyDescent="0.25">
      <c r="B14" s="39"/>
      <c r="C14" s="58" t="s">
        <v>6</v>
      </c>
      <c r="D14" s="40">
        <v>2.1</v>
      </c>
      <c r="E14" s="53">
        <v>2.23</v>
      </c>
      <c r="F14" s="40"/>
      <c r="G14" s="38"/>
      <c r="H14" s="36">
        <v>2.1</v>
      </c>
      <c r="I14" s="53">
        <v>2.92</v>
      </c>
      <c r="J14" s="37"/>
      <c r="K14" s="37"/>
      <c r="L14" s="37"/>
      <c r="M14" s="37"/>
      <c r="N14" s="3"/>
      <c r="O14" s="3"/>
      <c r="P14" s="3"/>
      <c r="Q14" s="3"/>
      <c r="R14" s="3"/>
      <c r="S14" s="3"/>
      <c r="T14" s="3"/>
    </row>
    <row r="15" spans="2:20" x14ac:dyDescent="0.25">
      <c r="B15" s="39"/>
      <c r="C15" s="39" t="s">
        <v>0</v>
      </c>
      <c r="D15" s="40">
        <v>21</v>
      </c>
      <c r="E15" s="40">
        <v>21</v>
      </c>
      <c r="F15" s="40"/>
      <c r="G15" s="38"/>
      <c r="H15" s="40">
        <v>21</v>
      </c>
      <c r="I15" s="40">
        <v>21</v>
      </c>
      <c r="J15" s="37"/>
      <c r="K15" s="37"/>
      <c r="L15" s="37"/>
      <c r="M15" s="37"/>
      <c r="N15" s="3"/>
      <c r="O15" s="3"/>
      <c r="P15" s="3"/>
      <c r="Q15" s="3"/>
      <c r="R15" s="3"/>
      <c r="S15" s="3"/>
      <c r="T15" s="3"/>
    </row>
    <row r="16" spans="2:20" x14ac:dyDescent="0.25">
      <c r="B16" s="39"/>
      <c r="C16" s="39"/>
      <c r="D16" s="40"/>
      <c r="E16" s="40"/>
      <c r="F16" s="40"/>
      <c r="G16" s="38"/>
      <c r="H16" s="40"/>
      <c r="I16" s="40"/>
      <c r="J16" s="37"/>
      <c r="K16" s="37"/>
      <c r="L16" s="37"/>
      <c r="M16" s="37"/>
      <c r="N16" s="40"/>
      <c r="O16" s="40"/>
      <c r="P16" s="3"/>
      <c r="Q16" s="3"/>
      <c r="R16" s="3"/>
      <c r="S16" s="3"/>
      <c r="T16" s="3"/>
    </row>
    <row r="17" spans="2:23" x14ac:dyDescent="0.25">
      <c r="B17" s="14"/>
      <c r="C17" s="14"/>
      <c r="D17" s="3"/>
      <c r="E17" s="6"/>
      <c r="F17" s="3"/>
      <c r="H17" s="3"/>
      <c r="I17" s="6"/>
      <c r="J17" s="3"/>
      <c r="K17" s="3"/>
      <c r="L17" s="3"/>
      <c r="M17" s="3"/>
      <c r="N17" s="3"/>
      <c r="O17" s="6"/>
      <c r="P17" s="3"/>
      <c r="Q17" s="3"/>
      <c r="R17" s="3"/>
      <c r="S17" s="3"/>
      <c r="T17" s="3"/>
    </row>
    <row r="18" spans="2:23" ht="23.25" x14ac:dyDescent="0.35">
      <c r="B18" s="12"/>
      <c r="C18" s="3"/>
      <c r="D18" s="62" t="s">
        <v>5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3"/>
      <c r="Q18" s="3"/>
      <c r="R18" s="3"/>
      <c r="S18" s="3"/>
      <c r="T18" s="3"/>
    </row>
    <row r="19" spans="2:23" x14ac:dyDescent="0.25">
      <c r="B19" s="14"/>
      <c r="C19" s="14"/>
      <c r="D19" s="3"/>
      <c r="E19" s="3"/>
      <c r="F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2:23" s="25" customFormat="1" ht="25.5" customHeight="1" x14ac:dyDescent="0.25">
      <c r="B20" s="14"/>
      <c r="C20" s="14"/>
      <c r="D20" s="63" t="s">
        <v>8</v>
      </c>
      <c r="E20" s="63"/>
      <c r="F20" s="3"/>
      <c r="G20" s="2"/>
      <c r="H20" s="63" t="s">
        <v>8</v>
      </c>
      <c r="I20" s="63"/>
      <c r="L20" s="67" t="s">
        <v>3</v>
      </c>
      <c r="M20" s="67"/>
      <c r="N20" s="67"/>
      <c r="O20" s="67"/>
      <c r="P20" s="3"/>
      <c r="Q20" s="3"/>
      <c r="R20" s="3"/>
      <c r="S20" s="24"/>
      <c r="T20" s="24"/>
    </row>
    <row r="21" spans="2:23" ht="45" x14ac:dyDescent="0.25">
      <c r="B21" s="12"/>
      <c r="C21" s="46" t="s">
        <v>19</v>
      </c>
      <c r="D21" s="29" t="s">
        <v>22</v>
      </c>
      <c r="E21" s="22" t="s">
        <v>23</v>
      </c>
      <c r="F21" s="3"/>
      <c r="G21" s="5"/>
      <c r="H21" s="29" t="s">
        <v>26</v>
      </c>
      <c r="I21" s="22" t="s">
        <v>23</v>
      </c>
      <c r="L21" s="20" t="s">
        <v>16</v>
      </c>
      <c r="M21" s="54" t="s">
        <v>24</v>
      </c>
      <c r="N21" s="21" t="s">
        <v>25</v>
      </c>
      <c r="O21" s="20" t="s">
        <v>24</v>
      </c>
      <c r="P21" s="3"/>
      <c r="Q21" s="3"/>
      <c r="R21" s="3"/>
      <c r="S21" s="24"/>
      <c r="T21" s="24"/>
      <c r="U21" s="25"/>
      <c r="V21" s="25"/>
      <c r="W21" s="25"/>
    </row>
    <row r="22" spans="2:23" ht="18.75" customHeight="1" x14ac:dyDescent="0.25">
      <c r="B22" s="64" t="s">
        <v>4</v>
      </c>
      <c r="C22" s="43" t="s">
        <v>20</v>
      </c>
      <c r="D22" s="51">
        <f t="shared" ref="D22:E22" si="8">((D6+D7)*1000000)/(D$13*D$14*D$15*365)</f>
        <v>0</v>
      </c>
      <c r="E22" s="52">
        <f t="shared" si="8"/>
        <v>0</v>
      </c>
      <c r="F22" s="3"/>
      <c r="G22" s="17"/>
      <c r="H22" s="51">
        <f t="shared" ref="H22:I22" si="9">((H6+H7)*1000000)/(H$13*H$14*H$15*365)</f>
        <v>0</v>
      </c>
      <c r="I22" s="52">
        <f t="shared" si="9"/>
        <v>0</v>
      </c>
      <c r="L22" s="15">
        <f>H22-D22</f>
        <v>0</v>
      </c>
      <c r="M22" s="55" t="e">
        <f>L22/$D22</f>
        <v>#DIV/0!</v>
      </c>
      <c r="N22" s="15">
        <f>I22-E22</f>
        <v>0</v>
      </c>
      <c r="O22" s="9" t="e">
        <f>N22/$E22</f>
        <v>#DIV/0!</v>
      </c>
      <c r="P22" s="3"/>
      <c r="Q22" s="3"/>
      <c r="R22" s="3"/>
      <c r="S22" s="24"/>
      <c r="T22" s="24"/>
      <c r="U22" s="25"/>
      <c r="V22" s="25"/>
      <c r="W22" s="25"/>
    </row>
    <row r="23" spans="2:23" ht="18.75" customHeight="1" x14ac:dyDescent="0.25">
      <c r="B23" s="65"/>
      <c r="C23" s="44" t="s">
        <v>21</v>
      </c>
      <c r="D23" s="30">
        <f t="shared" ref="D23:E23" si="10">((D8+D9+D10)*1000000)/(D$13*D$14*D$15*365)</f>
        <v>0</v>
      </c>
      <c r="E23" s="18">
        <f t="shared" si="10"/>
        <v>0</v>
      </c>
      <c r="F23" s="3"/>
      <c r="G23" s="17"/>
      <c r="H23" s="30">
        <f t="shared" ref="H23:I23" si="11">((H8+H9+H10)*1000000)/(H$13*H$14*H$15*365)</f>
        <v>0</v>
      </c>
      <c r="I23" s="18">
        <f t="shared" si="11"/>
        <v>0</v>
      </c>
      <c r="L23" s="23">
        <f t="shared" ref="L23:L24" si="12">H23-D23</f>
        <v>0</v>
      </c>
      <c r="M23" s="56" t="e">
        <f t="shared" ref="M23:M24" si="13">L23/$D23</f>
        <v>#DIV/0!</v>
      </c>
      <c r="N23" s="23">
        <f t="shared" ref="N23:N24" si="14">I23-E23</f>
        <v>0</v>
      </c>
      <c r="O23" s="10" t="e">
        <f t="shared" ref="O23:O24" si="15">N23/$E23</f>
        <v>#DIV/0!</v>
      </c>
      <c r="P23" s="3"/>
      <c r="Q23" s="3"/>
      <c r="R23" s="3"/>
      <c r="S23" s="24"/>
      <c r="T23" s="24"/>
      <c r="U23" s="25"/>
      <c r="V23" s="25"/>
      <c r="W23" s="25"/>
    </row>
    <row r="24" spans="2:23" ht="18.75" customHeight="1" x14ac:dyDescent="0.25">
      <c r="B24" s="66"/>
      <c r="C24" s="47" t="s">
        <v>2</v>
      </c>
      <c r="D24" s="31">
        <f t="shared" ref="D24:E24" si="16">(D11*1000000)/(D$13*D$14*D$15*365)</f>
        <v>0</v>
      </c>
      <c r="E24" s="19">
        <f t="shared" si="16"/>
        <v>0</v>
      </c>
      <c r="F24" s="3"/>
      <c r="G24" s="1"/>
      <c r="H24" s="31">
        <f t="shared" ref="H24:I24" si="17">(H11*1000000)/(H$13*H$14*H$15*365)</f>
        <v>0</v>
      </c>
      <c r="I24" s="19">
        <f t="shared" si="17"/>
        <v>0</v>
      </c>
      <c r="L24" s="61">
        <f t="shared" si="12"/>
        <v>0</v>
      </c>
      <c r="M24" s="59" t="e">
        <f t="shared" si="13"/>
        <v>#DIV/0!</v>
      </c>
      <c r="N24" s="61">
        <f t="shared" si="14"/>
        <v>0</v>
      </c>
      <c r="O24" s="60" t="e">
        <f t="shared" si="15"/>
        <v>#DIV/0!</v>
      </c>
      <c r="P24" s="3"/>
      <c r="Q24" s="3"/>
      <c r="R24" s="3"/>
      <c r="S24" s="24"/>
      <c r="T24" s="24"/>
      <c r="U24" s="25"/>
      <c r="V24" s="25"/>
      <c r="W24" s="25"/>
    </row>
    <row r="25" spans="2:23" x14ac:dyDescent="0.25">
      <c r="B25" s="12"/>
      <c r="C25" s="3"/>
      <c r="D25" s="3"/>
      <c r="E25" s="3"/>
      <c r="F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24"/>
      <c r="T25" s="24"/>
      <c r="U25" s="25"/>
      <c r="V25" s="25"/>
      <c r="W25" s="25"/>
    </row>
    <row r="26" spans="2:23" x14ac:dyDescent="0.25">
      <c r="B26" s="1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24"/>
      <c r="T26" s="24"/>
      <c r="U26" s="25"/>
      <c r="V26" s="25"/>
      <c r="W26" s="25"/>
    </row>
    <row r="27" spans="2:23" ht="17.25" customHeight="1" x14ac:dyDescent="0.25">
      <c r="C27" s="50" t="s">
        <v>7</v>
      </c>
      <c r="F27" s="3"/>
      <c r="S27" s="24"/>
      <c r="T27" s="24"/>
      <c r="U27" s="25"/>
      <c r="V27" s="25"/>
      <c r="W27" s="25"/>
    </row>
    <row r="28" spans="2:23" ht="17.25" customHeight="1" x14ac:dyDescent="0.25">
      <c r="C28" s="50"/>
      <c r="Q28" s="3"/>
      <c r="R28" s="3"/>
      <c r="S28" s="24"/>
      <c r="T28" s="24"/>
      <c r="U28" s="25"/>
      <c r="V28" s="25"/>
      <c r="W28" s="25"/>
    </row>
  </sheetData>
  <mergeCells count="11">
    <mergeCell ref="D18:O18"/>
    <mergeCell ref="D20:E20"/>
    <mergeCell ref="H20:I20"/>
    <mergeCell ref="L20:O20"/>
    <mergeCell ref="B22:B24"/>
    <mergeCell ref="B13:C13"/>
    <mergeCell ref="D2:Q2"/>
    <mergeCell ref="D4:F4"/>
    <mergeCell ref="H4:J4"/>
    <mergeCell ref="L4:Q4"/>
    <mergeCell ref="B6:B11"/>
  </mergeCells>
  <conditionalFormatting sqref="P6:Q11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N6:N11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L6:M11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O6:O11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N22:N2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L22:M24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O22:O2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Crash Summary 1</vt:lpstr>
      <vt:lpstr>Crash Summary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Frazier, Robert</dc:creator>
  <cp:lastModifiedBy>Frazier, Robert</cp:lastModifiedBy>
  <dcterms:created xsi:type="dcterms:W3CDTF">2021-04-04T14:44:20Z</dcterms:created>
  <dcterms:modified xsi:type="dcterms:W3CDTF">2021-04-05T21:36:25Z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