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data\Shares\CO\OOM\Contracts\Asset Maintenance\Asset Maintenance Lists\AMPERs\"/>
    </mc:Choice>
  </mc:AlternateContent>
  <xr:revisionPtr revIDLastSave="0" documentId="13_ncr:1_{B65A500C-E758-47D0-BEA8-6958A9BB0CF0}" xr6:coauthVersionLast="47" xr6:coauthVersionMax="47" xr10:uidLastSave="{00000000-0000-0000-0000-000000000000}"/>
  <bookViews>
    <workbookView xWindow="57480" yWindow="-270" windowWidth="29040" windowHeight="15720" tabRatio="778" xr2:uid="{53472A1F-7E2B-41E9-8A86-9EA177900589}"/>
  </bookViews>
  <sheets>
    <sheet name="Welcome" sheetId="87" r:id="rId1"/>
    <sheet name="Contractor Avgs for Renewal" sheetId="127" state="hidden" r:id="rId2"/>
    <sheet name="Active Contracts by Contractor" sheetId="86" r:id="rId3"/>
    <sheet name="Active &amp; Closed Contracts" sheetId="88" r:id="rId4"/>
    <sheet name="Active Contracts by District" sheetId="1" state="hidden" r:id="rId5"/>
    <sheet name="E1F88" sheetId="2" r:id="rId6"/>
    <sheet name="E1G23" sheetId="3" r:id="rId7"/>
    <sheet name="E1L59" sheetId="59" r:id="rId8"/>
    <sheet name="E1M87" sheetId="60" r:id="rId9"/>
    <sheet name="E1N92" sheetId="4" r:id="rId10"/>
    <sheet name="E1S36" sheetId="7" r:id="rId11"/>
    <sheet name="E1O32" sheetId="5" r:id="rId12"/>
    <sheet name="E1T20" sheetId="6" r:id="rId13"/>
    <sheet name="E1T80" sheetId="8" r:id="rId14"/>
    <sheet name="E1U59" sheetId="113" r:id="rId15"/>
    <sheet name="E1U67" sheetId="90" r:id="rId16"/>
    <sheet name="E1U95" sheetId="120" r:id="rId17"/>
    <sheet name="E1U99" sheetId="112" r:id="rId18"/>
    <sheet name="E1W57" sheetId="122" r:id="rId19"/>
    <sheet name="E2K97" sheetId="61" r:id="rId20"/>
    <sheet name="E2088" sheetId="62" r:id="rId21"/>
    <sheet name="E2Q70" sheetId="63" r:id="rId22"/>
    <sheet name="E2Q71" sheetId="64" r:id="rId23"/>
    <sheet name="E2Q74" sheetId="65" r:id="rId24"/>
    <sheet name="E2R38" sheetId="66" r:id="rId25"/>
    <sheet name="E2R43" sheetId="67" r:id="rId26"/>
    <sheet name="E2R44" sheetId="9" r:id="rId27"/>
    <sheet name="E2R51" sheetId="68" r:id="rId28"/>
    <sheet name="E2R56" sheetId="69" r:id="rId29"/>
    <sheet name="E2S59" sheetId="11" r:id="rId30"/>
    <sheet name="E2V97" sheetId="12" r:id="rId31"/>
    <sheet name="E2X03" sheetId="18" r:id="rId32"/>
    <sheet name="E2Y74" sheetId="14" r:id="rId33"/>
    <sheet name="E2Y86" sheetId="15" r:id="rId34"/>
    <sheet name="E2Z32" sheetId="16" r:id="rId35"/>
    <sheet name="E2Z70" sheetId="13" r:id="rId36"/>
    <sheet name="E2Z71" sheetId="10" r:id="rId37"/>
    <sheet name="E2Z80" sheetId="17" r:id="rId38"/>
    <sheet name="E20V8" sheetId="110" r:id="rId39"/>
    <sheet name="E20V9" sheetId="92" r:id="rId40"/>
    <sheet name="E20W0" sheetId="111" r:id="rId41"/>
    <sheet name="BD524" sheetId="20" r:id="rId42"/>
    <sheet name="E3G97" sheetId="21" r:id="rId43"/>
    <sheet name="E3J21" sheetId="71" r:id="rId44"/>
    <sheet name="E3M31" sheetId="22" r:id="rId45"/>
    <sheet name="E3O40" sheetId="23" r:id="rId46"/>
    <sheet name="E3P16" sheetId="24" r:id="rId47"/>
    <sheet name="E3R56" sheetId="19" r:id="rId48"/>
    <sheet name="E3V71" sheetId="94" r:id="rId49"/>
    <sheet name="E3V79" sheetId="114" r:id="rId50"/>
    <sheet name="E3W02" sheetId="115" r:id="rId51"/>
    <sheet name="E3W29" sheetId="121" r:id="rId52"/>
    <sheet name="E3U26" sheetId="54" r:id="rId53"/>
    <sheet name="E3Y39" sheetId="123" r:id="rId54"/>
    <sheet name="E4H52" sheetId="72" r:id="rId55"/>
    <sheet name="E4L77" sheetId="25" r:id="rId56"/>
    <sheet name="E4L78" sheetId="73" r:id="rId57"/>
    <sheet name="E4N77" sheetId="74" r:id="rId58"/>
    <sheet name="E4Q30" sheetId="26" r:id="rId59"/>
    <sheet name="E4R18" sheetId="27" r:id="rId60"/>
    <sheet name="E4S94" sheetId="28" r:id="rId61"/>
    <sheet name="E4T63" sheetId="29" r:id="rId62"/>
    <sheet name="E4T64" sheetId="30" r:id="rId63"/>
    <sheet name="E4U23" sheetId="31" r:id="rId64"/>
    <sheet name="E4V24" sheetId="96" r:id="rId65"/>
    <sheet name="E4V73" sheetId="98" r:id="rId66"/>
    <sheet name="E4V94" sheetId="116" r:id="rId67"/>
    <sheet name="E4V95" sheetId="117" r:id="rId68"/>
    <sheet name="E5N05" sheetId="32" r:id="rId69"/>
    <sheet name="E5P05" sheetId="75" r:id="rId70"/>
    <sheet name="E5P60" sheetId="76" r:id="rId71"/>
    <sheet name="E5P62" sheetId="77" r:id="rId72"/>
    <sheet name="E5Q90" sheetId="33" r:id="rId73"/>
    <sheet name="E5T54" sheetId="34" r:id="rId74"/>
    <sheet name="E5U43" sheetId="35" r:id="rId75"/>
    <sheet name="E5U63" sheetId="36" r:id="rId76"/>
    <sheet name="E5U89" sheetId="37" r:id="rId77"/>
    <sheet name="E5V46" sheetId="57" r:id="rId78"/>
    <sheet name="E54C3" sheetId="124" r:id="rId79"/>
    <sheet name="E5V69" sheetId="38" r:id="rId80"/>
    <sheet name="E5V71" sheetId="56" r:id="rId81"/>
    <sheet name="E5X11" sheetId="99" r:id="rId82"/>
    <sheet name="E5X12" sheetId="100" r:id="rId83"/>
    <sheet name="E5X37" sheetId="101" r:id="rId84"/>
    <sheet name="E5X47" sheetId="102" r:id="rId85"/>
    <sheet name="E5X59" sheetId="103" r:id="rId86"/>
    <sheet name="E5X88" sheetId="104" r:id="rId87"/>
    <sheet name="E5X89" sheetId="105" r:id="rId88"/>
    <sheet name="E5X90" sheetId="106" r:id="rId89"/>
    <sheet name="E6D11" sheetId="78" r:id="rId90"/>
    <sheet name="E6I47" sheetId="79" r:id="rId91"/>
    <sheet name="E6I97" sheetId="39" r:id="rId92"/>
    <sheet name="E6M77" sheetId="40" r:id="rId93"/>
    <sheet name="E6N26" sheetId="41" r:id="rId94"/>
    <sheet name="E6N37" sheetId="58" r:id="rId95"/>
    <sheet name="E7G51" sheetId="80" r:id="rId96"/>
    <sheet name="E7H52" sheetId="81" r:id="rId97"/>
    <sheet name="E7I87" sheetId="44" r:id="rId98"/>
    <sheet name="E7I95" sheetId="45" r:id="rId99"/>
    <sheet name="E7J67" sheetId="46" r:id="rId100"/>
    <sheet name="E7L15" sheetId="47" r:id="rId101"/>
    <sheet name="E7M59" sheetId="42" r:id="rId102"/>
    <sheet name="E7M98" sheetId="43" r:id="rId103"/>
    <sheet name="E7M99" sheetId="82" r:id="rId104"/>
    <sheet name="E7N65" sheetId="53" r:id="rId105"/>
    <sheet name="E7P24" sheetId="108" r:id="rId106"/>
    <sheet name="E7P33" sheetId="118" r:id="rId107"/>
    <sheet name="E7P34" sheetId="109" r:id="rId108"/>
    <sheet name="E7U18" sheetId="125" r:id="rId109"/>
    <sheet name="E8M31" sheetId="83" r:id="rId110"/>
    <sheet name="E8M70" sheetId="48" r:id="rId111"/>
    <sheet name="E8N09" sheetId="84" r:id="rId112"/>
    <sheet name="E8P46" sheetId="49" r:id="rId113"/>
    <sheet name="E8Q56" sheetId="50" r:id="rId114"/>
    <sheet name="E8R87" sheetId="51" r:id="rId115"/>
    <sheet name="E8S48" sheetId="52" r:id="rId116"/>
    <sheet name="E8S83" sheetId="89" r:id="rId117"/>
    <sheet name="E8T73" sheetId="119" r:id="rId118"/>
  </sheets>
  <definedNames>
    <definedName name="_xlnm.Print_Area" localSheetId="2">'Active Contracts by Contractor'!$A$1:$S$52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25" l="1"/>
  <c r="B5" i="125"/>
  <c r="D51" i="1"/>
  <c r="D53" i="1"/>
  <c r="B6" i="124"/>
  <c r="C51" i="1" s="1"/>
  <c r="B5" i="124"/>
  <c r="B51" i="1" s="1"/>
  <c r="B6" i="123"/>
  <c r="B5" i="123"/>
  <c r="D20" i="1"/>
  <c r="D16" i="1"/>
  <c r="D14" i="1"/>
  <c r="D12" i="1"/>
  <c r="D45" i="1"/>
  <c r="B24" i="86"/>
  <c r="H10" i="86"/>
  <c r="B10" i="86"/>
  <c r="H53" i="86"/>
  <c r="D10" i="1"/>
  <c r="K56" i="86" s="1"/>
  <c r="B6" i="52" l="1"/>
  <c r="B6" i="51"/>
  <c r="B6" i="50"/>
  <c r="B6" i="53"/>
  <c r="B6" i="43"/>
  <c r="B6" i="42"/>
  <c r="B6" i="45"/>
  <c r="B6" i="58"/>
  <c r="B6" i="41"/>
  <c r="B6" i="40"/>
  <c r="B6" i="100"/>
  <c r="B6" i="56"/>
  <c r="B6" i="57"/>
  <c r="B6" i="36"/>
  <c r="B6" i="35"/>
  <c r="B6" i="31"/>
  <c r="B6" i="30"/>
  <c r="B6" i="27"/>
  <c r="B6" i="29"/>
  <c r="B6" i="19"/>
  <c r="B6" i="23" l="1"/>
  <c r="B6" i="92"/>
  <c r="B6" i="17"/>
  <c r="B6" i="15"/>
  <c r="B6" i="14"/>
  <c r="B6" i="18"/>
  <c r="B5" i="7"/>
  <c r="B6" i="7"/>
  <c r="B6" i="6"/>
  <c r="B6" i="8"/>
  <c r="B6" i="9"/>
  <c r="B6" i="12"/>
  <c r="B6" i="122"/>
  <c r="C10" i="1" s="1"/>
  <c r="J56" i="86" s="1"/>
  <c r="B5" i="122"/>
  <c r="B10" i="1" s="1"/>
  <c r="I56" i="86" s="1"/>
  <c r="M8" i="122"/>
  <c r="K81" i="1"/>
  <c r="B5" i="14"/>
  <c r="K27" i="86" l="1"/>
  <c r="B6" i="121"/>
  <c r="C45" i="1" s="1"/>
  <c r="J27" i="86" s="1"/>
  <c r="B6" i="115"/>
  <c r="B6" i="114"/>
  <c r="B6" i="94"/>
  <c r="B6" i="110" l="1"/>
  <c r="B6" i="112" l="1"/>
  <c r="B6" i="90" l="1"/>
  <c r="B6" i="113"/>
  <c r="B6" i="5"/>
  <c r="B6" i="119"/>
  <c r="B6" i="109" l="1"/>
  <c r="B6" i="118" l="1"/>
  <c r="B6" i="106" l="1"/>
  <c r="B6" i="105" l="1"/>
  <c r="B6" i="104" l="1"/>
  <c r="B6" i="103" l="1"/>
  <c r="B6" i="102" l="1"/>
  <c r="B6" i="101" l="1"/>
  <c r="B6" i="99" l="1"/>
  <c r="B6" i="96" l="1"/>
  <c r="B5" i="27" l="1"/>
  <c r="J8" i="121" l="1"/>
  <c r="B5" i="121"/>
  <c r="B45" i="1" l="1"/>
  <c r="I27" i="86" s="1"/>
  <c r="B5" i="23"/>
  <c r="B5" i="12" l="1"/>
  <c r="M8" i="120" l="1"/>
  <c r="B6" i="120"/>
  <c r="B5" i="120"/>
  <c r="K45" i="1" l="1"/>
  <c r="K87" i="1"/>
  <c r="E18" i="86" s="1"/>
  <c r="E252" i="88" l="1"/>
  <c r="D252" i="88"/>
  <c r="E230" i="88"/>
  <c r="E228" i="88"/>
  <c r="D230" i="88"/>
  <c r="D228" i="88"/>
  <c r="D226" i="88"/>
  <c r="C226" i="88"/>
  <c r="B226" i="88"/>
  <c r="E184" i="88"/>
  <c r="E182" i="88"/>
  <c r="E180" i="88"/>
  <c r="E178" i="88"/>
  <c r="E176" i="88"/>
  <c r="E174" i="88"/>
  <c r="E170" i="88"/>
  <c r="E172" i="88"/>
  <c r="D184" i="88"/>
  <c r="D182" i="88"/>
  <c r="D180" i="88"/>
  <c r="D178" i="88"/>
  <c r="D176" i="88"/>
  <c r="D174" i="88"/>
  <c r="D172" i="88"/>
  <c r="D170" i="88"/>
  <c r="E140" i="88"/>
  <c r="D140" i="88"/>
  <c r="E138" i="88"/>
  <c r="D138" i="88"/>
  <c r="E136" i="88"/>
  <c r="D136" i="88"/>
  <c r="C136" i="88"/>
  <c r="B136" i="88"/>
  <c r="E134" i="88"/>
  <c r="D134" i="88"/>
  <c r="D133" i="88"/>
  <c r="E100" i="88"/>
  <c r="E98" i="88"/>
  <c r="E96" i="88"/>
  <c r="E106" i="88"/>
  <c r="D106" i="88"/>
  <c r="E104" i="88"/>
  <c r="D104" i="88"/>
  <c r="E102" i="88"/>
  <c r="D102" i="88"/>
  <c r="E82" i="88"/>
  <c r="D82" i="88"/>
  <c r="A82" i="88"/>
  <c r="E80" i="88"/>
  <c r="D80" i="88"/>
  <c r="A80" i="88"/>
  <c r="E78" i="88"/>
  <c r="D78" i="88"/>
  <c r="L154" i="88" s="1"/>
  <c r="A78" i="88"/>
  <c r="I154" i="88" s="1"/>
  <c r="I163" i="88"/>
  <c r="I160" i="88" s="1"/>
  <c r="I21" i="88"/>
  <c r="E28" i="88"/>
  <c r="E26" i="88"/>
  <c r="E24" i="88"/>
  <c r="E34" i="88"/>
  <c r="D34" i="88"/>
  <c r="L21" i="88" s="1"/>
  <c r="E32" i="88"/>
  <c r="D32" i="88"/>
  <c r="L163" i="88" s="1"/>
  <c r="L160" i="88" s="1"/>
  <c r="E30" i="88"/>
  <c r="D30" i="88"/>
  <c r="L20" i="88" s="1"/>
  <c r="I8" i="119"/>
  <c r="I8" i="52"/>
  <c r="I8" i="51"/>
  <c r="H8" i="50"/>
  <c r="I8" i="109"/>
  <c r="J8" i="118"/>
  <c r="I8" i="53"/>
  <c r="I8" i="43"/>
  <c r="I8" i="42"/>
  <c r="I9" i="45"/>
  <c r="I8" i="58"/>
  <c r="I8" i="41"/>
  <c r="I8" i="40"/>
  <c r="I8" i="106"/>
  <c r="I8" i="105"/>
  <c r="I8" i="104"/>
  <c r="I8" i="103"/>
  <c r="I8" i="102"/>
  <c r="I8" i="101"/>
  <c r="I8" i="100"/>
  <c r="I8" i="99"/>
  <c r="H8" i="89"/>
  <c r="I8" i="49"/>
  <c r="I8" i="84"/>
  <c r="I8" i="48"/>
  <c r="I8" i="83"/>
  <c r="I8" i="108"/>
  <c r="D8" i="108"/>
  <c r="I8" i="82"/>
  <c r="I8" i="47"/>
  <c r="J8" i="46"/>
  <c r="J8" i="44"/>
  <c r="J8" i="81"/>
  <c r="J8" i="80"/>
  <c r="J8" i="39"/>
  <c r="J8" i="79"/>
  <c r="J8" i="78"/>
  <c r="J8" i="56"/>
  <c r="J8" i="38"/>
  <c r="J8" i="57"/>
  <c r="J8" i="37"/>
  <c r="J8" i="36"/>
  <c r="J8" i="35"/>
  <c r="J8" i="34"/>
  <c r="J8" i="33"/>
  <c r="J8" i="77"/>
  <c r="J8" i="76"/>
  <c r="J8" i="75"/>
  <c r="J8" i="32"/>
  <c r="J8" i="117"/>
  <c r="J8" i="116"/>
  <c r="J8" i="98"/>
  <c r="J8" i="96"/>
  <c r="J8" i="31"/>
  <c r="J8" i="30"/>
  <c r="J8" i="29"/>
  <c r="J8" i="28"/>
  <c r="J8" i="27"/>
  <c r="J8" i="26"/>
  <c r="J8" i="74"/>
  <c r="J8" i="73"/>
  <c r="J8" i="25"/>
  <c r="J8" i="72"/>
  <c r="J8" i="115"/>
  <c r="J8" i="114"/>
  <c r="J8" i="94"/>
  <c r="J8" i="19"/>
  <c r="J8" i="24"/>
  <c r="J9" i="23"/>
  <c r="J8" i="54"/>
  <c r="K7" i="22" l="1"/>
  <c r="J8" i="71"/>
  <c r="I8" i="21"/>
  <c r="J8" i="20"/>
  <c r="I8" i="111"/>
  <c r="I8" i="92"/>
  <c r="J8" i="110"/>
  <c r="J8" i="17"/>
  <c r="J8" i="10"/>
  <c r="M8" i="13"/>
  <c r="M8" i="16"/>
  <c r="M8" i="15"/>
  <c r="M8" i="14"/>
  <c r="M8" i="18"/>
  <c r="M8" i="12"/>
  <c r="M8" i="11"/>
  <c r="M8" i="69"/>
  <c r="M8" i="68"/>
  <c r="M9" i="9"/>
  <c r="M8" i="67"/>
  <c r="M8" i="66"/>
  <c r="M8" i="65"/>
  <c r="M8" i="64"/>
  <c r="M8" i="112"/>
  <c r="M8" i="90"/>
  <c r="M8" i="113"/>
  <c r="L8" i="8"/>
  <c r="K8" i="6"/>
  <c r="M8" i="7"/>
  <c r="L11" i="5"/>
  <c r="L8" i="63"/>
  <c r="O53" i="86"/>
  <c r="B52" i="86"/>
  <c r="O10" i="86"/>
  <c r="K85" i="1"/>
  <c r="R56" i="86" s="1"/>
  <c r="R53" i="86" s="1"/>
  <c r="D87" i="1"/>
  <c r="K32" i="86" s="1"/>
  <c r="K57" i="86"/>
  <c r="K53" i="86" s="1"/>
  <c r="K43" i="1"/>
  <c r="E30" i="86" s="1"/>
  <c r="D43" i="1" l="1"/>
  <c r="K26" i="86" s="1"/>
  <c r="D41" i="1"/>
  <c r="K25" i="86" s="1"/>
  <c r="K22" i="1"/>
  <c r="R13" i="86" s="1"/>
  <c r="K24" i="1"/>
  <c r="K26" i="1"/>
  <c r="R44" i="86" s="1"/>
  <c r="D22" i="1"/>
  <c r="K17" i="86" s="1"/>
  <c r="D18" i="1"/>
  <c r="K16" i="86" s="1"/>
  <c r="Q56" i="86"/>
  <c r="Q53" i="86" s="1"/>
  <c r="B5" i="119"/>
  <c r="P56" i="86" s="1"/>
  <c r="P53" i="86" s="1"/>
  <c r="B15" i="127" s="1"/>
  <c r="J32" i="86"/>
  <c r="B5" i="118"/>
  <c r="I32" i="86" s="1"/>
  <c r="B252" i="88" l="1"/>
  <c r="I85" i="1"/>
  <c r="C252" i="88"/>
  <c r="J85" i="1"/>
  <c r="B228" i="88"/>
  <c r="B87" i="1"/>
  <c r="C228" i="88"/>
  <c r="C87" i="1"/>
  <c r="B6" i="117"/>
  <c r="J45" i="1" s="1"/>
  <c r="J57" i="86" s="1"/>
  <c r="J53" i="86" s="1"/>
  <c r="B5" i="117"/>
  <c r="B6" i="116"/>
  <c r="B5" i="116"/>
  <c r="B140" i="88" l="1"/>
  <c r="I45" i="1"/>
  <c r="I57" i="86" s="1"/>
  <c r="I53" i="86" s="1"/>
  <c r="B14" i="127" s="1"/>
  <c r="C140" i="88"/>
  <c r="B138" i="88"/>
  <c r="I43" i="1"/>
  <c r="C30" i="86" s="1"/>
  <c r="C138" i="88"/>
  <c r="J43" i="1"/>
  <c r="D30" i="86" s="1"/>
  <c r="J26" i="86"/>
  <c r="B5" i="115"/>
  <c r="I26" i="86" s="1"/>
  <c r="J25" i="86"/>
  <c r="B5" i="114"/>
  <c r="I25" i="86" s="1"/>
  <c r="B106" i="88" l="1"/>
  <c r="B43" i="1"/>
  <c r="C106" i="88"/>
  <c r="C43" i="1"/>
  <c r="B104" i="88"/>
  <c r="B41" i="1"/>
  <c r="C104" i="88"/>
  <c r="C41" i="1"/>
  <c r="B5" i="113"/>
  <c r="J17" i="86"/>
  <c r="B5" i="112"/>
  <c r="I17" i="86" s="1"/>
  <c r="B30" i="88" l="1"/>
  <c r="J20" i="88" s="1"/>
  <c r="B18" i="1"/>
  <c r="I16" i="86" s="1"/>
  <c r="C30" i="88"/>
  <c r="K20" i="88" s="1"/>
  <c r="C18" i="1"/>
  <c r="J16" i="86" s="1"/>
  <c r="B34" i="88"/>
  <c r="B22" i="1"/>
  <c r="C34" i="88"/>
  <c r="C22" i="1"/>
  <c r="B6" i="111"/>
  <c r="B5" i="111"/>
  <c r="B82" i="88" l="1"/>
  <c r="I26" i="1"/>
  <c r="P44" i="86" s="1"/>
  <c r="C82" i="88"/>
  <c r="J26" i="1"/>
  <c r="Q44" i="86" s="1"/>
  <c r="B5" i="110"/>
  <c r="B78" i="88" l="1"/>
  <c r="J154" i="88" s="1"/>
  <c r="I22" i="1"/>
  <c r="P13" i="86" s="1"/>
  <c r="C78" i="88"/>
  <c r="K154" i="88" s="1"/>
  <c r="J22" i="1"/>
  <c r="Q13" i="86" s="1"/>
  <c r="O25" i="86"/>
  <c r="O40" i="86"/>
  <c r="H40" i="86"/>
  <c r="D89" i="1"/>
  <c r="R45" i="86" s="1"/>
  <c r="D73" i="1"/>
  <c r="K45" i="86" s="1"/>
  <c r="D71" i="1"/>
  <c r="E32" i="86" s="1"/>
  <c r="D69" i="1"/>
  <c r="K44" i="86" s="1"/>
  <c r="D67" i="1"/>
  <c r="R14" i="86" s="1"/>
  <c r="D65" i="1"/>
  <c r="K43" i="86" s="1"/>
  <c r="D63" i="1"/>
  <c r="E57" i="86" s="1"/>
  <c r="D61" i="1"/>
  <c r="E56" i="86" s="1"/>
  <c r="D59" i="1"/>
  <c r="E55" i="86" s="1"/>
  <c r="K41" i="1"/>
  <c r="E15" i="86" s="1"/>
  <c r="D39" i="1"/>
  <c r="K24" i="86" s="1"/>
  <c r="R28" i="86"/>
  <c r="R43" i="86"/>
  <c r="B5" i="109"/>
  <c r="B6" i="108"/>
  <c r="B5" i="108"/>
  <c r="B5" i="106"/>
  <c r="B5" i="105"/>
  <c r="B5" i="104"/>
  <c r="B5" i="103"/>
  <c r="B5" i="102"/>
  <c r="B5" i="101"/>
  <c r="C172" i="88"/>
  <c r="B5" i="100"/>
  <c r="B172" i="88" s="1"/>
  <c r="C170" i="88"/>
  <c r="B5" i="99"/>
  <c r="B170" i="88" s="1"/>
  <c r="B6" i="98"/>
  <c r="B5" i="98"/>
  <c r="B5" i="96"/>
  <c r="B5" i="94"/>
  <c r="B5" i="92"/>
  <c r="B5" i="90"/>
  <c r="C20" i="1" l="1"/>
  <c r="Q43" i="86" s="1"/>
  <c r="C32" i="88"/>
  <c r="K163" i="88" s="1"/>
  <c r="K160" i="88" s="1"/>
  <c r="B20" i="1"/>
  <c r="P43" i="86" s="1"/>
  <c r="B32" i="88"/>
  <c r="J163" i="88" s="1"/>
  <c r="J160" i="88" s="1"/>
  <c r="B89" i="1"/>
  <c r="P45" i="86" s="1"/>
  <c r="B230" i="88"/>
  <c r="C89" i="1"/>
  <c r="Q45" i="86" s="1"/>
  <c r="C230" i="88"/>
  <c r="B73" i="1"/>
  <c r="I45" i="86" s="1"/>
  <c r="B184" i="88"/>
  <c r="C73" i="1"/>
  <c r="J45" i="86" s="1"/>
  <c r="C184" i="88"/>
  <c r="B71" i="1"/>
  <c r="C32" i="86" s="1"/>
  <c r="B182" i="88"/>
  <c r="C71" i="1"/>
  <c r="D32" i="86" s="1"/>
  <c r="C182" i="88"/>
  <c r="B69" i="1"/>
  <c r="I44" i="86" s="1"/>
  <c r="B180" i="88"/>
  <c r="C69" i="1"/>
  <c r="J44" i="86" s="1"/>
  <c r="C180" i="88"/>
  <c r="B67" i="1"/>
  <c r="P14" i="86" s="1"/>
  <c r="B178" i="88"/>
  <c r="C67" i="1"/>
  <c r="Q14" i="86" s="1"/>
  <c r="C178" i="88"/>
  <c r="B65" i="1"/>
  <c r="I43" i="86" s="1"/>
  <c r="B176" i="88"/>
  <c r="C65" i="1"/>
  <c r="J43" i="86" s="1"/>
  <c r="C176" i="88"/>
  <c r="B63" i="1"/>
  <c r="C57" i="86" s="1"/>
  <c r="B174" i="88"/>
  <c r="C63" i="1"/>
  <c r="D57" i="86" s="1"/>
  <c r="C174" i="88"/>
  <c r="C61" i="1"/>
  <c r="D56" i="86" s="1"/>
  <c r="B61" i="1"/>
  <c r="C56" i="86" s="1"/>
  <c r="C59" i="1"/>
  <c r="D55" i="86" s="1"/>
  <c r="B59" i="1"/>
  <c r="C55" i="86" s="1"/>
  <c r="I41" i="1"/>
  <c r="C15" i="86" s="1"/>
  <c r="B134" i="88"/>
  <c r="J41" i="1"/>
  <c r="D15" i="86" s="1"/>
  <c r="C134" i="88"/>
  <c r="C39" i="1"/>
  <c r="J24" i="86" s="1"/>
  <c r="C102" i="88"/>
  <c r="B39" i="1"/>
  <c r="I24" i="86" s="1"/>
  <c r="B102" i="88"/>
  <c r="B80" i="88"/>
  <c r="I24" i="1"/>
  <c r="P28" i="86" s="1"/>
  <c r="C80" i="88"/>
  <c r="J24" i="1"/>
  <c r="Q28" i="86" s="1"/>
  <c r="E52" i="86"/>
  <c r="K40" i="86"/>
  <c r="R40" i="86"/>
  <c r="D52" i="86" l="1"/>
  <c r="C52" i="86"/>
  <c r="B13" i="127" s="1"/>
  <c r="P40" i="86"/>
  <c r="B12" i="127" s="1"/>
  <c r="Q40" i="86"/>
  <c r="I40" i="86"/>
  <c r="B11" i="127" s="1"/>
  <c r="J40" i="86"/>
  <c r="B6" i="24" l="1"/>
  <c r="B6" i="49" l="1"/>
  <c r="D250" i="88" l="1"/>
  <c r="B6" i="89"/>
  <c r="B5" i="89"/>
  <c r="C250" i="88" l="1"/>
  <c r="J87" i="1"/>
  <c r="D18" i="86" s="1"/>
  <c r="B250" i="88"/>
  <c r="I87" i="1"/>
  <c r="C18" i="86" s="1"/>
  <c r="I128" i="88"/>
  <c r="I140" i="88"/>
  <c r="I111" i="88"/>
  <c r="I82" i="88"/>
  <c r="I150" i="88"/>
  <c r="I44" i="88"/>
  <c r="I12" i="88" l="1"/>
  <c r="D132" i="88"/>
  <c r="L116" i="88" s="1"/>
  <c r="D130" i="88"/>
  <c r="L132" i="88" s="1"/>
  <c r="D128" i="88"/>
  <c r="L115" i="88" s="1"/>
  <c r="D126" i="88"/>
  <c r="L61" i="88" s="1"/>
  <c r="D124" i="88"/>
  <c r="L94" i="88" s="1"/>
  <c r="D122" i="88"/>
  <c r="L93" i="88" s="1"/>
  <c r="D120" i="88"/>
  <c r="L131" i="88" s="1"/>
  <c r="D118" i="88"/>
  <c r="L92" i="88" s="1"/>
  <c r="D116" i="88"/>
  <c r="L60" i="88" s="1"/>
  <c r="D114" i="88"/>
  <c r="L32" i="88" s="1"/>
  <c r="D108" i="88"/>
  <c r="L59" i="88" s="1"/>
  <c r="D100" i="88"/>
  <c r="L31" i="88" s="1"/>
  <c r="D98" i="88"/>
  <c r="L30" i="88" s="1"/>
  <c r="D96" i="88"/>
  <c r="L29" i="88" s="1"/>
  <c r="D94" i="88"/>
  <c r="L58" i="88" s="1"/>
  <c r="D92" i="88"/>
  <c r="L28" i="88" s="1"/>
  <c r="D90" i="88"/>
  <c r="L27" i="88" s="1"/>
  <c r="D88" i="88"/>
  <c r="L57" i="88" s="1"/>
  <c r="D248" i="88"/>
  <c r="L99" i="88" s="1"/>
  <c r="D246" i="88"/>
  <c r="L120" i="88" s="1"/>
  <c r="D244" i="88"/>
  <c r="L38" i="88" s="1"/>
  <c r="D242" i="88"/>
  <c r="L98" i="88" s="1"/>
  <c r="D240" i="88"/>
  <c r="L97" i="88" s="1"/>
  <c r="D238" i="88"/>
  <c r="L119" i="88" s="1"/>
  <c r="D236" i="88"/>
  <c r="L76" i="88" s="1"/>
  <c r="D224" i="88"/>
  <c r="L96" i="88" s="1"/>
  <c r="D222" i="88"/>
  <c r="L75" i="88" s="1"/>
  <c r="D220" i="88"/>
  <c r="L153" i="88" s="1"/>
  <c r="L150" i="88" s="1"/>
  <c r="D218" i="88"/>
  <c r="L37" i="88" s="1"/>
  <c r="D216" i="88"/>
  <c r="L74" i="88" s="1"/>
  <c r="D214" i="88"/>
  <c r="L73" i="88" s="1"/>
  <c r="D212" i="88"/>
  <c r="L36" i="88" s="1"/>
  <c r="D210" i="88"/>
  <c r="L72" i="88" s="1"/>
  <c r="D208" i="88"/>
  <c r="L71" i="88" s="1"/>
  <c r="D206" i="88"/>
  <c r="L95" i="88" s="1"/>
  <c r="D200" i="88"/>
  <c r="L118" i="88" s="1"/>
  <c r="D198" i="88"/>
  <c r="L134" i="88" s="1"/>
  <c r="D196" i="88"/>
  <c r="L35" i="88" s="1"/>
  <c r="D194" i="88"/>
  <c r="L70" i="88" s="1"/>
  <c r="D192" i="88"/>
  <c r="L69" i="88" s="1"/>
  <c r="D190" i="88"/>
  <c r="L133" i="88" s="1"/>
  <c r="D168" i="88"/>
  <c r="L144" i="88" s="1"/>
  <c r="D166" i="88"/>
  <c r="L68" i="88" s="1"/>
  <c r="D164" i="88"/>
  <c r="L143" i="88" s="1"/>
  <c r="D162" i="88"/>
  <c r="L67" i="88" s="1"/>
  <c r="D160" i="88"/>
  <c r="L117" i="88" s="1"/>
  <c r="D158" i="88"/>
  <c r="L34" i="88" s="1"/>
  <c r="D156" i="88"/>
  <c r="L66" i="88" s="1"/>
  <c r="D154" i="88"/>
  <c r="L65" i="88" s="1"/>
  <c r="D152" i="88"/>
  <c r="L64" i="88" s="1"/>
  <c r="D150" i="88"/>
  <c r="L63" i="88" s="1"/>
  <c r="D148" i="88"/>
  <c r="L33" i="88" s="1"/>
  <c r="D146" i="88"/>
  <c r="L62" i="88" s="1"/>
  <c r="D76" i="88"/>
  <c r="L114" i="88" s="1"/>
  <c r="D74" i="88"/>
  <c r="L56" i="88" s="1"/>
  <c r="D72" i="88"/>
  <c r="L55" i="88" s="1"/>
  <c r="D70" i="88"/>
  <c r="L54" i="88" s="1"/>
  <c r="D68" i="88"/>
  <c r="L26" i="88" s="1"/>
  <c r="D66" i="88"/>
  <c r="L25" i="88" s="1"/>
  <c r="D64" i="88"/>
  <c r="L91" i="88" s="1"/>
  <c r="D62" i="88"/>
  <c r="L24" i="88" s="1"/>
  <c r="D60" i="88"/>
  <c r="L90" i="88" s="1"/>
  <c r="D58" i="88"/>
  <c r="L89" i="88" s="1"/>
  <c r="D56" i="88"/>
  <c r="L53" i="88" s="1"/>
  <c r="D54" i="88"/>
  <c r="L23" i="88" s="1"/>
  <c r="D52" i="88"/>
  <c r="L88" i="88" s="1"/>
  <c r="D50" i="88"/>
  <c r="L52" i="88" s="1"/>
  <c r="D48" i="88"/>
  <c r="L51" i="88" s="1"/>
  <c r="D46" i="88"/>
  <c r="L87" i="88" s="1"/>
  <c r="D44" i="88"/>
  <c r="L86" i="88" s="1"/>
  <c r="D42" i="88"/>
  <c r="L22" i="88" s="1"/>
  <c r="D40" i="88"/>
  <c r="L50" i="88" s="1"/>
  <c r="D12" i="88"/>
  <c r="L15" i="88" s="1"/>
  <c r="D14" i="88"/>
  <c r="L47" i="88" s="1"/>
  <c r="D18" i="88"/>
  <c r="L48" i="88" s="1"/>
  <c r="D24" i="88"/>
  <c r="L17" i="88" s="1"/>
  <c r="D28" i="88"/>
  <c r="L19" i="88" s="1"/>
  <c r="D26" i="88"/>
  <c r="L18" i="88" s="1"/>
  <c r="D22" i="88"/>
  <c r="L85" i="88" s="1"/>
  <c r="D20" i="88"/>
  <c r="L49" i="88" s="1"/>
  <c r="D16" i="88"/>
  <c r="L16" i="88" s="1"/>
  <c r="K83" i="1"/>
  <c r="E17" i="86" s="1"/>
  <c r="E34" i="86"/>
  <c r="K79" i="1"/>
  <c r="K33" i="86" s="1"/>
  <c r="D85" i="1"/>
  <c r="E16" i="86" s="1"/>
  <c r="D83" i="1"/>
  <c r="R15" i="86" s="1"/>
  <c r="R10" i="86" s="1"/>
  <c r="D81" i="1"/>
  <c r="K31" i="86" s="1"/>
  <c r="D79" i="1"/>
  <c r="K30" i="86" s="1"/>
  <c r="K55" i="1"/>
  <c r="E33" i="86" s="1"/>
  <c r="K53" i="1"/>
  <c r="E43" i="86" s="1"/>
  <c r="K51" i="1"/>
  <c r="K29" i="86" s="1"/>
  <c r="D57" i="1"/>
  <c r="R30" i="86" s="1"/>
  <c r="D55" i="1"/>
  <c r="R29" i="86" s="1"/>
  <c r="E31" i="86"/>
  <c r="K28" i="86"/>
  <c r="K39" i="1"/>
  <c r="E29" i="86" s="1"/>
  <c r="K37" i="1"/>
  <c r="E42" i="86" s="1"/>
  <c r="K35" i="1"/>
  <c r="E28" i="86" s="1"/>
  <c r="K33" i="1"/>
  <c r="E14" i="86" s="1"/>
  <c r="D37" i="1"/>
  <c r="K23" i="86" s="1"/>
  <c r="D33" i="1"/>
  <c r="K22" i="86" s="1"/>
  <c r="K20" i="1"/>
  <c r="E27" i="86" s="1"/>
  <c r="K18" i="1"/>
  <c r="K21" i="86" s="1"/>
  <c r="K16" i="1"/>
  <c r="K20" i="86" s="1"/>
  <c r="K14" i="1"/>
  <c r="E13" i="86" s="1"/>
  <c r="K12" i="1"/>
  <c r="K19" i="86" s="1"/>
  <c r="K10" i="1"/>
  <c r="K18" i="86" s="1"/>
  <c r="K15" i="86"/>
  <c r="K13" i="86"/>
  <c r="K14" i="86"/>
  <c r="B5" i="29"/>
  <c r="B128" i="88" s="1"/>
  <c r="J115" i="88" s="1"/>
  <c r="B124" i="88"/>
  <c r="J94" i="88" s="1"/>
  <c r="B5" i="5"/>
  <c r="B24" i="88"/>
  <c r="J17" i="88" s="1"/>
  <c r="B5" i="6"/>
  <c r="B26" i="88" s="1"/>
  <c r="J18" i="88" s="1"/>
  <c r="B5" i="8"/>
  <c r="B28" i="88" s="1"/>
  <c r="J19" i="88" s="1"/>
  <c r="B5" i="9"/>
  <c r="B54" i="88" s="1"/>
  <c r="J23" i="88" s="1"/>
  <c r="B5" i="19"/>
  <c r="B100" i="88" s="1"/>
  <c r="J31" i="88" s="1"/>
  <c r="B5" i="24"/>
  <c r="B98" i="88" s="1"/>
  <c r="J30" i="88" s="1"/>
  <c r="B96" i="88"/>
  <c r="J29" i="88" s="1"/>
  <c r="B5" i="21"/>
  <c r="B90" i="88" s="1"/>
  <c r="J27" i="88" s="1"/>
  <c r="B5" i="17"/>
  <c r="B76" i="88" s="1"/>
  <c r="J114" i="88" s="1"/>
  <c r="B5" i="15"/>
  <c r="B68" i="88" s="1"/>
  <c r="J26" i="88" s="1"/>
  <c r="B66" i="88"/>
  <c r="J25" i="88" s="1"/>
  <c r="B5" i="18"/>
  <c r="B64" i="88" s="1"/>
  <c r="J91" i="88" s="1"/>
  <c r="B62" i="88"/>
  <c r="J24" i="88" s="1"/>
  <c r="B5" i="30"/>
  <c r="B130" i="88" s="1"/>
  <c r="J132" i="88" s="1"/>
  <c r="B5" i="31"/>
  <c r="B132" i="88" s="1"/>
  <c r="J116" i="88" s="1"/>
  <c r="B5" i="35"/>
  <c r="B158" i="88" s="1"/>
  <c r="J34" i="88" s="1"/>
  <c r="B5" i="36"/>
  <c r="B160" i="88" s="1"/>
  <c r="J117" i="88" s="1"/>
  <c r="B5" i="57"/>
  <c r="B164" i="88" s="1"/>
  <c r="J143" i="88" s="1"/>
  <c r="B5" i="56"/>
  <c r="B168" i="88" s="1"/>
  <c r="J144" i="88" s="1"/>
  <c r="B5" i="40"/>
  <c r="B196" i="88" s="1"/>
  <c r="J35" i="88" s="1"/>
  <c r="B5" i="41"/>
  <c r="B198" i="88" s="1"/>
  <c r="J134" i="88" s="1"/>
  <c r="B5" i="58"/>
  <c r="B200" i="88" s="1"/>
  <c r="J118" i="88" s="1"/>
  <c r="B5" i="45"/>
  <c r="B212" i="88" s="1"/>
  <c r="J36" i="88" s="1"/>
  <c r="B5" i="42"/>
  <c r="B218" i="88" s="1"/>
  <c r="J37" i="88" s="1"/>
  <c r="B5" i="43"/>
  <c r="B220" i="88" s="1"/>
  <c r="J153" i="88" s="1"/>
  <c r="J150" i="88" s="1"/>
  <c r="B5" i="53"/>
  <c r="B224" i="88" s="1"/>
  <c r="J96" i="88" s="1"/>
  <c r="C224" i="88"/>
  <c r="K96" i="88" s="1"/>
  <c r="B5" i="49"/>
  <c r="B242" i="88" s="1"/>
  <c r="J98" i="88" s="1"/>
  <c r="B5" i="50"/>
  <c r="B244" i="88" s="1"/>
  <c r="J38" i="88" s="1"/>
  <c r="B5" i="51"/>
  <c r="B246" i="88" s="1"/>
  <c r="J120" i="88" s="1"/>
  <c r="B5" i="52"/>
  <c r="B248" i="88" s="1"/>
  <c r="J99" i="88" s="1"/>
  <c r="C220" i="88"/>
  <c r="K153" i="88" s="1"/>
  <c r="K150" i="88" s="1"/>
  <c r="C218" i="88"/>
  <c r="K37" i="88" s="1"/>
  <c r="C198" i="88"/>
  <c r="K134" i="88" s="1"/>
  <c r="C196" i="88"/>
  <c r="K35" i="88" s="1"/>
  <c r="C164" i="88"/>
  <c r="K143" i="88" s="1"/>
  <c r="C160" i="88"/>
  <c r="K117" i="88" s="1"/>
  <c r="C158" i="88"/>
  <c r="K34" i="88" s="1"/>
  <c r="C128" i="88"/>
  <c r="K115" i="88" s="1"/>
  <c r="C130" i="88"/>
  <c r="K132" i="88" s="1"/>
  <c r="C124" i="88"/>
  <c r="K94" i="88" s="1"/>
  <c r="C100" i="88"/>
  <c r="K31" i="88" s="1"/>
  <c r="C98" i="88"/>
  <c r="K30" i="88" s="1"/>
  <c r="C96" i="88"/>
  <c r="K29" i="88" s="1"/>
  <c r="B6" i="21"/>
  <c r="C90" i="88" s="1"/>
  <c r="K27" i="88" s="1"/>
  <c r="C76" i="88"/>
  <c r="K114" i="88" s="1"/>
  <c r="C68" i="88"/>
  <c r="K26" i="88" s="1"/>
  <c r="C66" i="88"/>
  <c r="K25" i="88" s="1"/>
  <c r="C64" i="88"/>
  <c r="K91" i="88" s="1"/>
  <c r="C62" i="88"/>
  <c r="K24" i="88" s="1"/>
  <c r="C28" i="88"/>
  <c r="K19" i="88" s="1"/>
  <c r="C26" i="88"/>
  <c r="K18" i="88" s="1"/>
  <c r="C24" i="88"/>
  <c r="K17" i="88" s="1"/>
  <c r="C54" i="88"/>
  <c r="K23" i="88" s="1"/>
  <c r="B39" i="86"/>
  <c r="C246" i="88"/>
  <c r="K120" i="88" s="1"/>
  <c r="C200" i="88"/>
  <c r="K118" i="88" s="1"/>
  <c r="E10" i="86" l="1"/>
  <c r="K10" i="86"/>
  <c r="C22" i="88"/>
  <c r="K85" i="88" s="1"/>
  <c r="B22" i="88"/>
  <c r="J85" i="88" s="1"/>
  <c r="R25" i="86"/>
  <c r="E24" i="86"/>
  <c r="L128" i="88"/>
  <c r="J140" i="88"/>
  <c r="L12" i="88"/>
  <c r="L44" i="88"/>
  <c r="L140" i="88"/>
  <c r="L111" i="88"/>
  <c r="L82" i="88"/>
  <c r="E39" i="86"/>
  <c r="C132" i="88"/>
  <c r="K116" i="88" s="1"/>
  <c r="B6" i="84" l="1"/>
  <c r="C240" i="88" s="1"/>
  <c r="K97" i="88" s="1"/>
  <c r="B5" i="84"/>
  <c r="B240" i="88" s="1"/>
  <c r="J97" i="88" s="1"/>
  <c r="B6" i="83"/>
  <c r="C236" i="88" s="1"/>
  <c r="K76" i="88" s="1"/>
  <c r="B5" i="83"/>
  <c r="B236" i="88" s="1"/>
  <c r="J76" i="88" s="1"/>
  <c r="B6" i="82" l="1"/>
  <c r="C222" i="88" s="1"/>
  <c r="K75" i="88" s="1"/>
  <c r="B5" i="82"/>
  <c r="B222" i="88" s="1"/>
  <c r="J75" i="88" s="1"/>
  <c r="B6" i="81" l="1"/>
  <c r="C208" i="88" s="1"/>
  <c r="K71" i="88" s="1"/>
  <c r="B5" i="81"/>
  <c r="B208" i="88" s="1"/>
  <c r="J71" i="88" s="1"/>
  <c r="B6" i="80"/>
  <c r="C206" i="88" s="1"/>
  <c r="K95" i="88" s="1"/>
  <c r="B5" i="80" l="1"/>
  <c r="B206" i="88" s="1"/>
  <c r="J95" i="88" s="1"/>
  <c r="B6" i="79"/>
  <c r="C192" i="88" s="1"/>
  <c r="K69" i="88" s="1"/>
  <c r="B5" i="79" l="1"/>
  <c r="B192" i="88" s="1"/>
  <c r="J69" i="88" s="1"/>
  <c r="B6" i="78"/>
  <c r="C190" i="88" s="1"/>
  <c r="K133" i="88" s="1"/>
  <c r="B5" i="78" l="1"/>
  <c r="B190" i="88" s="1"/>
  <c r="J133" i="88" s="1"/>
  <c r="B6" i="77"/>
  <c r="C152" i="88" s="1"/>
  <c r="K64" i="88" s="1"/>
  <c r="B5" i="77" l="1"/>
  <c r="B152" i="88" s="1"/>
  <c r="J64" i="88" s="1"/>
  <c r="B6" i="76" l="1"/>
  <c r="C150" i="88" s="1"/>
  <c r="K63" i="88" s="1"/>
  <c r="B5" i="76"/>
  <c r="B150" i="88" s="1"/>
  <c r="J63" i="88" s="1"/>
  <c r="B6" i="75" l="1"/>
  <c r="C148" i="88" s="1"/>
  <c r="K33" i="88" s="1"/>
  <c r="B5" i="75"/>
  <c r="B148" i="88" s="1"/>
  <c r="J33" i="88" s="1"/>
  <c r="B6" i="74" l="1"/>
  <c r="C120" i="88" s="1"/>
  <c r="K131" i="88" s="1"/>
  <c r="K128" i="88" s="1"/>
  <c r="B5" i="74"/>
  <c r="B120" i="88" s="1"/>
  <c r="J131" i="88" s="1"/>
  <c r="J128" i="88" s="1"/>
  <c r="B6" i="73" l="1"/>
  <c r="C118" i="88" s="1"/>
  <c r="K92" i="88" s="1"/>
  <c r="B5" i="73"/>
  <c r="B118" i="88" s="1"/>
  <c r="J92" i="88" s="1"/>
  <c r="B6" i="72" l="1"/>
  <c r="C114" i="88" s="1"/>
  <c r="K32" i="88" s="1"/>
  <c r="B5" i="72"/>
  <c r="B114" i="88" s="1"/>
  <c r="J32" i="88" s="1"/>
  <c r="B6" i="71" l="1"/>
  <c r="C92" i="88" s="1"/>
  <c r="K28" i="88" s="1"/>
  <c r="B5" i="71" l="1"/>
  <c r="B92" i="88" s="1"/>
  <c r="J28" i="88" s="1"/>
  <c r="B6" i="69" l="1"/>
  <c r="C58" i="88" s="1"/>
  <c r="K89" i="88" s="1"/>
  <c r="B5" i="69"/>
  <c r="B58" i="88" s="1"/>
  <c r="J89" i="88" s="1"/>
  <c r="B6" i="68"/>
  <c r="C56" i="88" s="1"/>
  <c r="K53" i="88" s="1"/>
  <c r="B5" i="68" l="1"/>
  <c r="B56" i="88" s="1"/>
  <c r="J53" i="88" s="1"/>
  <c r="B6" i="67"/>
  <c r="C52" i="88" s="1"/>
  <c r="K88" i="88" s="1"/>
  <c r="B5" i="67"/>
  <c r="B52" i="88" s="1"/>
  <c r="J88" i="88" s="1"/>
  <c r="B6" i="66" l="1"/>
  <c r="C50" i="88" s="1"/>
  <c r="K52" i="88" s="1"/>
  <c r="B5" i="66"/>
  <c r="B50" i="88" s="1"/>
  <c r="J52" i="88" s="1"/>
  <c r="B6" i="65" l="1"/>
  <c r="C48" i="88" s="1"/>
  <c r="K51" i="88" s="1"/>
  <c r="B5" i="65"/>
  <c r="B48" i="88" s="1"/>
  <c r="J51" i="88" s="1"/>
  <c r="B6" i="64" l="1"/>
  <c r="C46" i="88" s="1"/>
  <c r="K87" i="88" s="1"/>
  <c r="B5" i="64"/>
  <c r="B46" i="88" s="1"/>
  <c r="J87" i="88" s="1"/>
  <c r="B6" i="63"/>
  <c r="C44" i="88" s="1"/>
  <c r="K86" i="88" s="1"/>
  <c r="B5" i="63"/>
  <c r="B44" i="88" s="1"/>
  <c r="J86" i="88" s="1"/>
  <c r="B6" i="62"/>
  <c r="C42" i="88" s="1"/>
  <c r="K22" i="88" s="1"/>
  <c r="B5" i="62"/>
  <c r="B42" i="88" s="1"/>
  <c r="J22" i="88" s="1"/>
  <c r="B6" i="61" l="1"/>
  <c r="C40" i="88" s="1"/>
  <c r="K50" i="88" s="1"/>
  <c r="B5" i="61" l="1"/>
  <c r="B40" i="88" s="1"/>
  <c r="J50" i="88" s="1"/>
  <c r="B6" i="60"/>
  <c r="C18" i="88" s="1"/>
  <c r="K48" i="88" s="1"/>
  <c r="B5" i="60" l="1"/>
  <c r="B18" i="88" s="1"/>
  <c r="J48" i="88" s="1"/>
  <c r="B5" i="59" l="1"/>
  <c r="B16" i="88" s="1"/>
  <c r="J16" i="88" s="1"/>
  <c r="B6" i="59"/>
  <c r="C16" i="88" s="1"/>
  <c r="K16" i="88" s="1"/>
  <c r="C248" i="88"/>
  <c r="K99" i="88" s="1"/>
  <c r="C244" i="88" l="1"/>
  <c r="K38" i="88" s="1"/>
  <c r="C242" i="88" l="1"/>
  <c r="K98" i="88" s="1"/>
  <c r="B6" i="47" l="1"/>
  <c r="C216" i="88" s="1"/>
  <c r="K74" i="88" s="1"/>
  <c r="B6" i="46" l="1"/>
  <c r="C214" i="88" s="1"/>
  <c r="K73" i="88" s="1"/>
  <c r="B5" i="46"/>
  <c r="B214" i="88" s="1"/>
  <c r="J73" i="88" s="1"/>
  <c r="C212" i="88" l="1"/>
  <c r="K36" i="88" s="1"/>
  <c r="C168" i="88" l="1"/>
  <c r="K144" i="88" s="1"/>
  <c r="K140" i="88" s="1"/>
  <c r="B5" i="38"/>
  <c r="B166" i="88" s="1"/>
  <c r="J68" i="88" s="1"/>
  <c r="B6" i="38"/>
  <c r="C166" i="88" s="1"/>
  <c r="K68" i="88" s="1"/>
  <c r="B6" i="37" l="1"/>
  <c r="C162" i="88" s="1"/>
  <c r="K67" i="88" s="1"/>
  <c r="B5" i="37"/>
  <c r="B162" i="88" s="1"/>
  <c r="J67" i="88" s="1"/>
  <c r="B6" i="34" l="1"/>
  <c r="C156" i="88" s="1"/>
  <c r="K66" i="88" s="1"/>
  <c r="B5" i="34"/>
  <c r="B156" i="88" s="1"/>
  <c r="J66" i="88" s="1"/>
  <c r="B6" i="32" l="1"/>
  <c r="C146" i="88" s="1"/>
  <c r="K62" i="88" s="1"/>
  <c r="B5" i="32"/>
  <c r="B146" i="88" s="1"/>
  <c r="J62" i="88" s="1"/>
  <c r="B6" i="26" l="1"/>
  <c r="C122" i="88" s="1"/>
  <c r="K93" i="88" s="1"/>
  <c r="B5" i="26"/>
  <c r="B122" i="88" s="1"/>
  <c r="J93" i="88" s="1"/>
  <c r="B6" i="54" l="1"/>
  <c r="C108" i="88" s="1"/>
  <c r="K59" i="88" s="1"/>
  <c r="B5" i="54"/>
  <c r="B108" i="88" s="1"/>
  <c r="J59" i="88" s="1"/>
  <c r="B6" i="10" l="1"/>
  <c r="C74" i="88" s="1"/>
  <c r="K56" i="88" s="1"/>
  <c r="B5" i="10"/>
  <c r="B74" i="88" s="1"/>
  <c r="J56" i="88" s="1"/>
  <c r="B6" i="13" l="1"/>
  <c r="C72" i="88" s="1"/>
  <c r="K55" i="88" s="1"/>
  <c r="B5" i="13"/>
  <c r="B72" i="88" s="1"/>
  <c r="J55" i="88" s="1"/>
  <c r="B6" i="16" l="1"/>
  <c r="C70" i="88" s="1"/>
  <c r="K54" i="88" s="1"/>
  <c r="B5" i="16"/>
  <c r="B70" i="88" s="1"/>
  <c r="J54" i="88" s="1"/>
  <c r="B6" i="4" l="1"/>
  <c r="C20" i="88" s="1"/>
  <c r="K49" i="88" s="1"/>
  <c r="B5" i="4"/>
  <c r="B20" i="88" s="1"/>
  <c r="J49" i="88" s="1"/>
  <c r="B6" i="28" l="1"/>
  <c r="C126" i="88" s="1"/>
  <c r="K61" i="88" s="1"/>
  <c r="B5" i="28"/>
  <c r="B126" i="88" s="1"/>
  <c r="J61" i="88" s="1"/>
  <c r="B6" i="20" l="1"/>
  <c r="C88" i="88" s="1"/>
  <c r="K57" i="88" s="1"/>
  <c r="B5" i="20"/>
  <c r="B88" i="88" s="1"/>
  <c r="J57" i="88" s="1"/>
  <c r="C85" i="1" l="1"/>
  <c r="D16" i="86" s="1"/>
  <c r="B85" i="1"/>
  <c r="C16" i="86" s="1"/>
  <c r="J55" i="1"/>
  <c r="D33" i="86" s="1"/>
  <c r="I55" i="1"/>
  <c r="C33" i="86" s="1"/>
  <c r="C57" i="1"/>
  <c r="Q30" i="86" s="1"/>
  <c r="B57" i="1"/>
  <c r="P30" i="86" s="1"/>
  <c r="C55" i="1"/>
  <c r="Q29" i="86" s="1"/>
  <c r="B55" i="1"/>
  <c r="P29" i="86" s="1"/>
  <c r="P25" i="86" l="1"/>
  <c r="B8" i="127" s="1"/>
  <c r="Q25" i="86"/>
  <c r="B6" i="48"/>
  <c r="C238" i="88" s="1"/>
  <c r="K119" i="88" s="1"/>
  <c r="K111" i="88" s="1"/>
  <c r="B6" i="44" l="1"/>
  <c r="C210" i="88" s="1"/>
  <c r="K72" i="88" s="1"/>
  <c r="B5" i="44"/>
  <c r="B210" i="88" s="1"/>
  <c r="J72" i="88" s="1"/>
  <c r="B6" i="39" l="1"/>
  <c r="C194" i="88" s="1"/>
  <c r="K70" i="88" s="1"/>
  <c r="B6" i="33" l="1"/>
  <c r="C154" i="88" s="1"/>
  <c r="K65" i="88" s="1"/>
  <c r="B6" i="2" l="1"/>
  <c r="C12" i="88" s="1"/>
  <c r="K15" i="88" s="1"/>
  <c r="K12" i="88" s="1"/>
  <c r="B5" i="2"/>
  <c r="B12" i="88" s="1"/>
  <c r="J15" i="88" s="1"/>
  <c r="J12" i="88" s="1"/>
  <c r="B6" i="25" l="1"/>
  <c r="C116" i="88" s="1"/>
  <c r="K60" i="88" s="1"/>
  <c r="B5" i="25"/>
  <c r="B116" i="88" s="1"/>
  <c r="J60" i="88" s="1"/>
  <c r="B6" i="22" l="1"/>
  <c r="C94" i="88" s="1"/>
  <c r="K58" i="88" s="1"/>
  <c r="B5" i="22"/>
  <c r="B94" i="88" s="1"/>
  <c r="J58" i="88" s="1"/>
  <c r="B6" i="3"/>
  <c r="C14" i="88" s="1"/>
  <c r="K47" i="88" s="1"/>
  <c r="B5" i="3"/>
  <c r="B14" i="88" s="1"/>
  <c r="J47" i="88" s="1"/>
  <c r="K44" i="88" l="1"/>
  <c r="B6" i="11"/>
  <c r="C60" i="88" s="1"/>
  <c r="K90" i="88" s="1"/>
  <c r="K82" i="88" s="1"/>
  <c r="B5" i="11"/>
  <c r="B60" i="88" s="1"/>
  <c r="J90" i="88" s="1"/>
  <c r="J82" i="88" s="1"/>
  <c r="J83" i="1" l="1"/>
  <c r="D17" i="86" s="1"/>
  <c r="C83" i="1"/>
  <c r="Q15" i="86" s="1"/>
  <c r="Q10" i="86" s="1"/>
  <c r="C81" i="1"/>
  <c r="J31" i="86" s="1"/>
  <c r="C79" i="1"/>
  <c r="J30" i="86" s="1"/>
  <c r="J53" i="1"/>
  <c r="D43" i="86" s="1"/>
  <c r="J39" i="1"/>
  <c r="D29" i="86" s="1"/>
  <c r="J33" i="1"/>
  <c r="D14" i="86" s="1"/>
  <c r="J20" i="1"/>
  <c r="D27" i="86" s="1"/>
  <c r="J18" i="1"/>
  <c r="J21" i="86" s="1"/>
  <c r="J16" i="1"/>
  <c r="J20" i="86" s="1"/>
  <c r="J10" i="1"/>
  <c r="J18" i="86" s="1"/>
  <c r="C16" i="1"/>
  <c r="J15" i="86" s="1"/>
  <c r="C14" i="1"/>
  <c r="J14" i="86" s="1"/>
  <c r="C33" i="1"/>
  <c r="J22" i="86" s="1"/>
  <c r="I53" i="1"/>
  <c r="C43" i="86" s="1"/>
  <c r="I83" i="1"/>
  <c r="C17" i="86" s="1"/>
  <c r="B5" i="48"/>
  <c r="B238" i="88" s="1"/>
  <c r="J119" i="88" s="1"/>
  <c r="J111" i="88" s="1"/>
  <c r="B5" i="47"/>
  <c r="B216" i="88" s="1"/>
  <c r="J74" i="88" s="1"/>
  <c r="B5" i="39"/>
  <c r="B194" i="88" s="1"/>
  <c r="J70" i="88" s="1"/>
  <c r="B5" i="33"/>
  <c r="B154" i="88" s="1"/>
  <c r="J65" i="88" s="1"/>
  <c r="J44" i="88" l="1"/>
  <c r="J81" i="1"/>
  <c r="D34" i="86" s="1"/>
  <c r="J79" i="1"/>
  <c r="J33" i="86" s="1"/>
  <c r="J51" i="1"/>
  <c r="J29" i="86" s="1"/>
  <c r="C53" i="1"/>
  <c r="D31" i="86" s="1"/>
  <c r="J28" i="86"/>
  <c r="J37" i="1"/>
  <c r="D42" i="86" s="1"/>
  <c r="D39" i="86" s="1"/>
  <c r="J35" i="1"/>
  <c r="D28" i="86" s="1"/>
  <c r="C37" i="1"/>
  <c r="J23" i="86" s="1"/>
  <c r="J12" i="1"/>
  <c r="J19" i="86" s="1"/>
  <c r="C12" i="1"/>
  <c r="J13" i="86" s="1"/>
  <c r="J14" i="1"/>
  <c r="D13" i="86" s="1"/>
  <c r="D10" i="86" s="1"/>
  <c r="B79" i="1"/>
  <c r="I30" i="86" s="1"/>
  <c r="I51" i="1"/>
  <c r="I29" i="86" s="1"/>
  <c r="I81" i="1"/>
  <c r="C34" i="86" s="1"/>
  <c r="I79" i="1"/>
  <c r="I33" i="86" s="1"/>
  <c r="B83" i="1"/>
  <c r="P15" i="86" s="1"/>
  <c r="P10" i="86" s="1"/>
  <c r="B7" i="127" s="1"/>
  <c r="B81" i="1"/>
  <c r="I31" i="86" s="1"/>
  <c r="B53" i="1"/>
  <c r="C31" i="86" s="1"/>
  <c r="I28" i="86"/>
  <c r="I39" i="1"/>
  <c r="C29" i="86" s="1"/>
  <c r="J10" i="86" l="1"/>
  <c r="D24" i="86"/>
  <c r="I35" i="1"/>
  <c r="C28" i="86" s="1"/>
  <c r="I37" i="1"/>
  <c r="C42" i="86" s="1"/>
  <c r="C39" i="86" s="1"/>
  <c r="B10" i="127" s="1"/>
  <c r="I33" i="1"/>
  <c r="C14" i="86" s="1"/>
  <c r="B37" i="1" l="1"/>
  <c r="I23" i="86" s="1"/>
  <c r="B33" i="1"/>
  <c r="I22" i="86" s="1"/>
  <c r="I20" i="1"/>
  <c r="C27" i="86" s="1"/>
  <c r="C24" i="86" s="1"/>
  <c r="B9" i="127" s="1"/>
  <c r="I10" i="1"/>
  <c r="I18" i="86" s="1"/>
  <c r="I18" i="1" l="1"/>
  <c r="I21" i="86" s="1"/>
  <c r="I16" i="1"/>
  <c r="I20" i="86" s="1"/>
  <c r="I12" i="1"/>
  <c r="I19" i="86" s="1"/>
  <c r="I14" i="1"/>
  <c r="C13" i="86" s="1"/>
  <c r="C10" i="86" s="1"/>
  <c r="B5" i="127" s="1"/>
  <c r="B20" i="127" s="1"/>
  <c r="B16" i="1"/>
  <c r="I15" i="86" s="1"/>
  <c r="B14" i="1" l="1"/>
  <c r="I14" i="86" s="1"/>
  <c r="B12" i="1"/>
  <c r="I13" i="86" s="1"/>
  <c r="I10" i="86" l="1"/>
  <c r="B6" i="127" s="1"/>
  <c r="B22" i="127" s="1"/>
  <c r="C22" i="127" s="1"/>
  <c r="B27" i="127" l="1"/>
  <c r="C27" i="127" s="1"/>
  <c r="B19" i="127"/>
  <c r="C19" i="127" s="1"/>
  <c r="B28" i="127"/>
  <c r="C28" i="127" s="1"/>
  <c r="B25" i="127"/>
  <c r="C25" i="127" s="1"/>
  <c r="C20" i="127"/>
  <c r="B21" i="127"/>
  <c r="C21" i="127" s="1"/>
  <c r="B24" i="127"/>
  <c r="C24" i="127" s="1"/>
  <c r="B26" i="127"/>
  <c r="C26" i="127" s="1"/>
  <c r="B23" i="127"/>
  <c r="C23" i="127" s="1"/>
  <c r="B29" i="127"/>
  <c r="C29" i="127" s="1"/>
</calcChain>
</file>

<file path=xl/sharedStrings.xml><?xml version="1.0" encoding="utf-8"?>
<sst xmlns="http://schemas.openxmlformats.org/spreadsheetml/2006/main" count="3059" uniqueCount="1217">
  <si>
    <t>E1T80</t>
  </si>
  <si>
    <t>E1O32</t>
  </si>
  <si>
    <t>E1T20</t>
  </si>
  <si>
    <t>E1S36</t>
  </si>
  <si>
    <t>E2R44</t>
  </si>
  <si>
    <t>Asset Maintenance on I-95 in St. Johns County</t>
  </si>
  <si>
    <t>E2V97</t>
  </si>
  <si>
    <t>I-10/I-75</t>
  </si>
  <si>
    <t>E2Y74</t>
  </si>
  <si>
    <t>E2Y86</t>
  </si>
  <si>
    <t>Welcome Centers/Rest Areas/WIMs/Scales</t>
  </si>
  <si>
    <t>E2Z80</t>
  </si>
  <si>
    <t>E2X03</t>
  </si>
  <si>
    <t>E3G97</t>
  </si>
  <si>
    <t>All State highways and associated facilities in Bay and Calhoun Counties.</t>
  </si>
  <si>
    <t>E3O40</t>
  </si>
  <si>
    <t>E3P16</t>
  </si>
  <si>
    <t>E3R56</t>
  </si>
  <si>
    <t>E4R18</t>
  </si>
  <si>
    <t>E4T63</t>
  </si>
  <si>
    <t>E4T64</t>
  </si>
  <si>
    <t>E4U23</t>
  </si>
  <si>
    <t>E5U43</t>
  </si>
  <si>
    <t>E5U63</t>
  </si>
  <si>
    <t>Wekiva Parkway</t>
  </si>
  <si>
    <t>E6M77</t>
  </si>
  <si>
    <t>E6N26</t>
  </si>
  <si>
    <t>E7M59</t>
  </si>
  <si>
    <t>E7M98</t>
  </si>
  <si>
    <t>E7I95</t>
  </si>
  <si>
    <t>I-275 (Sunshine Skyway Bridge)</t>
  </si>
  <si>
    <t>E8P46</t>
  </si>
  <si>
    <t>E8Q56</t>
  </si>
  <si>
    <t>E8R87</t>
  </si>
  <si>
    <t>E8S48</t>
  </si>
  <si>
    <t>Grading Period</t>
  </si>
  <si>
    <t>Jan-June 2008 a</t>
  </si>
  <si>
    <t>July-Dec 2008 b</t>
  </si>
  <si>
    <t>Jan-June 2009 c</t>
  </si>
  <si>
    <t>July-Dec 2009 d</t>
  </si>
  <si>
    <t>Jan-June 2010 e</t>
  </si>
  <si>
    <t>July-Dec 2010 f</t>
  </si>
  <si>
    <t>Jan-June 2011 g</t>
  </si>
  <si>
    <t>July-Dec 2011 h</t>
  </si>
  <si>
    <t>Jan-June 2012 i</t>
  </si>
  <si>
    <t>July-Dec 2012 j</t>
  </si>
  <si>
    <t>Jan-June 2013 k</t>
  </si>
  <si>
    <t>July-Dec 2013 l</t>
  </si>
  <si>
    <t>Jan-June 2014 m</t>
  </si>
  <si>
    <t>July-Dec 2014 n</t>
  </si>
  <si>
    <t>Jan-June 2015 o</t>
  </si>
  <si>
    <t>July-Dec 2015 p</t>
  </si>
  <si>
    <t>Jan-June 2016 q</t>
  </si>
  <si>
    <t>July - Dec 2016 r</t>
  </si>
  <si>
    <t>Jan-July 2017 s</t>
  </si>
  <si>
    <t>Aug 17-Feb 18 t</t>
  </si>
  <si>
    <t>March - Sept 18 u</t>
  </si>
  <si>
    <t>Oct 18-March 19 v</t>
  </si>
  <si>
    <t>April - Sept 19 w</t>
  </si>
  <si>
    <t>Oct 19- March 20 x</t>
  </si>
  <si>
    <t>April-Sept 2020 y</t>
  </si>
  <si>
    <t>Jul-Dec 2020 y</t>
  </si>
  <si>
    <t>Jul-Dec 2008 a</t>
  </si>
  <si>
    <t>Jan-June 2009 b</t>
  </si>
  <si>
    <t>Jul-Dec 2009 c</t>
  </si>
  <si>
    <t>Jan-June 2010 d</t>
  </si>
  <si>
    <t>Jul-Dec 2010 e</t>
  </si>
  <si>
    <t>Jan-June 2011 f</t>
  </si>
  <si>
    <t>Jul-Dec 2011 g</t>
  </si>
  <si>
    <t>Jan-June 2012 h</t>
  </si>
  <si>
    <t>Jul-Dec 2012 i</t>
  </si>
  <si>
    <t>Jan-June 2013 j</t>
  </si>
  <si>
    <t>Jul-Dec 2013 k</t>
  </si>
  <si>
    <t>Jan-June 2014 l</t>
  </si>
  <si>
    <t>Jul-Dec 2014 m</t>
  </si>
  <si>
    <t>Jan-June 2015 n</t>
  </si>
  <si>
    <t>Jul-Dec 2015 o</t>
  </si>
  <si>
    <t>Jan-June 2016 p</t>
  </si>
  <si>
    <t>Jul-Dec 2016 q</t>
  </si>
  <si>
    <t>Jan-June 2017 r</t>
  </si>
  <si>
    <t>Jul-Dec 2017 s</t>
  </si>
  <si>
    <t>Jan-June 2018 t</t>
  </si>
  <si>
    <t>Jul-Dec 2018 u</t>
  </si>
  <si>
    <t>Jan-June 2019 v</t>
  </si>
  <si>
    <t>Jul-Dec 2019 w</t>
  </si>
  <si>
    <t>Jan-June 2020 x</t>
  </si>
  <si>
    <t>Jan-June 2015 a</t>
  </si>
  <si>
    <t>July-Dec 2015 b</t>
  </si>
  <si>
    <t>Jan-June 2016 c</t>
  </si>
  <si>
    <t>July-Dec 2016 d</t>
  </si>
  <si>
    <t>Jan-June 2017 e</t>
  </si>
  <si>
    <t>July-Dec 2017 f</t>
  </si>
  <si>
    <t>Jan-June 2018 g</t>
  </si>
  <si>
    <t>July-Dec 2018 h</t>
  </si>
  <si>
    <t>Jan-June 2019 i</t>
  </si>
  <si>
    <t>July-Dec 2019 j</t>
  </si>
  <si>
    <t>Jan-June 2020 k</t>
  </si>
  <si>
    <t>July-Dec 2020 l</t>
  </si>
  <si>
    <t>Jul-Dec 2015 a</t>
  </si>
  <si>
    <t>Jan-June 2016 b</t>
  </si>
  <si>
    <t>July-Dec 2016 c</t>
  </si>
  <si>
    <t>Jan-June 2017 d</t>
  </si>
  <si>
    <t>July-Dec 2017 e</t>
  </si>
  <si>
    <t>Jan-June 2018 f</t>
  </si>
  <si>
    <t>July-Dec 2018 g</t>
  </si>
  <si>
    <t>Jan-June 2019 h</t>
  </si>
  <si>
    <t>July-Dec 2019 i</t>
  </si>
  <si>
    <t>Jan-June 2020 j</t>
  </si>
  <si>
    <t>July-Dec 2020 k</t>
  </si>
  <si>
    <t>April-Sept 2020 b</t>
  </si>
  <si>
    <t>July-Dec 2020 a</t>
  </si>
  <si>
    <t>D1 Contract ID</t>
  </si>
  <si>
    <t>D2 Contract ID</t>
  </si>
  <si>
    <t>Contractor</t>
  </si>
  <si>
    <t>Jorgensen</t>
  </si>
  <si>
    <t>April - Sept 2020 n</t>
  </si>
  <si>
    <t>Oct 19-March 20 m</t>
  </si>
  <si>
    <t>April - Sept 2019 l</t>
  </si>
  <si>
    <t>Oct 18 - March 19 k</t>
  </si>
  <si>
    <t>Oct 17 - March 18 i</t>
  </si>
  <si>
    <t>April -Sept 2018 j</t>
  </si>
  <si>
    <t>April -Sept 2017 h</t>
  </si>
  <si>
    <t>Oct 16 - March 17 g</t>
  </si>
  <si>
    <t>April - Sept 2016 f</t>
  </si>
  <si>
    <t>Oct 15 - March 16 e</t>
  </si>
  <si>
    <t>April - Sept 2015 d</t>
  </si>
  <si>
    <t>Oct 14 - March 15 c</t>
  </si>
  <si>
    <t>Oct 13 - March 14 a</t>
  </si>
  <si>
    <t>April - Sept 2014 b</t>
  </si>
  <si>
    <t>Jul-Dec 2020 m</t>
  </si>
  <si>
    <t>Jan-June 2020 l</t>
  </si>
  <si>
    <t>Jul-Dec 2019 k</t>
  </si>
  <si>
    <t>Jan-June 2019 j</t>
  </si>
  <si>
    <t>Jul-Dec 2018 i</t>
  </si>
  <si>
    <t>Jan-June 2018 h</t>
  </si>
  <si>
    <t>July-Dec 2014 a</t>
  </si>
  <si>
    <t>Jan-June 2015 b</t>
  </si>
  <si>
    <t>July-Dec 2015 c</t>
  </si>
  <si>
    <t>Jan-June 2016 d</t>
  </si>
  <si>
    <t>July-Dec 2016 e</t>
  </si>
  <si>
    <t>Jan-July 2017 f</t>
  </si>
  <si>
    <t>July-Dec 2017 g</t>
  </si>
  <si>
    <t>July-Dec 2018 a</t>
  </si>
  <si>
    <t>Jan-June 2019 b</t>
  </si>
  <si>
    <t>July-Dec 2019 c</t>
  </si>
  <si>
    <t>Jan-June 2020 d</t>
  </si>
  <si>
    <t>July-Dec 2020 e</t>
  </si>
  <si>
    <t>July-Dec 2020 c</t>
  </si>
  <si>
    <t>July - Dec 2020 c</t>
  </si>
  <si>
    <t>Jan - June 2020 b</t>
  </si>
  <si>
    <t>June - Dec 2019 a</t>
  </si>
  <si>
    <t>July - Dec 2019 a</t>
  </si>
  <si>
    <t>June - Nov 2020 b</t>
  </si>
  <si>
    <t>Dec 19-May 20 a</t>
  </si>
  <si>
    <t>D3 Contract ID</t>
  </si>
  <si>
    <t>8/14/2009 a</t>
  </si>
  <si>
    <t xml:space="preserve">3/18/2010 b </t>
  </si>
  <si>
    <t xml:space="preserve">9/24/2010 c </t>
  </si>
  <si>
    <t>4/8/2011 d</t>
  </si>
  <si>
    <t>2/9/2012 e</t>
  </si>
  <si>
    <t>Feb - Aug 2012 f</t>
  </si>
  <si>
    <t>Aug 12 - Feb 13 g</t>
  </si>
  <si>
    <t>Feb - July 2013 h</t>
  </si>
  <si>
    <t>Aug 13 - Jan 14 i</t>
  </si>
  <si>
    <t>Feb - July 2014 j</t>
  </si>
  <si>
    <t>Aug 14 - Jan 15 k</t>
  </si>
  <si>
    <t>Feb - July 2015 l</t>
  </si>
  <si>
    <t>Aug 15 - Jan 16 m</t>
  </si>
  <si>
    <t>Feb - July 2016 n</t>
  </si>
  <si>
    <t>Aug 16 - Jan 17 o</t>
  </si>
  <si>
    <t>Feb - July 2017 p</t>
  </si>
  <si>
    <t>Aug 17 - Jan 18 q</t>
  </si>
  <si>
    <t>Feb - July 2018 r</t>
  </si>
  <si>
    <t>Aug 18 - Jan 19 s</t>
  </si>
  <si>
    <t>Feb - July 2019 t</t>
  </si>
  <si>
    <t>Aug 19 - Jan 20 u</t>
  </si>
  <si>
    <t>Feb - July 2020 v</t>
  </si>
  <si>
    <t>Aug 20 - Jan 21 w</t>
  </si>
  <si>
    <t>July-Dec 2020 x</t>
  </si>
  <si>
    <t>Jan-June 2020 w</t>
  </si>
  <si>
    <t>July-Dec 2019 v</t>
  </si>
  <si>
    <t>Jan-June 2019 u</t>
  </si>
  <si>
    <t>July-Dec 2018 t</t>
  </si>
  <si>
    <t>Jan-June 2009 a</t>
  </si>
  <si>
    <t>July-Dec 2009 b</t>
  </si>
  <si>
    <t>Jan-June 2010 c</t>
  </si>
  <si>
    <t>July-Dec 2010 d</t>
  </si>
  <si>
    <t>Jan-June 2011 e</t>
  </si>
  <si>
    <t>July-Dec 2011 f</t>
  </si>
  <si>
    <t>Jan-June 2012 g</t>
  </si>
  <si>
    <t>July-Dec 2012 h</t>
  </si>
  <si>
    <t>Jan-June 2013 i</t>
  </si>
  <si>
    <t>July-Dec 2013 j</t>
  </si>
  <si>
    <t>Jan-June 2014 k</t>
  </si>
  <si>
    <t>July-Dec 2014 l</t>
  </si>
  <si>
    <t>Jan-June 2015 m</t>
  </si>
  <si>
    <t>July-Dec 2015 n</t>
  </si>
  <si>
    <t>Jan-June 2016 o</t>
  </si>
  <si>
    <t>July-Dec 2016 p</t>
  </si>
  <si>
    <t>Jan-June 2017 q</t>
  </si>
  <si>
    <t>July-Dec 2017 r</t>
  </si>
  <si>
    <t>Jan-June 2018 s</t>
  </si>
  <si>
    <t>Jan-June 2017 f</t>
  </si>
  <si>
    <t>July-Dec 2018 i</t>
  </si>
  <si>
    <t>July-Dec 2019 k</t>
  </si>
  <si>
    <t>July-Dec 2020 m</t>
  </si>
  <si>
    <t>July-Dec 2015 a</t>
  </si>
  <si>
    <t>July-Dec 2016 a</t>
  </si>
  <si>
    <t>Jan-June 2017 b</t>
  </si>
  <si>
    <t>July-Dec 2017 c</t>
  </si>
  <si>
    <t>Jan-June 2018 d</t>
  </si>
  <si>
    <t>July-Dec 2018 e</t>
  </si>
  <si>
    <t>Jan-June 2019 f</t>
  </si>
  <si>
    <t>July-Dec 2019 g</t>
  </si>
  <si>
    <t>Jan-June 2020 h</t>
  </si>
  <si>
    <t>July-Dec 2020 i</t>
  </si>
  <si>
    <t>Aug 20-Jan 21 e</t>
  </si>
  <si>
    <t>Feb-July 2020 d</t>
  </si>
  <si>
    <t>Aug 19-Jan 20 c</t>
  </si>
  <si>
    <t>Feb-July 2019 b</t>
  </si>
  <si>
    <t>Aug 18-Jan 19 a</t>
  </si>
  <si>
    <t>D4 Contract ID</t>
  </si>
  <si>
    <t>July-Dec 2020 t</t>
  </si>
  <si>
    <t>Jan-June 2020 s</t>
  </si>
  <si>
    <t>July-Dec 2019 r</t>
  </si>
  <si>
    <t>Jan-June 2019 q</t>
  </si>
  <si>
    <t>Jan-June 2011 a</t>
  </si>
  <si>
    <t>July-Dec 2011 b</t>
  </si>
  <si>
    <t>Jan-June 2012 c</t>
  </si>
  <si>
    <t>July-Dec 2012 d</t>
  </si>
  <si>
    <t>Jan-June 2013 e</t>
  </si>
  <si>
    <t>July-Dec 2013 f</t>
  </si>
  <si>
    <t>Jan-June 2014 g</t>
  </si>
  <si>
    <t>July-Dec 2014 h</t>
  </si>
  <si>
    <t>Jan-June 2015 i</t>
  </si>
  <si>
    <t>July-Dec 2015 j</t>
  </si>
  <si>
    <t>Jan-June 2016 k</t>
  </si>
  <si>
    <t>July-Dec 2016 l</t>
  </si>
  <si>
    <t>Jan-June 2017 m</t>
  </si>
  <si>
    <t>July-Dec 2017 n</t>
  </si>
  <si>
    <t>Jan-June 2018 o</t>
  </si>
  <si>
    <t>July-Dec 2018 p</t>
  </si>
  <si>
    <t>July-Dec 2020 j</t>
  </si>
  <si>
    <t>Jan-June 2020 i</t>
  </si>
  <si>
    <t>July-Dec 2019 h</t>
  </si>
  <si>
    <t>Jan-June 2019 g</t>
  </si>
  <si>
    <t>July-Dec 2018 f</t>
  </si>
  <si>
    <t>Jan-June 2018 e</t>
  </si>
  <si>
    <t>July-Dec 2017 d</t>
  </si>
  <si>
    <t>Jan-June 2017 c</t>
  </si>
  <si>
    <t>July-Dec 2016 b</t>
  </si>
  <si>
    <t>Jan-June 2016 a</t>
  </si>
  <si>
    <t>July-Dec 2020 b</t>
  </si>
  <si>
    <t>Jan-June 2020 a</t>
  </si>
  <si>
    <t>Louis Berger</t>
  </si>
  <si>
    <t>Florida Drawbridges</t>
  </si>
  <si>
    <t>D5 Contract ID</t>
  </si>
  <si>
    <t>D6 Contract ID</t>
  </si>
  <si>
    <t>D7 Contract ID</t>
  </si>
  <si>
    <t>D8 Contract ID</t>
  </si>
  <si>
    <t>July-Dec 2009 a</t>
  </si>
  <si>
    <t>Jan-June 2010 b</t>
  </si>
  <si>
    <t>July-Dec 2010 c</t>
  </si>
  <si>
    <t>Jan-June 2011 d</t>
  </si>
  <si>
    <t>July-Dec 2011 e</t>
  </si>
  <si>
    <t>Jan-June 2012 f</t>
  </si>
  <si>
    <t>July-Dec 2012 g</t>
  </si>
  <si>
    <t>Jan-June 2013 h</t>
  </si>
  <si>
    <t>July-Dec 2013 i</t>
  </si>
  <si>
    <t>Jan-June 2014 j</t>
  </si>
  <si>
    <t>July-Dec 2014 k</t>
  </si>
  <si>
    <t>Jan-June 2015 l</t>
  </si>
  <si>
    <t>July-Dec 2015 m</t>
  </si>
  <si>
    <t>Jan-June 2016 n</t>
  </si>
  <si>
    <t>July-Dec 2016 o</t>
  </si>
  <si>
    <t>Jan-June 2017 p</t>
  </si>
  <si>
    <t>July-Dec 2017 q</t>
  </si>
  <si>
    <t>Jan-June 2018 r</t>
  </si>
  <si>
    <t>July-Dec 2018 s</t>
  </si>
  <si>
    <t>Jan-June 2019 t</t>
  </si>
  <si>
    <t>July-Dec 2019 u</t>
  </si>
  <si>
    <t>Jan-June 2020 v</t>
  </si>
  <si>
    <t>July-Dec 2020 w</t>
  </si>
  <si>
    <t>Apr-Sept 2020 f</t>
  </si>
  <si>
    <t>Sept 19-Mar 20 e</t>
  </si>
  <si>
    <t>Sept 18-Feb 19 c</t>
  </si>
  <si>
    <t>Sept 17-Feb 18 a</t>
  </si>
  <si>
    <t>Jan-June 2019 a</t>
  </si>
  <si>
    <t>July-Dec 2019 b</t>
  </si>
  <si>
    <t>Jan-June 2020 c</t>
  </si>
  <si>
    <t>July-Dec 2020 d</t>
  </si>
  <si>
    <t>July-Dec 2019 a</t>
  </si>
  <si>
    <t>Jan-June 2020 b</t>
  </si>
  <si>
    <t>May-Nov 2014 a</t>
  </si>
  <si>
    <t>Nov 14-May 15 b</t>
  </si>
  <si>
    <t>May-Nov 2015 c</t>
  </si>
  <si>
    <t>Nov 15-May 16 d</t>
  </si>
  <si>
    <t>May-Nov 2016 e</t>
  </si>
  <si>
    <t>Nov 16-May 17  f</t>
  </si>
  <si>
    <t>May- Nov 2017 g</t>
  </si>
  <si>
    <t>Nov 17-May 18 h</t>
  </si>
  <si>
    <t>May-Nov 2018 i</t>
  </si>
  <si>
    <t>Nov 18-May 19 j</t>
  </si>
  <si>
    <t>May-Nov 2019 k</t>
  </si>
  <si>
    <t>Nov 19-May 20 l</t>
  </si>
  <si>
    <t>May - Nov 2020 m</t>
  </si>
  <si>
    <t>Jan-Jun 2014 a</t>
  </si>
  <si>
    <t>July-Dec 2014 b</t>
  </si>
  <si>
    <t>Jan-June 2015 c</t>
  </si>
  <si>
    <t>July-Dec 2015 d</t>
  </si>
  <si>
    <t>Jan-June 2016 e</t>
  </si>
  <si>
    <t>July-Dec 2016 f</t>
  </si>
  <si>
    <t>Jan-june 2017 g</t>
  </si>
  <si>
    <t>July-Dec 2017 h</t>
  </si>
  <si>
    <t>Jan-June 2018 i</t>
  </si>
  <si>
    <t>July-Dec 2018 j</t>
  </si>
  <si>
    <t>Jan-June 2019 k</t>
  </si>
  <si>
    <t>July-Dec 2019 l</t>
  </si>
  <si>
    <t>Jan-June 2020 m</t>
  </si>
  <si>
    <t>July-Dec 2020 n</t>
  </si>
  <si>
    <t>Ferrovial Services</t>
  </si>
  <si>
    <t>Walsh Infrasructure</t>
  </si>
  <si>
    <t xml:space="preserve">Jorgensen </t>
  </si>
  <si>
    <t>Overall Contract Amper Average</t>
  </si>
  <si>
    <t>Contract Start Date</t>
  </si>
  <si>
    <t>3 Year AMPER Average</t>
  </si>
  <si>
    <t>Oct 19- March 20 a</t>
  </si>
  <si>
    <t>Score</t>
  </si>
  <si>
    <t>Life of Contract AMPER Average</t>
  </si>
  <si>
    <t>Total # AMPERS</t>
  </si>
  <si>
    <t>Total # of AMPERS</t>
  </si>
  <si>
    <t>Jan - June 2021 l</t>
  </si>
  <si>
    <t>Jan - June 2021 n</t>
  </si>
  <si>
    <t>Jan - June 2021 f</t>
  </si>
  <si>
    <t>Jan-June 2021 m</t>
  </si>
  <si>
    <t>Jan - June 2021 k</t>
  </si>
  <si>
    <t>Dec 2020- June 2021 a</t>
  </si>
  <si>
    <t>Feb - July 2021 x</t>
  </si>
  <si>
    <t>Oct - March 2021 z</t>
  </si>
  <si>
    <t>Jan - June 2021 b</t>
  </si>
  <si>
    <t>Dec - June 2021 a</t>
  </si>
  <si>
    <t>Jan- June 2021 n</t>
  </si>
  <si>
    <t>Jan-June 2021 u</t>
  </si>
  <si>
    <t>Jan-June 2021 z</t>
  </si>
  <si>
    <t>Oct 20 - March 21 c</t>
  </si>
  <si>
    <t>Jan - June 2021 a</t>
  </si>
  <si>
    <t>Jan -June 2021 f</t>
  </si>
  <si>
    <t>Jan - June 2021 d</t>
  </si>
  <si>
    <t>Jan- June 2021 d</t>
  </si>
  <si>
    <t>Dec 20 - May 21 c</t>
  </si>
  <si>
    <t>Oct 20 - March 21 a</t>
  </si>
  <si>
    <t>Jan-June 2021 y</t>
  </si>
  <si>
    <t>Jan-June 2021 l</t>
  </si>
  <si>
    <t>Jan-June 2021 j</t>
  </si>
  <si>
    <t>Feb -July 2021 f</t>
  </si>
  <si>
    <t>Jan-June 2021 f</t>
  </si>
  <si>
    <t>Jan-June 2021 c</t>
  </si>
  <si>
    <t>Jan-June 2021 x</t>
  </si>
  <si>
    <t>Jan-June 2021 n</t>
  </si>
  <si>
    <t>Sept 20-March 21 g</t>
  </si>
  <si>
    <t>Apr-Sept 2021 h</t>
  </si>
  <si>
    <t>Jan-June 2021 e</t>
  </si>
  <si>
    <t>Jan-June 2021 d</t>
  </si>
  <si>
    <t xml:space="preserve">Jan-June 2021 b </t>
  </si>
  <si>
    <t>Nov 20 - May 21 n</t>
  </si>
  <si>
    <t>Jan-June 2021 b</t>
  </si>
  <si>
    <t>Feb-June 2021 a</t>
  </si>
  <si>
    <t>Jan-June 2021 o</t>
  </si>
  <si>
    <t>Contract End Date</t>
  </si>
  <si>
    <t>E5V46</t>
  </si>
  <si>
    <t>Oasis Landscaping</t>
  </si>
  <si>
    <t>E5V71</t>
  </si>
  <si>
    <t>E6N37</t>
  </si>
  <si>
    <t>E7N65</t>
  </si>
  <si>
    <t>Jan - June 2021 m</t>
  </si>
  <si>
    <t>April-Sept 2021 d</t>
  </si>
  <si>
    <t>Oct 20 - March 21 o</t>
  </si>
  <si>
    <t>April - Sept 2021 p</t>
  </si>
  <si>
    <t>April - Sept 2021 b</t>
  </si>
  <si>
    <t>July - Oct 2021 y</t>
  </si>
  <si>
    <t>July-Oct 2021 g</t>
  </si>
  <si>
    <t>July-Dec 2021 n</t>
  </si>
  <si>
    <t>July-Dec 2021 m</t>
  </si>
  <si>
    <t>July-Dec 2021 c</t>
  </si>
  <si>
    <t>July-Dec 2021 b</t>
  </si>
  <si>
    <t>July-Dec 2021 g</t>
  </si>
  <si>
    <t>July - Dec 2021 e</t>
  </si>
  <si>
    <t>June - Nov 2021 d</t>
  </si>
  <si>
    <t>July - Dec 2021 b</t>
  </si>
  <si>
    <t>July-Dec 2021 z</t>
  </si>
  <si>
    <t>July-Dec 2021 k</t>
  </si>
  <si>
    <t>July-Oct 21 a</t>
  </si>
  <si>
    <t>July-Dec 2021 l</t>
  </si>
  <si>
    <t>July-Dec 2021 d</t>
  </si>
  <si>
    <t>July-Dec 2021 y</t>
  </si>
  <si>
    <t>July-Dec 2021 f</t>
  </si>
  <si>
    <t>July-Dec 2021 e</t>
  </si>
  <si>
    <t>July-Dec 2021 a</t>
  </si>
  <si>
    <t>July-Dec 2021 p</t>
  </si>
  <si>
    <t>July-Oct 2021 k</t>
  </si>
  <si>
    <t>Oct 12 - March 13 a</t>
  </si>
  <si>
    <t>April-Sept 2013 b</t>
  </si>
  <si>
    <t>Oct 13- March 14 c</t>
  </si>
  <si>
    <t>April-Sept 2014 d</t>
  </si>
  <si>
    <t>Oct 14 - March 15 e</t>
  </si>
  <si>
    <t>April-Sept 2015 f</t>
  </si>
  <si>
    <t>Oct 15 - March 16 g</t>
  </si>
  <si>
    <t>April- Sept 2016 h</t>
  </si>
  <si>
    <t>Oct 16 - March 17 i</t>
  </si>
  <si>
    <t>April - Sept 2017 j</t>
  </si>
  <si>
    <t>Oct 17 - March 18 k</t>
  </si>
  <si>
    <t>April - Sept 2018 l</t>
  </si>
  <si>
    <t>Oct 18 - March 19 m</t>
  </si>
  <si>
    <t>April - Sept 2019 n</t>
  </si>
  <si>
    <t>Jan-June 2014 a</t>
  </si>
  <si>
    <t>Jan-June 2017 g</t>
  </si>
  <si>
    <t>Dec 08 - May 09 a</t>
  </si>
  <si>
    <t>June- Nov 09 b</t>
  </si>
  <si>
    <t>Dec 09 - May 10 c</t>
  </si>
  <si>
    <t>June- Nov 10 d</t>
  </si>
  <si>
    <t>Dec 10-May 11 e</t>
  </si>
  <si>
    <t>June-Nov 11 f</t>
  </si>
  <si>
    <t>Dec 11 - May 12 g</t>
  </si>
  <si>
    <t>June - Nov 12 h</t>
  </si>
  <si>
    <t>Dec 12-May 13 I</t>
  </si>
  <si>
    <t>June - Nov 13 j</t>
  </si>
  <si>
    <t>Dec 13-May 14 k</t>
  </si>
  <si>
    <t>June-Nov 14 l</t>
  </si>
  <si>
    <t>Dec 14- May 15 m</t>
  </si>
  <si>
    <t>June-Nov 15 n</t>
  </si>
  <si>
    <t>Dec 15-May 16 o</t>
  </si>
  <si>
    <t>June-Nov 16 p</t>
  </si>
  <si>
    <t>Dec 16-May 17 q</t>
  </si>
  <si>
    <t>June-Nov 17 r</t>
  </si>
  <si>
    <t>Dec 17 - May 18 s</t>
  </si>
  <si>
    <t>Jacksonville Interstate</t>
  </si>
  <si>
    <t>July-Dec 2011 a</t>
  </si>
  <si>
    <t>Jan-June 2012 b</t>
  </si>
  <si>
    <t>July-Dec 2012 c</t>
  </si>
  <si>
    <t>Jan-June 2013 d</t>
  </si>
  <si>
    <t>July-Dec 2013 e</t>
  </si>
  <si>
    <t>Jan-July 2014 f</t>
  </si>
  <si>
    <t>July-Dec 2014 g</t>
  </si>
  <si>
    <t>Jan-June 2015 h</t>
  </si>
  <si>
    <t>Jul-Dec 2015 i</t>
  </si>
  <si>
    <t>Jan-June 2016 j</t>
  </si>
  <si>
    <t>Jul-Dec 2016 k</t>
  </si>
  <si>
    <t>Jan-June 2017 l</t>
  </si>
  <si>
    <t>Jul-Dec 2017 m</t>
  </si>
  <si>
    <t>Jan - June 2018 n</t>
  </si>
  <si>
    <t>July-Dec 2012 a</t>
  </si>
  <si>
    <t>Jan-June 2013 b</t>
  </si>
  <si>
    <t>July-Dec 2013 c</t>
  </si>
  <si>
    <t>Jan-June 2014 d</t>
  </si>
  <si>
    <t>July-Dec 2014 e</t>
  </si>
  <si>
    <t>Jan-July 2015 f</t>
  </si>
  <si>
    <t>July-Dec 2015 g</t>
  </si>
  <si>
    <t>Jan-June 2016 h</t>
  </si>
  <si>
    <t>Jul-Dec 2016 i</t>
  </si>
  <si>
    <t>Jan-June 2017 j</t>
  </si>
  <si>
    <t>Jul-Dec 2017 k</t>
  </si>
  <si>
    <t>Jan-June 2018 l</t>
  </si>
  <si>
    <t>Jul-Dec 2018 m</t>
  </si>
  <si>
    <t>Jan - June 2019 n</t>
  </si>
  <si>
    <t>Dec 12 - May 13 a</t>
  </si>
  <si>
    <t>June - Nov 13 b</t>
  </si>
  <si>
    <t>Dec 13 - May 14 c</t>
  </si>
  <si>
    <t>June - Nov 14 d</t>
  </si>
  <si>
    <t>Dec 14 - May 15 e</t>
  </si>
  <si>
    <t>June - Nov 15 f</t>
  </si>
  <si>
    <t>Dec 15 - May 16 g</t>
  </si>
  <si>
    <t>June - Nov 16 h</t>
  </si>
  <si>
    <t>Dec 16 - May 17 i</t>
  </si>
  <si>
    <t>June - Nov 17 j</t>
  </si>
  <si>
    <t>Dec 17 - May 18 k</t>
  </si>
  <si>
    <t>June - Nov 18 l</t>
  </si>
  <si>
    <t>Dec 18 - May 19 m</t>
  </si>
  <si>
    <t>June - Nov 19 n</t>
  </si>
  <si>
    <t>July-Dec 2013 a</t>
  </si>
  <si>
    <t>Jan-June 2014 b</t>
  </si>
  <si>
    <t>July-Dec 2014 c</t>
  </si>
  <si>
    <t>Jan-June 2015 d</t>
  </si>
  <si>
    <t>July-Dec 2015 e</t>
  </si>
  <si>
    <t>Jan-July 2016 f</t>
  </si>
  <si>
    <t>July-Dec 2016 g</t>
  </si>
  <si>
    <t>Jan-June 2017 h</t>
  </si>
  <si>
    <t>Jul-Dec 2017 i</t>
  </si>
  <si>
    <t>Jan-June 2018 j</t>
  </si>
  <si>
    <t>Jul-Dec 2018 k</t>
  </si>
  <si>
    <t>Jan-June 2019 l</t>
  </si>
  <si>
    <t>Jul-Dec 2019 m</t>
  </si>
  <si>
    <t>Jan - June 2020 n</t>
  </si>
  <si>
    <t>Aug -Dec 2011 a</t>
  </si>
  <si>
    <t>Jan-June 2014 f</t>
  </si>
  <si>
    <t>July-Dec 2015 i</t>
  </si>
  <si>
    <t>July-Dec 2016 k</t>
  </si>
  <si>
    <t>July-Dec 2017 m</t>
  </si>
  <si>
    <t>Jan - July 2018 n</t>
  </si>
  <si>
    <t>July - Oct 2019 x</t>
  </si>
  <si>
    <t>Jan - June 2019 w</t>
  </si>
  <si>
    <t>Jan - June 2008 a</t>
  </si>
  <si>
    <t>July - Oct 2008 b</t>
  </si>
  <si>
    <t>Jan - June 2009 c</t>
  </si>
  <si>
    <t>July - Oct 2009 d</t>
  </si>
  <si>
    <t>Jan - June 2010 e</t>
  </si>
  <si>
    <t>July - Oct 2010 f</t>
  </si>
  <si>
    <t>Jan - June 2011 g</t>
  </si>
  <si>
    <t>July - Oct 2011 h</t>
  </si>
  <si>
    <t>Jan - June 2012 i</t>
  </si>
  <si>
    <t>July - Oct 2012 j</t>
  </si>
  <si>
    <t>Jan - June 2013 k</t>
  </si>
  <si>
    <t>July - Oct 2013 l</t>
  </si>
  <si>
    <t>Jan - June 2014 m</t>
  </si>
  <si>
    <t>July - Oct 2014 n</t>
  </si>
  <si>
    <t>Jan - June 2015 o</t>
  </si>
  <si>
    <t>July - Oct 2015 p</t>
  </si>
  <si>
    <t>Jan - June 2016 q</t>
  </si>
  <si>
    <t>July - Oct 2016 r</t>
  </si>
  <si>
    <t>Jan - June 2017 s</t>
  </si>
  <si>
    <t>July - Oct 2017 t</t>
  </si>
  <si>
    <t>Jan - June 2018 u</t>
  </si>
  <si>
    <t>July - Oct 2018 v</t>
  </si>
  <si>
    <t>July - Dec 2011 a</t>
  </si>
  <si>
    <t>July - Dec 2013 a</t>
  </si>
  <si>
    <t>Jan - June 2014 b</t>
  </si>
  <si>
    <t>July - Dec 2014 c</t>
  </si>
  <si>
    <t>Jan - June 2015 d</t>
  </si>
  <si>
    <t>July - Dec 2015 e</t>
  </si>
  <si>
    <t>Jan - June 2016 f</t>
  </si>
  <si>
    <t>July - Dec 2016 g</t>
  </si>
  <si>
    <t>Jan - June 2017 h</t>
  </si>
  <si>
    <t>July - Dec 2017 i</t>
  </si>
  <si>
    <t>Jan - June 2018 j</t>
  </si>
  <si>
    <t>Mar - July 2018 j</t>
  </si>
  <si>
    <t>July 17 - Feb 18 i</t>
  </si>
  <si>
    <t>Aug - Dec 2018 k</t>
  </si>
  <si>
    <t>Jan - June 2019 l</t>
  </si>
  <si>
    <t>July - Dec 2019 m</t>
  </si>
  <si>
    <t>July - Dec 2020 o</t>
  </si>
  <si>
    <t>April - Aug 2017 n</t>
  </si>
  <si>
    <t>Oct 16 - March 17 m</t>
  </si>
  <si>
    <t>April - Sept 2016 l</t>
  </si>
  <si>
    <t>Oct 15 - March 2016 k</t>
  </si>
  <si>
    <t>April - Sept 2015 j</t>
  </si>
  <si>
    <t>Oct 14 - March 2015 i</t>
  </si>
  <si>
    <t>April - Sept 2014 h</t>
  </si>
  <si>
    <t>Oct 13 - March 14 g</t>
  </si>
  <si>
    <t>April - Sept 13 f</t>
  </si>
  <si>
    <t>Oct 12 - March 2013 e</t>
  </si>
  <si>
    <t>April - Sept 2012 d</t>
  </si>
  <si>
    <t>Oct 11 - March 12 c</t>
  </si>
  <si>
    <t>April - Sept 2011 b</t>
  </si>
  <si>
    <t>Oct 10 - March 2011 a</t>
  </si>
  <si>
    <t>Jan - June 2012 a</t>
  </si>
  <si>
    <t>July - Dec 2012 b</t>
  </si>
  <si>
    <t>Jan - June 2013 c</t>
  </si>
  <si>
    <t>July - Dec 2013 d</t>
  </si>
  <si>
    <t>Jan - June 2014 e</t>
  </si>
  <si>
    <t>July - Dec 2014 f</t>
  </si>
  <si>
    <t>Jan - June 2015 g</t>
  </si>
  <si>
    <t>July - Dec 2015 h</t>
  </si>
  <si>
    <t>Jan - June 2016 i</t>
  </si>
  <si>
    <t>July - Dec 2016 j</t>
  </si>
  <si>
    <t>Jan - June 2017 k</t>
  </si>
  <si>
    <t>July - Dec 2017 l</t>
  </si>
  <si>
    <t>Jan - June 2018 m</t>
  </si>
  <si>
    <t>July - Dec 2018 n</t>
  </si>
  <si>
    <t>I-4</t>
  </si>
  <si>
    <t>July - Dec 2012 a</t>
  </si>
  <si>
    <t>Jan - June 2013 b</t>
  </si>
  <si>
    <t>July - Dec 2013 c</t>
  </si>
  <si>
    <t>Jan - June 2014 d</t>
  </si>
  <si>
    <t>July - Dec 2014 e</t>
  </si>
  <si>
    <t>Jan - June 2015 f</t>
  </si>
  <si>
    <t>July - Dec 2015 g</t>
  </si>
  <si>
    <t>Jan - June 2016 h</t>
  </si>
  <si>
    <t>July - Dec 2016 i</t>
  </si>
  <si>
    <t>Jan - June 2017 j</t>
  </si>
  <si>
    <t>July - Dec 2017 k</t>
  </si>
  <si>
    <t>Jan - June 2018 l</t>
  </si>
  <si>
    <t>July - Dec 2018 m</t>
  </si>
  <si>
    <t>July 17 - Feb 2018 k</t>
  </si>
  <si>
    <t>March - June 2018 l</t>
  </si>
  <si>
    <t>July 20 - Jan 2021 x</t>
  </si>
  <si>
    <t>Jan - June 2020 w</t>
  </si>
  <si>
    <t>July - Dec 2019 v</t>
  </si>
  <si>
    <t>Jan - June 2019 u</t>
  </si>
  <si>
    <t>July - Dec 2018 t</t>
  </si>
  <si>
    <t>Jan - June 2018 s</t>
  </si>
  <si>
    <t>July - Dec 2017 r</t>
  </si>
  <si>
    <t>Jan - June 2017 q</t>
  </si>
  <si>
    <t>July - Dec 2016 p</t>
  </si>
  <si>
    <t>Jan - June 2016 o</t>
  </si>
  <si>
    <t>July - Dec 2015 n</t>
  </si>
  <si>
    <t>Jan - June 2015 m</t>
  </si>
  <si>
    <t>July - Dec 2014 l</t>
  </si>
  <si>
    <t>Jan - June 2014 k</t>
  </si>
  <si>
    <t>July - Dec 2013 j</t>
  </si>
  <si>
    <t>Jan - June 2013 i</t>
  </si>
  <si>
    <t>July - Dec 2012 h</t>
  </si>
  <si>
    <t>Jan - June 2012 g</t>
  </si>
  <si>
    <t>July - Dec 2011 f</t>
  </si>
  <si>
    <t>Jan - June 2011 e</t>
  </si>
  <si>
    <t>July - Dec 2010 d</t>
  </si>
  <si>
    <t>Jan - June 2010 c</t>
  </si>
  <si>
    <t>July - Dec 2009 b</t>
  </si>
  <si>
    <t>Feb - June 2009 a</t>
  </si>
  <si>
    <t>July 13 - Feb 2014 a</t>
  </si>
  <si>
    <t>March - June 2014 b</t>
  </si>
  <si>
    <t>July - Dec 2018 k</t>
  </si>
  <si>
    <t xml:space="preserve">Citrus County </t>
  </si>
  <si>
    <t>Jan - June 2011 a</t>
  </si>
  <si>
    <t>July - Dec 2011 b</t>
  </si>
  <si>
    <t>Jan - June 2012 c</t>
  </si>
  <si>
    <t>July - Dec 2012 d</t>
  </si>
  <si>
    <t>Jan - June 2013 e</t>
  </si>
  <si>
    <t>July - Dec 2013 f</t>
  </si>
  <si>
    <t>Jan - June 2014 g</t>
  </si>
  <si>
    <t>July - Dec 2014 h</t>
  </si>
  <si>
    <t>Jan - June 2015 i</t>
  </si>
  <si>
    <t>July - Dec 2015 j</t>
  </si>
  <si>
    <t>Jan - June 2016 k</t>
  </si>
  <si>
    <t>July - Dec 2016 l</t>
  </si>
  <si>
    <t>Jan - June 2017 m</t>
  </si>
  <si>
    <t>July - Dec 2017 n</t>
  </si>
  <si>
    <t>Jan - June 2018 o</t>
  </si>
  <si>
    <t>July - Dec 2018 p</t>
  </si>
  <si>
    <t>Jan - June 2019 q</t>
  </si>
  <si>
    <t>July - Dec 2019 r</t>
  </si>
  <si>
    <t>Dec 12 - June 2013 a</t>
  </si>
  <si>
    <t>July - Dec 2013 b</t>
  </si>
  <si>
    <t>Jan - June 2014 c</t>
  </si>
  <si>
    <t>July - Dec 2014 d</t>
  </si>
  <si>
    <t>Jan - June 2015 e</t>
  </si>
  <si>
    <t>July - Dec 2015 f</t>
  </si>
  <si>
    <t>Jan - June 2016 g</t>
  </si>
  <si>
    <t>July - Dec 2016 h</t>
  </si>
  <si>
    <t>Jan - June 2017 i</t>
  </si>
  <si>
    <t>July - Dec 2017 j</t>
  </si>
  <si>
    <t>Jan - June 2018 k</t>
  </si>
  <si>
    <t>July - Dec 2018 l</t>
  </si>
  <si>
    <t>Jan - June 2019 m</t>
  </si>
  <si>
    <t>July - Nov 2019 n</t>
  </si>
  <si>
    <t>Dec 13 - June 2014 a</t>
  </si>
  <si>
    <t>July - Dec 2014 b</t>
  </si>
  <si>
    <t>Jan - June 2015 c</t>
  </si>
  <si>
    <t>July - Dec 2015 d</t>
  </si>
  <si>
    <t>Jan - June 2016 e</t>
  </si>
  <si>
    <t>July - Dec 2016 f</t>
  </si>
  <si>
    <t>jan - June 2017 g</t>
  </si>
  <si>
    <t>July - Dec 2017 h</t>
  </si>
  <si>
    <t>July - Dec 2018 j</t>
  </si>
  <si>
    <t>Jan - June 2019 k</t>
  </si>
  <si>
    <t>July - Dec 2019 l</t>
  </si>
  <si>
    <t>Jan - June 2020 m</t>
  </si>
  <si>
    <t>July - Dec 2020 n</t>
  </si>
  <si>
    <t xml:space="preserve">OVERALL ACTIVE CONTRACTS AMPER OVERVIEW PER DISTRICT </t>
  </si>
  <si>
    <t>Aug 21 - Jan 2022 a</t>
  </si>
  <si>
    <t>OVERALL ACTIVE CONTRACTS AMPER OVERVIEW PER CONTRACTOR</t>
  </si>
  <si>
    <t>Jorgensen Contract Services</t>
  </si>
  <si>
    <t>Contract</t>
  </si>
  <si>
    <t>Overall Amper Averages:</t>
  </si>
  <si>
    <t>Total Contracts</t>
  </si>
  <si>
    <t>Breakdown</t>
  </si>
  <si>
    <t>Walsh Contracting</t>
  </si>
  <si>
    <t>OVERVIEW ALL CONTRACTS AMPER OVERVIEW PER DISTRICT AND CONTRACTOR</t>
  </si>
  <si>
    <t>E1F88</t>
  </si>
  <si>
    <t>E1G23</t>
  </si>
  <si>
    <t>E1L59</t>
  </si>
  <si>
    <t>E1M87</t>
  </si>
  <si>
    <t>E1N92</t>
  </si>
  <si>
    <t>DBI</t>
  </si>
  <si>
    <t>District 1</t>
  </si>
  <si>
    <t>District 2</t>
  </si>
  <si>
    <t>District 3</t>
  </si>
  <si>
    <t>District 4</t>
  </si>
  <si>
    <t>District 5</t>
  </si>
  <si>
    <t>District 6</t>
  </si>
  <si>
    <t>District 7</t>
  </si>
  <si>
    <t>District 8 (Turnpike)</t>
  </si>
  <si>
    <t>E2K97</t>
  </si>
  <si>
    <t>E2O88</t>
  </si>
  <si>
    <t>E2Q70</t>
  </si>
  <si>
    <t>E2Q71</t>
  </si>
  <si>
    <t>E2Q74</t>
  </si>
  <si>
    <t>E2R38</t>
  </si>
  <si>
    <t>E2R43</t>
  </si>
  <si>
    <t>E2R51</t>
  </si>
  <si>
    <t>E2R56</t>
  </si>
  <si>
    <t>E2S59</t>
  </si>
  <si>
    <t>E2Z32</t>
  </si>
  <si>
    <t>E2Z70</t>
  </si>
  <si>
    <t>E2Z71</t>
  </si>
  <si>
    <t>DBI Services</t>
  </si>
  <si>
    <t>ICA/DBI</t>
  </si>
  <si>
    <t>BD524</t>
  </si>
  <si>
    <t>E3J21</t>
  </si>
  <si>
    <t>E3M31</t>
  </si>
  <si>
    <t>E3U26</t>
  </si>
  <si>
    <t>E4H52</t>
  </si>
  <si>
    <t>E4L77</t>
  </si>
  <si>
    <t>E4L78</t>
  </si>
  <si>
    <t>E4N77</t>
  </si>
  <si>
    <t>E4Q30</t>
  </si>
  <si>
    <t>E4S94</t>
  </si>
  <si>
    <t>E5N05</t>
  </si>
  <si>
    <t>E5P05</t>
  </si>
  <si>
    <t>E5P60</t>
  </si>
  <si>
    <t>E5P62</t>
  </si>
  <si>
    <t>E5Q90</t>
  </si>
  <si>
    <t>E5T54</t>
  </si>
  <si>
    <t>E5U89</t>
  </si>
  <si>
    <t>E5V69</t>
  </si>
  <si>
    <t>Oasis Landscape</t>
  </si>
  <si>
    <t>E6D11</t>
  </si>
  <si>
    <t>E6I47</t>
  </si>
  <si>
    <t>E6I97</t>
  </si>
  <si>
    <t>E7G51</t>
  </si>
  <si>
    <t>E7H52</t>
  </si>
  <si>
    <t>E7I87</t>
  </si>
  <si>
    <t>E7J67</t>
  </si>
  <si>
    <t>E7L15</t>
  </si>
  <si>
    <t>E7M99</t>
  </si>
  <si>
    <t>Walsh Infrastructure</t>
  </si>
  <si>
    <t>E8M31</t>
  </si>
  <si>
    <t>E8M70</t>
  </si>
  <si>
    <t>E8N09</t>
  </si>
  <si>
    <t>By District</t>
  </si>
  <si>
    <t>By Contractor</t>
  </si>
  <si>
    <t>Ferrovial Contract Services</t>
  </si>
  <si>
    <t>Overall Average</t>
  </si>
  <si>
    <t>Overall 3 Yr Average</t>
  </si>
  <si>
    <t>Contract #</t>
  </si>
  <si>
    <t>Life of Contract AMPER Avg</t>
  </si>
  <si>
    <t>3 Year AMPER Avg</t>
  </si>
  <si>
    <t xml:space="preserve"> Louis Berger</t>
  </si>
  <si>
    <t>Oasis Landscaping Services</t>
  </si>
  <si>
    <t>Charlotte County</t>
  </si>
  <si>
    <t>Duval County</t>
  </si>
  <si>
    <t>Districtwide Rest Area</t>
  </si>
  <si>
    <t>Lake City Interstate</t>
  </si>
  <si>
    <t>Bradford County</t>
  </si>
  <si>
    <t>St Johns Co Primary</t>
  </si>
  <si>
    <t>Dixie County</t>
  </si>
  <si>
    <t>Okaloosa County</t>
  </si>
  <si>
    <t>Indian River County</t>
  </si>
  <si>
    <t>US 1 including Movable Bridges</t>
  </si>
  <si>
    <t>SR 25/US 27 Belle Glade Area</t>
  </si>
  <si>
    <t>Osceola and South Brevard Primary Roads</t>
  </si>
  <si>
    <t>Bridge Tending</t>
  </si>
  <si>
    <t>Flagler County</t>
  </si>
  <si>
    <t>Moveable Bridges</t>
  </si>
  <si>
    <t>US 1 and A1A</t>
  </si>
  <si>
    <t>Office of Maintenance AMPER Score spreadsheet</t>
  </si>
  <si>
    <t>Total Active Contracts</t>
  </si>
  <si>
    <t>Contracts listed are from the closed date of August 31 2017 forward</t>
  </si>
  <si>
    <t>Score below 70</t>
  </si>
  <si>
    <t>Score between 70 &amp; 80</t>
  </si>
  <si>
    <t>District 8</t>
  </si>
  <si>
    <t>Score above 80</t>
  </si>
  <si>
    <t xml:space="preserve">Score Key:  </t>
  </si>
  <si>
    <t>Score Key:</t>
  </si>
  <si>
    <t xml:space="preserve">Score Key:  N/A=No AMPERS to evaluate; </t>
  </si>
  <si>
    <r>
      <t xml:space="preserve">Contract # in </t>
    </r>
    <r>
      <rPr>
        <sz val="14"/>
        <color rgb="FFFF0000"/>
        <rFont val="Calibri"/>
        <family val="2"/>
        <scheme val="minor"/>
      </rPr>
      <t>Red</t>
    </r>
    <r>
      <rPr>
        <sz val="14"/>
        <color theme="1"/>
        <rFont val="Calibri"/>
        <family val="2"/>
        <scheme val="minor"/>
      </rPr>
      <t xml:space="preserve"> = Closed Contract</t>
    </r>
  </si>
  <si>
    <r>
      <t xml:space="preserve">The individual contract tabs that are </t>
    </r>
    <r>
      <rPr>
        <b/>
        <sz val="20"/>
        <color theme="4"/>
        <rFont val="Times New Roman"/>
        <family val="1"/>
      </rPr>
      <t>blue</t>
    </r>
    <r>
      <rPr>
        <b/>
        <sz val="20"/>
        <color theme="1"/>
        <rFont val="Times New Roman"/>
        <family val="1"/>
      </rPr>
      <t xml:space="preserve"> </t>
    </r>
    <r>
      <rPr>
        <sz val="20"/>
        <color theme="1"/>
        <rFont val="Times New Roman"/>
        <family val="1"/>
      </rPr>
      <t>indicate a closed contract</t>
    </r>
  </si>
  <si>
    <t>Jan-June 2022 n</t>
  </si>
  <si>
    <t>Oct 21-March 22 e</t>
  </si>
  <si>
    <t>Jan - June 2022 d</t>
  </si>
  <si>
    <t>Jan-June 2022 c</t>
  </si>
  <si>
    <t>Oct 21-March 22 q</t>
  </si>
  <si>
    <t>Oct 21-March 22 c</t>
  </si>
  <si>
    <t>Jan-June 2022 aa</t>
  </si>
  <si>
    <t>Jan-June 2022 l</t>
  </si>
  <si>
    <t>Jan-June 2022 m</t>
  </si>
  <si>
    <t>Jan-June 2022 e</t>
  </si>
  <si>
    <t>Jan-June 2022 g</t>
  </si>
  <si>
    <t>Jan-June 2022 b</t>
  </si>
  <si>
    <t>Jan-June 2022 d</t>
  </si>
  <si>
    <t>Feb-July 2022 b</t>
  </si>
  <si>
    <t>Jan-June 2022 q</t>
  </si>
  <si>
    <t>Jul-Dec 2022 m</t>
  </si>
  <si>
    <t>July-Dec 2022 f</t>
  </si>
  <si>
    <t>July-Dec 2022 d</t>
  </si>
  <si>
    <t>Asset Maintenance -Turnpike Facilities</t>
  </si>
  <si>
    <t>Nov - June 2022 a</t>
  </si>
  <si>
    <t>E8S83</t>
  </si>
  <si>
    <t>July-Dec 2022 o</t>
  </si>
  <si>
    <t>Feb 22 - Jan 23 h</t>
  </si>
  <si>
    <t>Jul-Dec 2022 e</t>
  </si>
  <si>
    <t>July 22 - Dec 22 r</t>
  </si>
  <si>
    <t>July 22 - Dec 22 f</t>
  </si>
  <si>
    <t>July - Dec 2022 n</t>
  </si>
  <si>
    <t>July - Dec 2022 f</t>
  </si>
  <si>
    <t>Dec 21-June 22</t>
  </si>
  <si>
    <t>July 22 - Jan 23</t>
  </si>
  <si>
    <t>July - Dec 2022 h</t>
  </si>
  <si>
    <t>July - Dec 2022 c</t>
  </si>
  <si>
    <t>July - Dec 2022 a</t>
  </si>
  <si>
    <t>Nov 21-May 22 a</t>
  </si>
  <si>
    <t>Aug 22 - Jan 23 c</t>
  </si>
  <si>
    <t>July-Dec 2022 e</t>
  </si>
  <si>
    <t>May 22 - Jan 23 b</t>
  </si>
  <si>
    <t>July-Dec 2022 a</t>
  </si>
  <si>
    <t>E1U67</t>
  </si>
  <si>
    <t>DCS</t>
  </si>
  <si>
    <t>E20V9</t>
  </si>
  <si>
    <t>E3V71</t>
  </si>
  <si>
    <t>E4V24</t>
  </si>
  <si>
    <t>E5X11</t>
  </si>
  <si>
    <t>Creative Management</t>
  </si>
  <si>
    <t>E5X12</t>
  </si>
  <si>
    <t>E5X37</t>
  </si>
  <si>
    <t>E5X47</t>
  </si>
  <si>
    <t>E5X59</t>
  </si>
  <si>
    <t>Walsh</t>
  </si>
  <si>
    <t>E5X88</t>
  </si>
  <si>
    <t>E5X89</t>
  </si>
  <si>
    <t>E5X90</t>
  </si>
  <si>
    <t>E7P34</t>
  </si>
  <si>
    <t>July-Dec  2022 d</t>
  </si>
  <si>
    <t>July - Dec 2022 e</t>
  </si>
  <si>
    <t>Renewal Start</t>
  </si>
  <si>
    <t>Renewal End Date</t>
  </si>
  <si>
    <t>Jorgensen Contract Services, LLC</t>
  </si>
  <si>
    <t xml:space="preserve">E1O32 </t>
  </si>
  <si>
    <t>Webber Infrastructure, Inc.</t>
  </si>
  <si>
    <t xml:space="preserve">E1T80 </t>
  </si>
  <si>
    <t>Deangelo Contracting Services</t>
  </si>
  <si>
    <t>Renewal Start Date</t>
  </si>
  <si>
    <t>Jorgensen Contract Services Inc</t>
  </si>
  <si>
    <t>Oasis Landscaping Services, Inc.</t>
  </si>
  <si>
    <t>E20V8</t>
  </si>
  <si>
    <t>Walsh Infrastructure Management, LLC</t>
  </si>
  <si>
    <t>Welcome Centers, Rest Areas, WIMs Districtwide</t>
  </si>
  <si>
    <t>Aug 22 - Feb 23 a</t>
  </si>
  <si>
    <t>E20W0</t>
  </si>
  <si>
    <t>Nov 22 - April 23 a</t>
  </si>
  <si>
    <t>E1U99</t>
  </si>
  <si>
    <t>Structures (Bridge and Non-Bridge) Districtwide</t>
  </si>
  <si>
    <t>E1U59</t>
  </si>
  <si>
    <t xml:space="preserve">E3R56 </t>
  </si>
  <si>
    <t>E3V79</t>
  </si>
  <si>
    <t>Rest Areas, Welcome Centers, &amp; WIMs Districtwide</t>
  </si>
  <si>
    <t>E3W02</t>
  </si>
  <si>
    <t>Florida Drawbridges, Inc.</t>
  </si>
  <si>
    <t xml:space="preserve">E4V24 </t>
  </si>
  <si>
    <t>Sept - Dec 2022 b</t>
  </si>
  <si>
    <t>Jan-Aug 2022 a</t>
  </si>
  <si>
    <t xml:space="preserve">E4V73 </t>
  </si>
  <si>
    <t>E4V94</t>
  </si>
  <si>
    <t>E4V95</t>
  </si>
  <si>
    <t>American Infrastructure Maintenance Management</t>
  </si>
  <si>
    <t xml:space="preserve">E5U43 </t>
  </si>
  <si>
    <t>Oct 21-March 2022 i</t>
  </si>
  <si>
    <t>April - Sept 2022 j</t>
  </si>
  <si>
    <t>Oct 22 - March 23 k</t>
  </si>
  <si>
    <t>Creative Management Technology</t>
  </si>
  <si>
    <t>TPC Corporation</t>
  </si>
  <si>
    <t>Rest Areas, WIMs Districtwide</t>
  </si>
  <si>
    <t>Wekiva Parkway; Lake, Seminole &amp; Orange Counties</t>
  </si>
  <si>
    <t>I-4; Seminole &amp; Volusia Counties</t>
  </si>
  <si>
    <t>I-4; Orange &amp; Osceola Counties</t>
  </si>
  <si>
    <t>State Primary Roads; Orange &amp; Osceola Counties</t>
  </si>
  <si>
    <t>I-95; Flagler &amp; Volusia Counties</t>
  </si>
  <si>
    <t>State Primary Roads; Brevard County</t>
  </si>
  <si>
    <t>I-95; Brevard County</t>
  </si>
  <si>
    <t>All State Roads; Marion &amp; Sumter Counties</t>
  </si>
  <si>
    <t>I-75; Sumter County</t>
  </si>
  <si>
    <t>State Primary Roads; Flagler &amp; Volusia Counties</t>
  </si>
  <si>
    <t>Movable Bridges; Brevard, Flagler, Lake, Seminole &amp; Volusia Counties</t>
  </si>
  <si>
    <t>State Primary Roads; Martin County</t>
  </si>
  <si>
    <t>US 27, Wayside Parks; Broward &amp; Palm Counties</t>
  </si>
  <si>
    <t>I-95, I-595 &amp; I-75; Broward County</t>
  </si>
  <si>
    <t>I-95 &amp; Road Ranger; Palm Beach County</t>
  </si>
  <si>
    <t>Structures US 1 &amp; A1A; Broward, Martin, St. Lucie &amp; Palm Beach Counties</t>
  </si>
  <si>
    <t>US 1 &amp; A1A; Broward, Martin, St. Lucie &amp; Palm Beach Counties</t>
  </si>
  <si>
    <t>I-95, Rest Areas &amp; WIMs; Indian River, Martin, St. Lucie Counties</t>
  </si>
  <si>
    <t>All State Roads, Non-Bridge Structures; Escambia County</t>
  </si>
  <si>
    <t>All State Roads &amp; Facilities; Bay &amp; Calhoun Counties</t>
  </si>
  <si>
    <t>Roads &amp; Structures (Bridge &amp; Non-Bridge); Okaloosa &amp; Walton Counties</t>
  </si>
  <si>
    <t>Structures (Bridge &amp; Non-Bridge); Gadsden, Holms, Jackson, Leon, Santa Roasa, Walton &amp; Washington Counties</t>
  </si>
  <si>
    <t>State Primary Roads; Franklin, Gulf, Jefferson, Liberty &amp; Wakulla Counties</t>
  </si>
  <si>
    <t>I-10, I-75; Baker, Columbia, Hamilton, Madison, &amp; Suwannee Counties</t>
  </si>
  <si>
    <t>I-75, Rest Areas; Alachua County</t>
  </si>
  <si>
    <t>State Primary Roads; Putnam County</t>
  </si>
  <si>
    <t>State Primary Roads; Clay County</t>
  </si>
  <si>
    <t>State Primary Roads; Nassau County</t>
  </si>
  <si>
    <t>I-95, SR 202, SR 9B; Duval, Nassau &amp; St. Johns Counties</t>
  </si>
  <si>
    <t>State Primary Roads; Duval County</t>
  </si>
  <si>
    <t>State Primary Roads; Madison County</t>
  </si>
  <si>
    <t>I-75, I-275, Rest Areas; Broward &amp; Manatee Counties</t>
  </si>
  <si>
    <t>State Primary Roads; Sarasota County</t>
  </si>
  <si>
    <t>State Primary Roads; Charlottee County</t>
  </si>
  <si>
    <t>State Primary Roads; Polk County</t>
  </si>
  <si>
    <t>State Primary Roads; Collier County</t>
  </si>
  <si>
    <t>State Primary Roads; Okeechobee County</t>
  </si>
  <si>
    <t>US 1 &amp; A1A; Monroe County</t>
  </si>
  <si>
    <t>Movable Bridges Districtwide</t>
  </si>
  <si>
    <t>State Roads; Miami-Dade County</t>
  </si>
  <si>
    <t>State Primary Roads, Non-Bridge Structures; Pinellas County</t>
  </si>
  <si>
    <t>State Primary Roads; Citrus County</t>
  </si>
  <si>
    <t>I-275, I-4, I-4 Connector, I-375, I-174; Hillsborough &amp; Pinellas Counties</t>
  </si>
  <si>
    <t>I-75, Rest Areas; Hillsborough, Hernando, &amp; Pasco Counties</t>
  </si>
  <si>
    <t>E7P33</t>
  </si>
  <si>
    <t>Skyway Bridge; Hillsborough County</t>
  </si>
  <si>
    <t>Toll Roads, Toll Facilities; Clay &amp; Duval Counties</t>
  </si>
  <si>
    <t>Toll Roads, Toll Facilities; Lake, Seminole, Sumter, Orange &amp; Osceola Counties</t>
  </si>
  <si>
    <t>Toll Roads &amp; Toll Facilities; Indian River, Martin, Palm Beach, St. Lucie, Okeechobee, Osceola Counties</t>
  </si>
  <si>
    <t>E8T73</t>
  </si>
  <si>
    <t>ACS Infrastructure Development</t>
  </si>
  <si>
    <t>Toll Roads &amp; Toll Facilities; Citrus, Hernando, Hillsborough, Pasco, Polk Counties</t>
  </si>
  <si>
    <t>Jorgensen Contract Services, LLC.</t>
  </si>
  <si>
    <t xml:space="preserve">E1F88 </t>
  </si>
  <si>
    <t xml:space="preserve"> SR 60, SR 17, SR 544 and US 27 in Polk County</t>
  </si>
  <si>
    <t>Dbi</t>
  </si>
  <si>
    <t xml:space="preserve">E1G23 </t>
  </si>
  <si>
    <t>I-75, SR 681, I-275, SR 84, US 27 I-4 Rest Areas;Broward, Collier, Lee, Charlotte, Manatee, Desoto &amp; Sarasota Counties.</t>
  </si>
  <si>
    <t xml:space="preserve">Collier County </t>
  </si>
  <si>
    <t>DBi Services</t>
  </si>
  <si>
    <t xml:space="preserve">E1M87 DBi </t>
  </si>
  <si>
    <t>DBI/ICA</t>
  </si>
  <si>
    <t xml:space="preserve">E1N92 </t>
  </si>
  <si>
    <t>D1 Structures  (excluding I-75, I-275, &amp; SR681) and including local government bridge inspection.</t>
  </si>
  <si>
    <t xml:space="preserve">E2K97 </t>
  </si>
  <si>
    <t xml:space="preserve">E2O88 </t>
  </si>
  <si>
    <t xml:space="preserve"> Jorgensen Services</t>
  </si>
  <si>
    <t xml:space="preserve">E2Q71 </t>
  </si>
  <si>
    <t xml:space="preserve"> ICA/DBI</t>
  </si>
  <si>
    <t xml:space="preserve">E2R38 </t>
  </si>
  <si>
    <t xml:space="preserve"> Jorgensen Contract Services</t>
  </si>
  <si>
    <t xml:space="preserve">E2R51 </t>
  </si>
  <si>
    <t xml:space="preserve">E2R56 </t>
  </si>
  <si>
    <t xml:space="preserve">E2S59 </t>
  </si>
  <si>
    <t xml:space="preserve"> DBI Services</t>
  </si>
  <si>
    <t xml:space="preserve">E2Z70 </t>
  </si>
  <si>
    <t>State roads Bradford County</t>
  </si>
  <si>
    <t xml:space="preserve">E2Z71 </t>
  </si>
  <si>
    <t xml:space="preserve">BD524 </t>
  </si>
  <si>
    <t>Rest Areas in Leon, Gadsden, Jackson, Jefferson, Holmes, Okaloosa, Santa Rosa and Escambia Counties</t>
  </si>
  <si>
    <t xml:space="preserve"> Escambia County.</t>
  </si>
  <si>
    <t xml:space="preserve">E3G97 </t>
  </si>
  <si>
    <t xml:space="preserve">E3J21 </t>
  </si>
  <si>
    <t xml:space="preserve">Ferrovial Contract Services </t>
  </si>
  <si>
    <t xml:space="preserve">E3M31 </t>
  </si>
  <si>
    <t xml:space="preserve">E3U26 </t>
  </si>
  <si>
    <t xml:space="preserve">E4H52 </t>
  </si>
  <si>
    <t xml:space="preserve">E4L77 </t>
  </si>
  <si>
    <t xml:space="preserve">E4N77 </t>
  </si>
  <si>
    <t>Florida Drawbridges Inc.</t>
  </si>
  <si>
    <t>I-95 corridor in Palm Beach County .</t>
  </si>
  <si>
    <t xml:space="preserve"> I-95,  I-595 and I-75 in Broward County.</t>
  </si>
  <si>
    <t xml:space="preserve">E4S94 </t>
  </si>
  <si>
    <t xml:space="preserve">State primary roads in Indian River County. </t>
  </si>
  <si>
    <t>I-95  Palm Beach County and Palm Beach County Road Ranger Service Patrol</t>
  </si>
  <si>
    <t xml:space="preserve">E5N05 </t>
  </si>
  <si>
    <t xml:space="preserve">E5P05 </t>
  </si>
  <si>
    <t xml:space="preserve">E5P60 </t>
  </si>
  <si>
    <t xml:space="preserve">E5P62 </t>
  </si>
  <si>
    <t>SR 93 (I-75) in Marion and Sumter Counties</t>
  </si>
  <si>
    <t>I-95, Volusia and Flagler Counties</t>
  </si>
  <si>
    <t xml:space="preserve">E5T54 </t>
  </si>
  <si>
    <t xml:space="preserve">E5U89 </t>
  </si>
  <si>
    <t>I-4 in Orange, Osceola, Seminole, and Volusia Counties</t>
  </si>
  <si>
    <t xml:space="preserve">E5V69 </t>
  </si>
  <si>
    <t xml:space="preserve"> Florida Drawbridges</t>
  </si>
  <si>
    <t xml:space="preserve">E6I47 </t>
  </si>
  <si>
    <t>ICA</t>
  </si>
  <si>
    <t>I-95 (SR 9A); I-195 (SR 112); I-395 (SR 836) and SR 826 in Miami-Dade County.</t>
  </si>
  <si>
    <t xml:space="preserve">E6I97 </t>
  </si>
  <si>
    <t xml:space="preserve">E7G51 </t>
  </si>
  <si>
    <t xml:space="preserve">E7H52 </t>
  </si>
  <si>
    <t xml:space="preserve"> I-75 corridor in Hillsborough, Pasco and Hernando Counties.</t>
  </si>
  <si>
    <t xml:space="preserve">E7I87 </t>
  </si>
  <si>
    <t xml:space="preserve"> DBi Services</t>
  </si>
  <si>
    <t>Structures in Hillsborough, Pinellas, Pasco, Hernando, and Citrus Counties.</t>
  </si>
  <si>
    <t xml:space="preserve">E7L15 </t>
  </si>
  <si>
    <t>All state highway facilities in Citrus County</t>
  </si>
  <si>
    <t xml:space="preserve"> DBI</t>
  </si>
  <si>
    <t xml:space="preserve">E7P24 </t>
  </si>
  <si>
    <t>Interim Bridge Inspection</t>
  </si>
  <si>
    <t xml:space="preserve">E8M31 </t>
  </si>
  <si>
    <t>Toll Road and Toll Facilities in Osceola, Lake Sumter, Orange, Seminole Counties</t>
  </si>
  <si>
    <t xml:space="preserve">E8M70 </t>
  </si>
  <si>
    <t>Turnpike toll plazas and facilities on the Mainline, Homestead Extension and Sawgrass Expressway.</t>
  </si>
  <si>
    <t xml:space="preserve">E8N09 </t>
  </si>
  <si>
    <t>Toll Road and Facilities Palm Beach, Martin, St. Lucie, Indian River, Okeechobee, Osceola Counties</t>
  </si>
  <si>
    <t>Polk Parkway, Veterans Expressway and Suncoast Parkway.</t>
  </si>
  <si>
    <t xml:space="preserve">E8S83 </t>
  </si>
  <si>
    <t>E4V73</t>
  </si>
  <si>
    <t>E7P24</t>
  </si>
  <si>
    <t>If you have any questions or need additional information please contact Michelle Brandin with the Office of Maintenance</t>
  </si>
  <si>
    <r>
      <t xml:space="preserve">The tab that is shaded </t>
    </r>
    <r>
      <rPr>
        <b/>
        <sz val="20"/>
        <color theme="9" tint="-0.249977111117893"/>
        <rFont val="Times New Roman"/>
        <family val="1"/>
      </rPr>
      <t>GREEN</t>
    </r>
    <r>
      <rPr>
        <sz val="20"/>
        <color theme="1"/>
        <rFont val="Times New Roman"/>
        <family val="1"/>
      </rPr>
      <t xml:space="preserve"> is an overall report by </t>
    </r>
    <r>
      <rPr>
        <b/>
        <sz val="20"/>
        <color theme="1"/>
        <rFont val="Times New Roman"/>
        <family val="1"/>
      </rPr>
      <t>Contractor</t>
    </r>
    <r>
      <rPr>
        <sz val="20"/>
        <color theme="1"/>
        <rFont val="Times New Roman"/>
        <family val="1"/>
      </rPr>
      <t xml:space="preserve"> for </t>
    </r>
    <r>
      <rPr>
        <b/>
        <sz val="20"/>
        <color theme="1"/>
        <rFont val="Times New Roman"/>
        <family val="1"/>
      </rPr>
      <t>ACTIVE</t>
    </r>
    <r>
      <rPr>
        <sz val="20"/>
        <color theme="1"/>
        <rFont val="Times New Roman"/>
        <family val="1"/>
      </rPr>
      <t xml:space="preserve"> contracts only.                                                                                                  </t>
    </r>
  </si>
  <si>
    <t>Oct 22 - March 23 g</t>
  </si>
  <si>
    <t>Oct 22-March 23 s</t>
  </si>
  <si>
    <t>Oct 22 - March 23 e</t>
  </si>
  <si>
    <t>Jan-June 2023 p</t>
  </si>
  <si>
    <t>Jan-June 2023 f</t>
  </si>
  <si>
    <t>Jan-June 2023 e</t>
  </si>
  <si>
    <t>Jan -June 2022 h</t>
  </si>
  <si>
    <t>July -Dec 2022 i</t>
  </si>
  <si>
    <t>Jan - June 2023 j</t>
  </si>
  <si>
    <t>Jan - June 2023 p</t>
  </si>
  <si>
    <t>July-Dec 2022 m</t>
  </si>
  <si>
    <t>Jan - June 2023 n</t>
  </si>
  <si>
    <t>Jan - June 2023 o</t>
  </si>
  <si>
    <t>Jan - June 2023 g</t>
  </si>
  <si>
    <t>Jan- June 2023 g</t>
  </si>
  <si>
    <t>May - Sept 21 a</t>
  </si>
  <si>
    <t>Oct 21 - Feb 22 b</t>
  </si>
  <si>
    <t>March - June 2022 c</t>
  </si>
  <si>
    <t>Jan - June 2023 e</t>
  </si>
  <si>
    <t>Jan - June 2023 c</t>
  </si>
  <si>
    <t>Nov 22 - June 23 a</t>
  </si>
  <si>
    <t>Jan - June 2023 i</t>
  </si>
  <si>
    <t>Jan - June 2023 d</t>
  </si>
  <si>
    <t>Jan - June 2023 b</t>
  </si>
  <si>
    <t>Jan - June 2023 f</t>
  </si>
  <si>
    <t>Jan - June 2023 s</t>
  </si>
  <si>
    <t>July - Dec 2023 f</t>
  </si>
  <si>
    <t>E1U95</t>
  </si>
  <si>
    <t>DeAngelo Contracting Services LLC</t>
  </si>
  <si>
    <t>Nov 21 - May 22</t>
  </si>
  <si>
    <t>July - Dec 2023 k</t>
  </si>
  <si>
    <t>July-Dec 2023 q</t>
  </si>
  <si>
    <t>July-Dec 2023 g</t>
  </si>
  <si>
    <t>July - Dec 2023 q</t>
  </si>
  <si>
    <t>Aug 23 - Jan 24 j</t>
  </si>
  <si>
    <t>July - Dec 23 b</t>
  </si>
  <si>
    <t>E3W29</t>
  </si>
  <si>
    <t>Structures (Bridge and Non-Bridge) &amp; I-10 Incident Response Gadsden, Holms, Jackson, Leon, Santa Rosa, Walton, Washington</t>
  </si>
  <si>
    <t>July - Dec 2023 p</t>
  </si>
  <si>
    <t>July - Dec 2023 h</t>
  </si>
  <si>
    <t>July - Dec 2023 d</t>
  </si>
  <si>
    <t>July - Dec 2023 j</t>
  </si>
  <si>
    <t>July - Dec 2023 e</t>
  </si>
  <si>
    <t>July - Dec 2023 c</t>
  </si>
  <si>
    <t>July - Dec 2023 g</t>
  </si>
  <si>
    <t>Feb - July 2023 d</t>
  </si>
  <si>
    <t>July - Dec 2023 t</t>
  </si>
  <si>
    <t>May - Oct 2023 b</t>
  </si>
  <si>
    <t>Jan - June 2023 a</t>
  </si>
  <si>
    <t>July - Dec 2023 b</t>
  </si>
  <si>
    <t>April - Sept 2023 h</t>
  </si>
  <si>
    <t>April -Sept 2022 f</t>
  </si>
  <si>
    <t>July - Dec 2022 b</t>
  </si>
  <si>
    <t>Jan - June 2022 a</t>
  </si>
  <si>
    <t>April -Sept 2023 c</t>
  </si>
  <si>
    <t>April -Sept 2022 a</t>
  </si>
  <si>
    <t>May - Nov 2023 b</t>
  </si>
  <si>
    <t>July - Dec 2023 i</t>
  </si>
  <si>
    <t>Jan - June 2023 h</t>
  </si>
  <si>
    <t>July 22-Dec 2022 g</t>
  </si>
  <si>
    <t>Jan 22-June 2022 f</t>
  </si>
  <si>
    <t>Jul 22-Dec 2022 g</t>
  </si>
  <si>
    <t>July - Dec 2022 i</t>
  </si>
  <si>
    <t>Jan 22-June 2022 h</t>
  </si>
  <si>
    <t>April - Sept 2023 t</t>
  </si>
  <si>
    <t>April -Sept 2022 r</t>
  </si>
  <si>
    <t>April - Sept 2023 f</t>
  </si>
  <si>
    <t>April -Sept 2022 d</t>
  </si>
  <si>
    <t>March - Aug 2023 b</t>
  </si>
  <si>
    <t>Feb - July 2023 i</t>
  </si>
  <si>
    <t>Aug 21 - Jan 22 g</t>
  </si>
  <si>
    <t>July- Dec 2022 a</t>
  </si>
  <si>
    <t>July - Dec 2023 a</t>
  </si>
  <si>
    <t>April - Sept 2023 l</t>
  </si>
  <si>
    <t>Mar - Aug 2019 d</t>
  </si>
  <si>
    <t>Mar -Aug 2018 b</t>
  </si>
  <si>
    <t>Webber Infrastructure, Inc</t>
  </si>
  <si>
    <t>VGS Infrstructure Services Inc Hawthorne Services</t>
  </si>
  <si>
    <t xml:space="preserve">VGS Infrstructure Services Inc </t>
  </si>
  <si>
    <t>VGS Infrstructure Services Inc</t>
  </si>
  <si>
    <t>Revised Date:</t>
  </si>
  <si>
    <t>Oct 23 - March 24 g</t>
  </si>
  <si>
    <t>Sept 23 - Feb 24 c</t>
  </si>
  <si>
    <t>Oct 23 - March 24 d</t>
  </si>
  <si>
    <t>Oct 22 - March 23 b</t>
  </si>
  <si>
    <t xml:space="preserve">Jan-June 2024 </t>
  </si>
  <si>
    <t>Jan-June 2024 g</t>
  </si>
  <si>
    <t>Jan-June 2024 e</t>
  </si>
  <si>
    <t>Nov 23 - April 24 c</t>
  </si>
  <si>
    <t>Jan-June 2024 l</t>
  </si>
  <si>
    <t>Jan - June 2024 j</t>
  </si>
  <si>
    <t>April - Sept 2024 h</t>
  </si>
  <si>
    <t>May 23 - Oct 23 b</t>
  </si>
  <si>
    <t>Jan 24 - June 24 c</t>
  </si>
  <si>
    <t xml:space="preserve">Jan 24 - June 24 k </t>
  </si>
  <si>
    <t>Feb - July 24 k</t>
  </si>
  <si>
    <t>Jan - June 24 d</t>
  </si>
  <si>
    <t>Jan - June 24 c</t>
  </si>
  <si>
    <t>Jan - June 24 h</t>
  </si>
  <si>
    <t>Jan - June 2024 d</t>
  </si>
  <si>
    <t>Jan - June 2024 r</t>
  </si>
  <si>
    <t>Jan - June 2024 e</t>
  </si>
  <si>
    <t xml:space="preserve">Jan - June 2024 f </t>
  </si>
  <si>
    <t>Jan - June 2024 h</t>
  </si>
  <si>
    <t>Aug 23 - Jan 2024 e</t>
  </si>
  <si>
    <t>Jan - June 2024 u</t>
  </si>
  <si>
    <t>Jan - June 2024 i</t>
  </si>
  <si>
    <t>Jan - June 2024 f</t>
  </si>
  <si>
    <t xml:space="preserve">Jan - June 2024 d </t>
  </si>
  <si>
    <t xml:space="preserve">Jan - July 2024 i </t>
  </si>
  <si>
    <t xml:space="preserve">Jan - June 2024 g </t>
  </si>
  <si>
    <t>Jan - June 2024 c</t>
  </si>
  <si>
    <t>Oct 23 - March 2024 u</t>
  </si>
  <si>
    <t>Jan - June 2024 g</t>
  </si>
  <si>
    <t xml:space="preserve">Nov 23 - April 2024 c </t>
  </si>
  <si>
    <t xml:space="preserve">Renewal Start Date </t>
  </si>
  <si>
    <t>Oct 23 - March 2024 i</t>
  </si>
  <si>
    <t>Feb - July 2024 f</t>
  </si>
  <si>
    <t>May 24 - Oct 24 d</t>
  </si>
  <si>
    <t>July - Dec 2024 d</t>
  </si>
  <si>
    <t>July - Dec 2024 g</t>
  </si>
  <si>
    <t>May - Oct 2024 d</t>
  </si>
  <si>
    <t>April - Sept 2024 j</t>
  </si>
  <si>
    <t>July - Dec 2024 i</t>
  </si>
  <si>
    <t>July - Dec 2024 h</t>
  </si>
  <si>
    <t>July - Dec 2024 f</t>
  </si>
  <si>
    <t>April - Sept 2024 e</t>
  </si>
  <si>
    <t>May - Oct  2024 d</t>
  </si>
  <si>
    <t>April - Sept 2024 v</t>
  </si>
  <si>
    <t>E1W57</t>
  </si>
  <si>
    <t>State Primary Roads Okeechobee County</t>
  </si>
  <si>
    <t>June - Dec 2024 a</t>
  </si>
  <si>
    <t>July - Dec 2024 m</t>
  </si>
  <si>
    <t>July - Dec 2024 k</t>
  </si>
  <si>
    <t>March - Aug 2024 d</t>
  </si>
  <si>
    <t>July - Dec 2024 e</t>
  </si>
  <si>
    <t>July - Dec 2024 s</t>
  </si>
  <si>
    <t>Aug 24 - Jan 25 l</t>
  </si>
  <si>
    <t>July - Dec 2024 c</t>
  </si>
  <si>
    <t>Jan - June 2024 b</t>
  </si>
  <si>
    <t>July - Dec 2024 r</t>
  </si>
  <si>
    <t>Jan - June 2024 q</t>
  </si>
  <si>
    <t>July - Dec 2024 j</t>
  </si>
  <si>
    <t xml:space="preserve">July - Dec 2024 d </t>
  </si>
  <si>
    <t>Jan 24 - June 2024 c</t>
  </si>
  <si>
    <t>Oct 22 - June 2023 a</t>
  </si>
  <si>
    <t>July - Dec 2024 l</t>
  </si>
  <si>
    <t>Aug 24 - Jan 2025 g</t>
  </si>
  <si>
    <t>July - Dec 2024 v</t>
  </si>
  <si>
    <t>Oct-March 2025 f</t>
  </si>
  <si>
    <t>E3Y39</t>
  </si>
  <si>
    <t xml:space="preserve">I-10, State Primary, Okaloosa &amp; Walton Co. </t>
  </si>
  <si>
    <t>E54C3</t>
  </si>
  <si>
    <t>Movable, Brevard, Flagler, Lake, Seminole, &amp; Volusia</t>
  </si>
  <si>
    <t>E7U18</t>
  </si>
  <si>
    <t>Oct 24 - Marh 2025 k</t>
  </si>
  <si>
    <t>Jan - June 2025 f</t>
  </si>
  <si>
    <t>Jan - June 2025 l</t>
  </si>
  <si>
    <t>Jan - June 2025 e</t>
  </si>
  <si>
    <t>Jan - June 2025 d</t>
  </si>
  <si>
    <t>Jan - June 2025 k</t>
  </si>
  <si>
    <t xml:space="preserve">Jan - June 2025 j </t>
  </si>
  <si>
    <t>Nov - April 2025 e</t>
  </si>
  <si>
    <t>Jan - June 2025 i</t>
  </si>
  <si>
    <t>Jorgensen Contracting Services</t>
  </si>
  <si>
    <t>Webber Infrastructure Inc</t>
  </si>
  <si>
    <t>VGS Infrastructure Servies</t>
  </si>
  <si>
    <t>Deagelo Contracting Services</t>
  </si>
  <si>
    <t>American Infrastructure Management</t>
  </si>
  <si>
    <t>Life of Contracts AMPER Average</t>
  </si>
  <si>
    <t>Total Contractor Averages:</t>
  </si>
  <si>
    <t xml:space="preserve"> Without Webber</t>
  </si>
  <si>
    <t xml:space="preserve"> Without Jorgensen</t>
  </si>
  <si>
    <t xml:space="preserve"> Without Walsh</t>
  </si>
  <si>
    <t xml:space="preserve"> Without Oasis Landscaping</t>
  </si>
  <si>
    <t>Without VGS</t>
  </si>
  <si>
    <t>Without Florida Drawbridges</t>
  </si>
  <si>
    <t>Without TPC Corp</t>
  </si>
  <si>
    <t xml:space="preserve">Without Deangelo </t>
  </si>
  <si>
    <t>Without Creative Management</t>
  </si>
  <si>
    <t>Without American Infrastructure Management</t>
  </si>
  <si>
    <t>Without ACS Infrastructure</t>
  </si>
  <si>
    <t>Average Point Difference from other Contractors</t>
  </si>
  <si>
    <t>Infrastructure Asset Maintenance Services CF LLC</t>
  </si>
  <si>
    <t xml:space="preserve">Infrastructure Asset Maintenance Services SF, LLC </t>
  </si>
  <si>
    <t>Infrastructure Asset Maintenance Services SF, LLC</t>
  </si>
  <si>
    <t xml:space="preserve">Infrastrucuture Asset Maintenance Services SF, LLC </t>
  </si>
  <si>
    <t xml:space="preserve">Infrastructure Asset Maintenance Services CF, LLC </t>
  </si>
  <si>
    <t>Infrastructure Asset Maintenance Services CF, LLC</t>
  </si>
  <si>
    <t xml:space="preserve">Infrastructure Asset Maitenance Services CF, LLC </t>
  </si>
  <si>
    <t>Jan - June 2025 n</t>
  </si>
  <si>
    <t>Jan - June 2025 j</t>
  </si>
  <si>
    <t>Jan - June 2025 b</t>
  </si>
  <si>
    <t>Sept 24 - Feb 25 e</t>
  </si>
  <si>
    <t>Nov 24 - April 25 e</t>
  </si>
  <si>
    <t>Jan - June 2025 t</t>
  </si>
  <si>
    <t>Jan - June 2025 s</t>
  </si>
  <si>
    <t>Jan - June 2025 g</t>
  </si>
  <si>
    <t>Jan - June 2025 m</t>
  </si>
  <si>
    <t>Jan - June 2025 h</t>
  </si>
  <si>
    <t>Jan - June 2025 w</t>
  </si>
  <si>
    <t>June - Dec 2022 b</t>
  </si>
  <si>
    <t>Oct. 24 - March 2025 i</t>
  </si>
  <si>
    <t>April - Sept 2025 j</t>
  </si>
  <si>
    <t>May 25 - Oct 25 f</t>
  </si>
  <si>
    <t>April - Sept. 2025 l</t>
  </si>
  <si>
    <t>April - Sept 2025 g</t>
  </si>
  <si>
    <t>April - Oct 2025 f</t>
  </si>
  <si>
    <t>Nov 24 - April 2025 e</t>
  </si>
  <si>
    <t>Aug 2025 - Jan 2026 a</t>
  </si>
  <si>
    <t>April - September 2025 b</t>
  </si>
  <si>
    <t>Sept. 24 - March 2025 a</t>
  </si>
  <si>
    <t>Feb - July 2025 h</t>
  </si>
  <si>
    <t>May - Oct 2025 f</t>
  </si>
  <si>
    <t>July - December 2025 a</t>
  </si>
  <si>
    <t>July - Dec 2025 j</t>
  </si>
  <si>
    <t>July - Dec 2025 f</t>
  </si>
  <si>
    <t>July - Dec 2025 l</t>
  </si>
  <si>
    <t>July - Dec 2025 x</t>
  </si>
  <si>
    <t>July - Dec 2025 e</t>
  </si>
  <si>
    <t>Feb 25 - July 2025 m</t>
  </si>
  <si>
    <t>July - Dec 2025 g</t>
  </si>
  <si>
    <t>March - Aug 2025 f</t>
  </si>
  <si>
    <t>July - Dec 2025 m</t>
  </si>
  <si>
    <t>July - Dec 2025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</si>
</sst>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141414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color indexed="8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sz val="36"/>
      <color theme="1"/>
      <name val="Calibri"/>
      <family val="2"/>
      <scheme val="minor"/>
    </font>
    <font>
      <sz val="20"/>
      <color theme="1"/>
      <name val="Times New Roman"/>
      <family val="1"/>
    </font>
    <font>
      <sz val="22"/>
      <color theme="1"/>
      <name val="Times New Roman"/>
      <family val="1"/>
    </font>
    <font>
      <sz val="24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20"/>
      <color theme="1"/>
      <name val="Times New Roman"/>
      <family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20"/>
      <color theme="9" tint="-0.249977111117893"/>
      <name val="Times New Roman"/>
      <family val="1"/>
    </font>
    <font>
      <b/>
      <sz val="15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4"/>
      <name val="Times New Roman"/>
      <family val="1"/>
    </font>
    <font>
      <b/>
      <sz val="20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11"/>
      <color rgb="FF000000"/>
      <name val="Arial"/>
      <family val="2"/>
    </font>
    <font>
      <sz val="20"/>
      <color rgb="FF000000"/>
      <name val="Calibri"/>
      <family val="2"/>
    </font>
    <font>
      <sz val="18"/>
      <color rgb="FF000000"/>
      <name val="Arial"/>
      <family val="2"/>
    </font>
    <font>
      <sz val="11"/>
      <color theme="1"/>
      <name val="Arial"/>
      <family val="2"/>
    </font>
    <font>
      <sz val="14"/>
      <color indexed="8"/>
      <name val="Calibri"/>
      <family val="2"/>
    </font>
    <font>
      <sz val="22"/>
      <color theme="1"/>
      <name val="Calibri"/>
      <family val="2"/>
    </font>
    <font>
      <sz val="20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sz val="20"/>
      <color rgb="FF141414"/>
      <name val="Calibri"/>
      <family val="2"/>
    </font>
    <font>
      <sz val="16"/>
      <color rgb="FF141414"/>
      <name val="Calibri"/>
      <family val="2"/>
    </font>
    <font>
      <sz val="11"/>
      <color rgb="FF141414"/>
      <name val="Calibri"/>
      <family val="2"/>
    </font>
    <font>
      <b/>
      <sz val="12"/>
      <color rgb="FF000000"/>
      <name val="Calibri"/>
      <family val="2"/>
    </font>
    <font>
      <sz val="14"/>
      <color rgb="FF141414"/>
      <name val="Calibri"/>
      <family val="2"/>
    </font>
    <font>
      <b/>
      <i/>
      <sz val="18"/>
      <color rgb="FF000000"/>
      <name val="Calibri"/>
      <family val="2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rgb="FF141414"/>
      <name val="Calibri"/>
      <family val="2"/>
      <scheme val="minor"/>
    </font>
    <font>
      <sz val="16"/>
      <color rgb="FF141414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68" fillId="10" borderId="0" applyNumberFormat="0" applyBorder="0" applyAlignment="0" applyProtection="0"/>
  </cellStyleXfs>
  <cellXfs count="546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1" fillId="0" borderId="0" xfId="0" applyFont="1"/>
    <xf numFmtId="1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/>
    <xf numFmtId="0" fontId="7" fillId="0" borderId="0" xfId="0" applyFont="1"/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164" fontId="8" fillId="4" borderId="0" xfId="0" applyNumberFormat="1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/>
    </xf>
    <xf numFmtId="164" fontId="8" fillId="4" borderId="0" xfId="0" applyNumberFormat="1" applyFont="1" applyFill="1" applyAlignment="1">
      <alignment vertical="center"/>
    </xf>
    <xf numFmtId="16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/>
    <xf numFmtId="0" fontId="0" fillId="3" borderId="6" xfId="0" applyFill="1" applyBorder="1"/>
    <xf numFmtId="1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8" fillId="0" borderId="0" xfId="0" applyFont="1"/>
    <xf numFmtId="0" fontId="17" fillId="0" borderId="0" xfId="0" applyFont="1"/>
    <xf numFmtId="164" fontId="22" fillId="0" borderId="1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164" fontId="22" fillId="0" borderId="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/>
    </xf>
    <xf numFmtId="164" fontId="22" fillId="0" borderId="7" xfId="0" applyNumberFormat="1" applyFont="1" applyBorder="1" applyAlignment="1">
      <alignment horizontal="center"/>
    </xf>
    <xf numFmtId="1" fontId="22" fillId="0" borderId="15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1" fontId="22" fillId="0" borderId="15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5" fillId="2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4" fillId="2" borderId="23" xfId="0" applyFont="1" applyFill="1" applyBorder="1" applyAlignment="1">
      <alignment horizontal="center" vertical="center" wrapText="1"/>
    </xf>
    <xf numFmtId="0" fontId="34" fillId="4" borderId="24" xfId="0" applyFont="1" applyFill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/>
    </xf>
    <xf numFmtId="1" fontId="34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164" fontId="34" fillId="3" borderId="1" xfId="0" applyNumberFormat="1" applyFont="1" applyFill="1" applyBorder="1" applyAlignment="1">
      <alignment horizontal="center" vertical="center"/>
    </xf>
    <xf numFmtId="1" fontId="34" fillId="3" borderId="1" xfId="0" applyNumberFormat="1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4" borderId="30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/>
    </xf>
    <xf numFmtId="0" fontId="34" fillId="4" borderId="30" xfId="0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1" fontId="37" fillId="0" borderId="1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1" fontId="37" fillId="0" borderId="7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164" fontId="37" fillId="0" borderId="7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39" fillId="6" borderId="0" xfId="0" applyFont="1" applyFill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6" borderId="0" xfId="0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7" borderId="0" xfId="0" applyFont="1" applyFill="1" applyAlignment="1">
      <alignment horizontal="center" vertical="center"/>
    </xf>
    <xf numFmtId="0" fontId="37" fillId="8" borderId="0" xfId="0" applyFont="1" applyFill="1" applyAlignment="1">
      <alignment horizontal="center" vertical="center" wrapText="1"/>
    </xf>
    <xf numFmtId="0" fontId="39" fillId="8" borderId="0" xfId="0" applyFont="1" applyFill="1" applyAlignment="1">
      <alignment horizontal="center" vertical="center" wrapText="1"/>
    </xf>
    <xf numFmtId="0" fontId="39" fillId="7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30" fillId="0" borderId="0" xfId="0" applyFont="1"/>
    <xf numFmtId="0" fontId="19" fillId="0" borderId="0" xfId="0" applyFont="1"/>
    <xf numFmtId="0" fontId="18" fillId="0" borderId="0" xfId="0" applyFont="1" applyAlignment="1">
      <alignment wrapText="1"/>
    </xf>
    <xf numFmtId="0" fontId="4" fillId="2" borderId="23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164" fontId="5" fillId="0" borderId="7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/>
    </xf>
    <xf numFmtId="1" fontId="5" fillId="0" borderId="15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164" fontId="37" fillId="0" borderId="1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37" fillId="0" borderId="7" xfId="0" applyNumberFormat="1" applyFont="1" applyBorder="1" applyAlignment="1">
      <alignment horizontal="center"/>
    </xf>
    <xf numFmtId="0" fontId="34" fillId="0" borderId="15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14" fontId="0" fillId="0" borderId="0" xfId="0" applyNumberFormat="1"/>
    <xf numFmtId="0" fontId="15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2" fillId="0" borderId="0" xfId="0" applyFont="1"/>
    <xf numFmtId="0" fontId="41" fillId="0" borderId="0" xfId="0" applyFont="1" applyAlignment="1">
      <alignment horizontal="center"/>
    </xf>
    <xf numFmtId="0" fontId="41" fillId="0" borderId="0" xfId="0" applyFont="1"/>
    <xf numFmtId="14" fontId="11" fillId="0" borderId="46" xfId="0" applyNumberFormat="1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/>
    </xf>
    <xf numFmtId="0" fontId="11" fillId="0" borderId="42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9" fillId="0" borderId="1" xfId="0" applyFont="1" applyBorder="1" applyAlignment="1">
      <alignment horizontal="center"/>
    </xf>
    <xf numFmtId="0" fontId="12" fillId="0" borderId="44" xfId="0" applyFont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14" fontId="11" fillId="0" borderId="45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164" fontId="16" fillId="0" borderId="0" xfId="0" applyNumberFormat="1" applyFont="1" applyAlignment="1">
      <alignment horizontal="center" vertical="center"/>
    </xf>
    <xf numFmtId="0" fontId="46" fillId="0" borderId="0" xfId="0" applyFont="1"/>
    <xf numFmtId="164" fontId="45" fillId="0" borderId="0" xfId="0" applyNumberFormat="1" applyFont="1" applyAlignment="1">
      <alignment vertical="center"/>
    </xf>
    <xf numFmtId="0" fontId="46" fillId="0" borderId="0" xfId="0" applyFont="1" applyAlignment="1">
      <alignment horizontal="center"/>
    </xf>
    <xf numFmtId="164" fontId="4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4" fontId="12" fillId="0" borderId="23" xfId="0" applyNumberFormat="1" applyFont="1" applyBorder="1" applyAlignment="1">
      <alignment horizontal="center" vertical="center" wrapText="1"/>
    </xf>
    <xf numFmtId="14" fontId="12" fillId="0" borderId="24" xfId="0" applyNumberFormat="1" applyFont="1" applyBorder="1" applyAlignment="1">
      <alignment horizontal="center" vertical="center" wrapText="1"/>
    </xf>
    <xf numFmtId="14" fontId="12" fillId="0" borderId="7" xfId="0" applyNumberFormat="1" applyFont="1" applyBorder="1" applyAlignment="1">
      <alignment horizontal="center" vertical="center" wrapText="1"/>
    </xf>
    <xf numFmtId="14" fontId="12" fillId="0" borderId="15" xfId="0" applyNumberFormat="1" applyFont="1" applyBorder="1" applyAlignment="1">
      <alignment horizontal="center" vertical="center" wrapText="1"/>
    </xf>
    <xf numFmtId="14" fontId="12" fillId="0" borderId="45" xfId="0" applyNumberFormat="1" applyFont="1" applyBorder="1" applyAlignment="1">
      <alignment horizontal="center" vertical="center" wrapText="1"/>
    </xf>
    <xf numFmtId="14" fontId="12" fillId="0" borderId="46" xfId="0" applyNumberFormat="1" applyFont="1" applyBorder="1" applyAlignment="1">
      <alignment horizontal="center" vertical="center" wrapText="1"/>
    </xf>
    <xf numFmtId="14" fontId="12" fillId="0" borderId="29" xfId="0" applyNumberFormat="1" applyFont="1" applyBorder="1" applyAlignment="1">
      <alignment horizontal="center" vertical="center" wrapText="1"/>
    </xf>
    <xf numFmtId="0" fontId="50" fillId="0" borderId="39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34" xfId="0" applyFont="1" applyBorder="1" applyAlignment="1">
      <alignment horizontal="center"/>
    </xf>
    <xf numFmtId="0" fontId="52" fillId="0" borderId="0" xfId="0" applyFont="1"/>
    <xf numFmtId="0" fontId="51" fillId="0" borderId="0" xfId="0" applyFont="1"/>
    <xf numFmtId="0" fontId="12" fillId="3" borderId="0" xfId="0" applyFont="1" applyFill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3" fillId="0" borderId="0" xfId="0" applyFont="1"/>
    <xf numFmtId="0" fontId="11" fillId="0" borderId="0" xfId="0" applyFont="1" applyAlignment="1">
      <alignment horizontal="center" vertical="center" wrapText="1"/>
    </xf>
    <xf numFmtId="0" fontId="58" fillId="0" borderId="6" xfId="0" applyFont="1" applyBorder="1" applyAlignment="1">
      <alignment horizontal="left"/>
    </xf>
    <xf numFmtId="0" fontId="58" fillId="0" borderId="0" xfId="0" applyFont="1" applyAlignment="1">
      <alignment horizontal="left"/>
    </xf>
    <xf numFmtId="164" fontId="59" fillId="0" borderId="1" xfId="0" applyNumberFormat="1" applyFont="1" applyBorder="1" applyAlignment="1">
      <alignment horizontal="center" vertical="center"/>
    </xf>
    <xf numFmtId="164" fontId="59" fillId="0" borderId="0" xfId="0" applyNumberFormat="1" applyFont="1" applyAlignment="1">
      <alignment horizontal="center" vertical="center"/>
    </xf>
    <xf numFmtId="14" fontId="12" fillId="0" borderId="23" xfId="0" applyNumberFormat="1" applyFont="1" applyBorder="1" applyAlignment="1">
      <alignment horizontal="center" vertical="center"/>
    </xf>
    <xf numFmtId="14" fontId="12" fillId="0" borderId="7" xfId="0" applyNumberFormat="1" applyFont="1" applyBorder="1" applyAlignment="1">
      <alignment horizontal="center" vertical="center"/>
    </xf>
    <xf numFmtId="14" fontId="12" fillId="0" borderId="45" xfId="0" applyNumberFormat="1" applyFont="1" applyBorder="1" applyAlignment="1">
      <alignment horizontal="center" vertical="center"/>
    </xf>
    <xf numFmtId="164" fontId="6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52" fillId="3" borderId="0" xfId="0" applyFont="1" applyFill="1"/>
    <xf numFmtId="0" fontId="14" fillId="0" borderId="30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/>
    </xf>
    <xf numFmtId="1" fontId="37" fillId="0" borderId="0" xfId="0" applyNumberFormat="1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1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 wrapText="1"/>
    </xf>
    <xf numFmtId="164" fontId="22" fillId="0" borderId="35" xfId="0" applyNumberFormat="1" applyFont="1" applyBorder="1" applyAlignment="1">
      <alignment horizontal="center" vertical="center"/>
    </xf>
    <xf numFmtId="1" fontId="22" fillId="0" borderId="33" xfId="0" applyNumberFormat="1" applyFont="1" applyBorder="1" applyAlignment="1">
      <alignment horizontal="center" vertical="center"/>
    </xf>
    <xf numFmtId="0" fontId="0" fillId="4" borderId="30" xfId="0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12" fillId="0" borderId="44" xfId="0" applyFont="1" applyBorder="1" applyAlignment="1">
      <alignment vertical="center"/>
    </xf>
    <xf numFmtId="14" fontId="12" fillId="0" borderId="46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2" fillId="0" borderId="45" xfId="0" applyFont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3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9" borderId="21" xfId="0" applyFill="1" applyBorder="1"/>
    <xf numFmtId="0" fontId="0" fillId="9" borderId="0" xfId="0" applyFill="1"/>
    <xf numFmtId="0" fontId="0" fillId="9" borderId="22" xfId="0" applyFill="1" applyBorder="1"/>
    <xf numFmtId="0" fontId="9" fillId="0" borderId="42" xfId="0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1" fontId="4" fillId="0" borderId="35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164" fontId="0" fillId="0" borderId="34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22" fillId="0" borderId="35" xfId="0" applyNumberFormat="1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164" fontId="34" fillId="0" borderId="7" xfId="0" applyNumberFormat="1" applyFont="1" applyBorder="1" applyAlignment="1">
      <alignment horizontal="center" vertical="center"/>
    </xf>
    <xf numFmtId="164" fontId="34" fillId="0" borderId="35" xfId="0" applyNumberFormat="1" applyFont="1" applyBorder="1" applyAlignment="1">
      <alignment horizontal="center" vertical="center" wrapText="1"/>
    </xf>
    <xf numFmtId="164" fontId="34" fillId="0" borderId="7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/>
    <xf numFmtId="0" fontId="22" fillId="0" borderId="32" xfId="0" applyFont="1" applyBorder="1"/>
    <xf numFmtId="0" fontId="22" fillId="0" borderId="14" xfId="0" applyFont="1" applyBorder="1"/>
    <xf numFmtId="0" fontId="22" fillId="0" borderId="3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32" xfId="0" applyFont="1" applyBorder="1" applyAlignment="1">
      <alignment horizontal="left" vertical="center"/>
    </xf>
    <xf numFmtId="164" fontId="12" fillId="0" borderId="34" xfId="0" applyNumberFormat="1" applyFont="1" applyBorder="1" applyAlignment="1">
      <alignment horizontal="center" vertical="center"/>
    </xf>
    <xf numFmtId="164" fontId="37" fillId="0" borderId="35" xfId="0" applyNumberFormat="1" applyFont="1" applyBorder="1" applyAlignment="1">
      <alignment horizontal="center" vertical="center"/>
    </xf>
    <xf numFmtId="0" fontId="39" fillId="0" borderId="8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wrapText="1"/>
    </xf>
    <xf numFmtId="0" fontId="22" fillId="0" borderId="14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67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/>
    <xf numFmtId="0" fontId="39" fillId="0" borderId="55" xfId="0" applyFont="1" applyBorder="1" applyAlignment="1">
      <alignment horizontal="center"/>
    </xf>
    <xf numFmtId="0" fontId="68" fillId="10" borderId="1" xfId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62" fillId="3" borderId="21" xfId="0" applyFont="1" applyFill="1" applyBorder="1" applyAlignment="1">
      <alignment horizontal="center"/>
    </xf>
    <xf numFmtId="0" fontId="62" fillId="3" borderId="0" xfId="0" applyFont="1" applyFill="1" applyAlignment="1">
      <alignment horizontal="center"/>
    </xf>
    <xf numFmtId="0" fontId="62" fillId="3" borderId="22" xfId="0" applyFont="1" applyFill="1" applyBorder="1" applyAlignment="1">
      <alignment horizontal="center"/>
    </xf>
    <xf numFmtId="0" fontId="37" fillId="3" borderId="42" xfId="0" applyFont="1" applyFill="1" applyBorder="1" applyAlignment="1">
      <alignment horizontal="center" wrapText="1"/>
    </xf>
    <xf numFmtId="0" fontId="37" fillId="3" borderId="3" xfId="0" applyFont="1" applyFill="1" applyBorder="1" applyAlignment="1">
      <alignment horizontal="center" wrapText="1"/>
    </xf>
    <xf numFmtId="0" fontId="37" fillId="3" borderId="43" xfId="0" applyFont="1" applyFill="1" applyBorder="1" applyAlignment="1">
      <alignment horizontal="center" wrapText="1"/>
    </xf>
    <xf numFmtId="164" fontId="16" fillId="0" borderId="23" xfId="0" applyNumberFormat="1" applyFont="1" applyBorder="1" applyAlignment="1">
      <alignment horizontal="center" vertical="center" wrapText="1"/>
    </xf>
    <xf numFmtId="164" fontId="16" fillId="0" borderId="24" xfId="0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2" fillId="0" borderId="25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3" fillId="0" borderId="19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22" xfId="0" applyFont="1" applyBorder="1" applyAlignment="1">
      <alignment horizontal="center"/>
    </xf>
    <xf numFmtId="0" fontId="40" fillId="0" borderId="16" xfId="0" applyFont="1" applyBorder="1" applyAlignment="1">
      <alignment horizontal="center" wrapText="1"/>
    </xf>
    <xf numFmtId="0" fontId="40" fillId="0" borderId="17" xfId="0" applyFont="1" applyBorder="1" applyAlignment="1">
      <alignment horizontal="center" wrapText="1"/>
    </xf>
    <xf numFmtId="0" fontId="40" fillId="0" borderId="18" xfId="0" applyFont="1" applyBorder="1" applyAlignment="1">
      <alignment horizontal="center" wrapText="1"/>
    </xf>
    <xf numFmtId="0" fontId="23" fillId="0" borderId="26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33" fillId="0" borderId="27" xfId="0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64" fontId="16" fillId="0" borderId="38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4" fontId="16" fillId="0" borderId="43" xfId="0" applyNumberFormat="1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164" fontId="16" fillId="0" borderId="37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4" fontId="16" fillId="0" borderId="41" xfId="0" applyNumberFormat="1" applyFont="1" applyBorder="1" applyAlignment="1">
      <alignment horizontal="center" vertical="center"/>
    </xf>
    <xf numFmtId="164" fontId="16" fillId="0" borderId="39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4" fontId="16" fillId="0" borderId="22" xfId="0" applyNumberFormat="1" applyFont="1" applyBorder="1" applyAlignment="1">
      <alignment horizontal="center" vertical="center"/>
    </xf>
    <xf numFmtId="0" fontId="62" fillId="0" borderId="21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22" xfId="0" applyFont="1" applyBorder="1" applyAlignment="1">
      <alignment horizontal="center"/>
    </xf>
    <xf numFmtId="0" fontId="11" fillId="0" borderId="4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horizontal="center" vertical="center"/>
    </xf>
    <xf numFmtId="164" fontId="16" fillId="0" borderId="24" xfId="0" applyNumberFormat="1" applyFont="1" applyBorder="1" applyAlignment="1">
      <alignment horizontal="center" vertical="center"/>
    </xf>
    <xf numFmtId="0" fontId="34" fillId="0" borderId="4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64" fontId="16" fillId="0" borderId="35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49" fillId="0" borderId="2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22" xfId="0" applyFont="1" applyBorder="1" applyAlignment="1">
      <alignment horizontal="center"/>
    </xf>
    <xf numFmtId="0" fontId="34" fillId="3" borderId="42" xfId="0" applyFont="1" applyFill="1" applyBorder="1" applyAlignment="1">
      <alignment horizontal="center" vertical="center"/>
    </xf>
    <xf numFmtId="0" fontId="34" fillId="3" borderId="3" xfId="0" applyFont="1" applyFill="1" applyBorder="1" applyAlignment="1">
      <alignment horizontal="center" vertical="center"/>
    </xf>
    <xf numFmtId="0" fontId="34" fillId="3" borderId="4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/>
    </xf>
    <xf numFmtId="0" fontId="48" fillId="0" borderId="17" xfId="0" applyFont="1" applyBorder="1" applyAlignment="1">
      <alignment horizontal="center"/>
    </xf>
    <xf numFmtId="0" fontId="48" fillId="0" borderId="18" xfId="0" applyFont="1" applyBorder="1" applyAlignment="1">
      <alignment horizontal="center"/>
    </xf>
    <xf numFmtId="0" fontId="44" fillId="0" borderId="25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0" fontId="44" fillId="3" borderId="25" xfId="0" applyFont="1" applyFill="1" applyBorder="1" applyAlignment="1">
      <alignment horizontal="center" vertical="center"/>
    </xf>
    <xf numFmtId="0" fontId="44" fillId="3" borderId="47" xfId="0" applyFont="1" applyFill="1" applyBorder="1" applyAlignment="1">
      <alignment horizontal="center" vertical="center"/>
    </xf>
    <xf numFmtId="0" fontId="44" fillId="3" borderId="48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50" xfId="0" applyFont="1" applyFill="1" applyBorder="1" applyAlignment="1">
      <alignment horizontal="center" vertical="center"/>
    </xf>
    <xf numFmtId="0" fontId="34" fillId="3" borderId="51" xfId="0" applyFont="1" applyFill="1" applyBorder="1" applyAlignment="1">
      <alignment horizontal="center" vertical="center"/>
    </xf>
    <xf numFmtId="164" fontId="16" fillId="0" borderId="49" xfId="0" applyNumberFormat="1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164" fontId="16" fillId="0" borderId="18" xfId="0" applyNumberFormat="1" applyFont="1" applyBorder="1" applyAlignment="1">
      <alignment horizontal="center" vertical="center" wrapText="1"/>
    </xf>
    <xf numFmtId="0" fontId="56" fillId="0" borderId="25" xfId="0" applyFont="1" applyBorder="1" applyAlignment="1">
      <alignment horizontal="center"/>
    </xf>
    <xf numFmtId="0" fontId="56" fillId="0" borderId="47" xfId="0" applyFont="1" applyBorder="1" applyAlignment="1">
      <alignment horizontal="center"/>
    </xf>
    <xf numFmtId="0" fontId="56" fillId="0" borderId="48" xfId="0" applyFont="1" applyBorder="1" applyAlignment="1">
      <alignment horizontal="center"/>
    </xf>
    <xf numFmtId="0" fontId="57" fillId="0" borderId="42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43" xfId="0" applyFont="1" applyBorder="1" applyAlignment="1">
      <alignment horizontal="center"/>
    </xf>
    <xf numFmtId="0" fontId="37" fillId="0" borderId="4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56" fillId="0" borderId="21" xfId="0" applyFont="1" applyBorder="1" applyAlignment="1">
      <alignment horizontal="center" wrapText="1"/>
    </xf>
    <xf numFmtId="0" fontId="56" fillId="0" borderId="0" xfId="0" applyFont="1" applyAlignment="1">
      <alignment horizontal="center" wrapText="1"/>
    </xf>
    <xf numFmtId="0" fontId="56" fillId="0" borderId="22" xfId="0" applyFont="1" applyBorder="1" applyAlignment="1">
      <alignment horizontal="center" wrapText="1"/>
    </xf>
    <xf numFmtId="0" fontId="57" fillId="0" borderId="26" xfId="0" applyFont="1" applyBorder="1" applyAlignment="1">
      <alignment horizontal="center"/>
    </xf>
    <xf numFmtId="0" fontId="57" fillId="0" borderId="50" xfId="0" applyFont="1" applyBorder="1" applyAlignment="1">
      <alignment horizontal="center"/>
    </xf>
    <xf numFmtId="0" fontId="57" fillId="0" borderId="51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0" borderId="22" xfId="0" applyFont="1" applyBorder="1" applyAlignment="1">
      <alignment horizontal="center"/>
    </xf>
    <xf numFmtId="0" fontId="60" fillId="0" borderId="42" xfId="0" applyFont="1" applyBorder="1" applyAlignment="1">
      <alignment horizontal="center" wrapText="1"/>
    </xf>
    <xf numFmtId="0" fontId="60" fillId="0" borderId="3" xfId="0" applyFont="1" applyBorder="1" applyAlignment="1">
      <alignment horizontal="center" wrapText="1"/>
    </xf>
    <xf numFmtId="0" fontId="60" fillId="0" borderId="43" xfId="0" applyFont="1" applyBorder="1" applyAlignment="1">
      <alignment horizont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0" fontId="44" fillId="3" borderId="21" xfId="0" applyFont="1" applyFill="1" applyBorder="1" applyAlignment="1">
      <alignment horizontal="center" vertical="center"/>
    </xf>
    <xf numFmtId="0" fontId="44" fillId="3" borderId="0" xfId="0" applyFont="1" applyFill="1" applyAlignment="1">
      <alignment horizontal="center" vertical="center"/>
    </xf>
    <xf numFmtId="0" fontId="44" fillId="3" borderId="22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44" fillId="3" borderId="21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center" vertical="center" wrapText="1"/>
    </xf>
    <xf numFmtId="0" fontId="44" fillId="3" borderId="22" xfId="0" applyFont="1" applyFill="1" applyBorder="1" applyAlignment="1">
      <alignment horizontal="center" vertical="center" wrapText="1"/>
    </xf>
    <xf numFmtId="0" fontId="49" fillId="3" borderId="21" xfId="0" applyFont="1" applyFill="1" applyBorder="1" applyAlignment="1">
      <alignment horizontal="center" wrapText="1"/>
    </xf>
    <xf numFmtId="0" fontId="49" fillId="3" borderId="0" xfId="0" applyFont="1" applyFill="1" applyAlignment="1">
      <alignment horizontal="center" wrapText="1"/>
    </xf>
    <xf numFmtId="0" fontId="49" fillId="3" borderId="22" xfId="0" applyFont="1" applyFill="1" applyBorder="1" applyAlignment="1">
      <alignment horizontal="center" wrapText="1"/>
    </xf>
    <xf numFmtId="0" fontId="55" fillId="3" borderId="42" xfId="0" applyFont="1" applyFill="1" applyBorder="1" applyAlignment="1">
      <alignment horizontal="center"/>
    </xf>
    <xf numFmtId="0" fontId="55" fillId="3" borderId="3" xfId="0" applyFont="1" applyFill="1" applyBorder="1" applyAlignment="1">
      <alignment horizontal="center"/>
    </xf>
    <xf numFmtId="0" fontId="55" fillId="3" borderId="43" xfId="0" applyFont="1" applyFill="1" applyBorder="1" applyAlignment="1">
      <alignment horizontal="center"/>
    </xf>
    <xf numFmtId="0" fontId="37" fillId="3" borderId="42" xfId="0" applyFont="1" applyFill="1" applyBorder="1" applyAlignment="1">
      <alignment horizontal="center"/>
    </xf>
    <xf numFmtId="0" fontId="37" fillId="3" borderId="3" xfId="0" applyFont="1" applyFill="1" applyBorder="1" applyAlignment="1">
      <alignment horizontal="center"/>
    </xf>
    <xf numFmtId="0" fontId="37" fillId="3" borderId="43" xfId="0" applyFont="1" applyFill="1" applyBorder="1" applyAlignment="1">
      <alignment horizontal="center"/>
    </xf>
    <xf numFmtId="0" fontId="62" fillId="3" borderId="21" xfId="0" applyFont="1" applyFill="1" applyBorder="1" applyAlignment="1">
      <alignment horizontal="center" wrapText="1"/>
    </xf>
    <xf numFmtId="0" fontId="62" fillId="3" borderId="0" xfId="0" applyFont="1" applyFill="1" applyAlignment="1">
      <alignment horizontal="center" wrapText="1"/>
    </xf>
    <xf numFmtId="0" fontId="62" fillId="3" borderId="22" xfId="0" applyFont="1" applyFill="1" applyBorder="1" applyAlignment="1">
      <alignment horizontal="center" wrapText="1"/>
    </xf>
    <xf numFmtId="0" fontId="63" fillId="3" borderId="21" xfId="0" applyFont="1" applyFill="1" applyBorder="1" applyAlignment="1">
      <alignment horizontal="center"/>
    </xf>
    <xf numFmtId="0" fontId="63" fillId="3" borderId="0" xfId="0" applyFont="1" applyFill="1" applyAlignment="1">
      <alignment horizontal="center"/>
    </xf>
    <xf numFmtId="0" fontId="63" fillId="3" borderId="22" xfId="0" applyFont="1" applyFill="1" applyBorder="1" applyAlignment="1">
      <alignment horizontal="center"/>
    </xf>
    <xf numFmtId="165" fontId="8" fillId="0" borderId="23" xfId="0" applyNumberFormat="1" applyFont="1" applyBorder="1" applyAlignment="1">
      <alignment horizontal="center" vertical="center" wrapText="1"/>
    </xf>
    <xf numFmtId="165" fontId="8" fillId="0" borderId="24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62" fillId="0" borderId="21" xfId="0" applyFont="1" applyBorder="1" applyAlignment="1">
      <alignment horizontal="center" wrapText="1"/>
    </xf>
    <xf numFmtId="0" fontId="62" fillId="0" borderId="0" xfId="0" applyFont="1" applyAlignment="1">
      <alignment horizontal="center" wrapText="1"/>
    </xf>
    <xf numFmtId="0" fontId="62" fillId="0" borderId="22" xfId="0" applyFont="1" applyBorder="1" applyAlignment="1">
      <alignment horizontal="center" wrapText="1"/>
    </xf>
    <xf numFmtId="164" fontId="16" fillId="0" borderId="37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41" xfId="0" applyNumberFormat="1" applyFont="1" applyBorder="1" applyAlignment="1">
      <alignment horizontal="center" vertical="center" wrapText="1"/>
    </xf>
    <xf numFmtId="0" fontId="62" fillId="0" borderId="21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34" fillId="3" borderId="42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43" xfId="0" applyFont="1" applyFill="1" applyBorder="1" applyAlignment="1">
      <alignment horizontal="center" vertical="center" wrapText="1"/>
    </xf>
    <xf numFmtId="0" fontId="64" fillId="3" borderId="21" xfId="0" applyFont="1" applyFill="1" applyBorder="1" applyAlignment="1">
      <alignment horizontal="center" wrapText="1"/>
    </xf>
    <xf numFmtId="0" fontId="64" fillId="3" borderId="0" xfId="0" applyFont="1" applyFill="1" applyAlignment="1">
      <alignment horizontal="center" wrapText="1"/>
    </xf>
    <xf numFmtId="0" fontId="64" fillId="3" borderId="22" xfId="0" applyFont="1" applyFill="1" applyBorder="1" applyAlignment="1">
      <alignment horizontal="center" wrapText="1"/>
    </xf>
    <xf numFmtId="0" fontId="65" fillId="3" borderId="42" xfId="0" applyFont="1" applyFill="1" applyBorder="1" applyAlignment="1">
      <alignment horizontal="center" wrapText="1"/>
    </xf>
    <xf numFmtId="0" fontId="65" fillId="3" borderId="3" xfId="0" applyFont="1" applyFill="1" applyBorder="1" applyAlignment="1">
      <alignment horizontal="center" wrapText="1"/>
    </xf>
    <xf numFmtId="0" fontId="65" fillId="3" borderId="43" xfId="0" applyFont="1" applyFill="1" applyBorder="1" applyAlignment="1">
      <alignment horizontal="center" wrapText="1"/>
    </xf>
  </cellXfs>
  <cellStyles count="2">
    <cellStyle name="Good" xfId="1" builtinId="26"/>
    <cellStyle name="Normal" xfId="0" builtinId="0"/>
  </cellStyles>
  <dxfs count="1083"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6699"/>
      <color rgb="FFFF9999"/>
      <color rgb="FFFF7C80"/>
      <color rgb="FFFF505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ADE6-2602-4E85-A515-E4D690E1BA09}">
  <dimension ref="A3:S17"/>
  <sheetViews>
    <sheetView tabSelected="1" topLeftCell="B1" zoomScaleNormal="100" workbookViewId="0">
      <selection activeCell="E23" sqref="E23"/>
    </sheetView>
  </sheetViews>
  <sheetFormatPr defaultRowHeight="15" x14ac:dyDescent="0.25"/>
  <cols>
    <col min="1" max="1" width="14.140625" bestFit="1" customWidth="1"/>
    <col min="2" max="2" width="17.85546875" bestFit="1" customWidth="1"/>
    <col min="3" max="3" width="26.5703125" bestFit="1" customWidth="1"/>
    <col min="4" max="5" width="17.85546875" bestFit="1" customWidth="1"/>
    <col min="6" max="6" width="26.5703125" bestFit="1" customWidth="1"/>
    <col min="7" max="7" width="20.140625" customWidth="1"/>
    <col min="8" max="8" width="26.5703125" bestFit="1" customWidth="1"/>
    <col min="9" max="9" width="17.85546875" bestFit="1" customWidth="1"/>
  </cols>
  <sheetData>
    <row r="3" spans="1:19" ht="27.75" x14ac:dyDescent="0.4">
      <c r="B3" s="139"/>
      <c r="C3" s="139"/>
      <c r="D3" s="139"/>
      <c r="E3" s="351" t="s">
        <v>753</v>
      </c>
      <c r="F3" s="351"/>
      <c r="G3" s="351"/>
      <c r="H3" s="351"/>
      <c r="I3" s="351"/>
      <c r="J3" s="139"/>
      <c r="K3" s="139"/>
      <c r="L3" s="139"/>
      <c r="M3" s="139"/>
      <c r="N3" s="139"/>
      <c r="O3" s="139"/>
      <c r="P3" s="139"/>
      <c r="Q3" s="139"/>
      <c r="R3" s="139"/>
      <c r="S3" s="139"/>
    </row>
    <row r="4" spans="1:19" ht="14.45" customHeight="1" x14ac:dyDescent="0.4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6" spans="1:19" ht="19.5" x14ac:dyDescent="0.3">
      <c r="E6" s="352" t="s">
        <v>755</v>
      </c>
      <c r="F6" s="352"/>
      <c r="G6" s="352"/>
      <c r="H6" s="352"/>
      <c r="I6" s="352"/>
      <c r="J6" s="138"/>
      <c r="K6" s="138"/>
      <c r="L6" s="138"/>
      <c r="M6" s="138"/>
      <c r="N6" s="138"/>
    </row>
    <row r="8" spans="1:19" ht="26.25" x14ac:dyDescent="0.4">
      <c r="B8" s="54"/>
      <c r="C8" s="54"/>
      <c r="D8" s="54"/>
      <c r="E8" s="353" t="s">
        <v>764</v>
      </c>
      <c r="F8" s="353"/>
      <c r="G8" s="353"/>
      <c r="H8" s="353"/>
      <c r="I8" s="353"/>
      <c r="J8" s="54"/>
      <c r="K8" s="54"/>
      <c r="L8" s="54"/>
      <c r="M8" s="54"/>
      <c r="N8" s="54"/>
      <c r="O8" s="54"/>
      <c r="P8" s="54"/>
      <c r="Q8" s="54"/>
      <c r="R8" s="54"/>
    </row>
    <row r="9" spans="1:19" ht="10.35" customHeight="1" x14ac:dyDescent="0.4">
      <c r="A9" s="54"/>
      <c r="B9" s="54"/>
      <c r="C9" s="54"/>
      <c r="D9" s="54"/>
      <c r="E9" s="54"/>
      <c r="F9" s="54"/>
      <c r="G9" s="54"/>
      <c r="H9" s="54"/>
      <c r="I9" s="54"/>
      <c r="J9" s="54"/>
    </row>
    <row r="10" spans="1:19" ht="93" customHeight="1" x14ac:dyDescent="0.4">
      <c r="B10" s="140"/>
      <c r="C10" s="140"/>
      <c r="D10" s="354" t="s">
        <v>991</v>
      </c>
      <c r="E10" s="354"/>
      <c r="F10" s="354"/>
      <c r="G10" s="354"/>
      <c r="H10" s="354"/>
      <c r="I10" s="354"/>
      <c r="J10" s="354"/>
      <c r="K10" s="354"/>
      <c r="L10" s="140"/>
      <c r="M10" s="140"/>
      <c r="N10" s="140"/>
      <c r="O10" s="140"/>
      <c r="P10" s="140"/>
      <c r="Q10" s="140"/>
      <c r="R10" s="140"/>
    </row>
    <row r="12" spans="1:19" ht="26.25" x14ac:dyDescent="0.4">
      <c r="A12" s="353" t="s">
        <v>990</v>
      </c>
      <c r="B12" s="353"/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</row>
    <row r="16" spans="1:19" ht="18.75" x14ac:dyDescent="0.3">
      <c r="A16" s="73" t="s">
        <v>760</v>
      </c>
      <c r="B16" s="121" t="s">
        <v>759</v>
      </c>
      <c r="C16" s="122" t="s">
        <v>757</v>
      </c>
      <c r="D16" s="137" t="s">
        <v>756</v>
      </c>
      <c r="E16" s="73"/>
      <c r="F16" s="73"/>
      <c r="J16" s="73"/>
      <c r="K16" s="73"/>
      <c r="L16" s="73"/>
      <c r="M16" s="73"/>
      <c r="N16" s="73"/>
    </row>
    <row r="17" spans="1:14" ht="18.75" x14ac:dyDescent="0.3">
      <c r="A17" s="74"/>
      <c r="B17" s="74"/>
      <c r="H17" s="74"/>
      <c r="I17" s="74"/>
      <c r="J17" s="74"/>
      <c r="K17" s="74"/>
      <c r="L17" s="74"/>
      <c r="M17" s="74"/>
      <c r="N17" s="74"/>
    </row>
  </sheetData>
  <sheetProtection algorithmName="SHA-512" hashValue="zG6Joqjt+NDkx8aO6LwydeE2gtB55rWoM7z97uXmQIvR6OzTzI9Z+Huk6ZoqvHDIUFxs4WZ9lSViSzqTP71xSw==" saltValue="QdiJSQSNa1M/MNUthLQdTw==" spinCount="100000" sheet="1" objects="1" scenarios="1"/>
  <mergeCells count="5">
    <mergeCell ref="E3:I3"/>
    <mergeCell ref="E6:I6"/>
    <mergeCell ref="E8:I8"/>
    <mergeCell ref="D10:K10"/>
    <mergeCell ref="A12:R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9E7E-C148-484A-A213-C6F0431EA33D}">
  <sheetPr>
    <tabColor theme="4" tint="-0.249977111117893"/>
  </sheetPr>
  <dimension ref="A1:M5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7.42578125" bestFit="1" customWidth="1"/>
    <col min="13" max="13" width="10.5703125" hidden="1" customWidth="1"/>
  </cols>
  <sheetData>
    <row r="1" spans="1:13" ht="28.5" x14ac:dyDescent="0.45">
      <c r="A1" s="338" t="s">
        <v>921</v>
      </c>
      <c r="B1" s="339"/>
      <c r="C1" s="339"/>
      <c r="D1" s="340"/>
    </row>
    <row r="2" spans="1:13" ht="26.25" x14ac:dyDescent="0.4">
      <c r="A2" s="420" t="s">
        <v>920</v>
      </c>
      <c r="B2" s="421"/>
      <c r="C2" s="421"/>
      <c r="D2" s="422"/>
      <c r="E2" s="6"/>
      <c r="F2" s="6"/>
    </row>
    <row r="3" spans="1:13" ht="48" customHeight="1" thickBot="1" x14ac:dyDescent="0.3">
      <c r="A3" s="428" t="s">
        <v>922</v>
      </c>
      <c r="B3" s="429"/>
      <c r="C3" s="429"/>
      <c r="D3" s="430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AVERAGE(B11:B58)</f>
        <v>89.657142857142873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AVERAGE(B11:B16)</f>
        <v>90.116666666666674</v>
      </c>
      <c r="C6" s="349"/>
      <c r="D6" s="350"/>
      <c r="E6" s="36"/>
      <c r="F6" s="30"/>
    </row>
    <row r="7" spans="1:13" ht="7.7" customHeight="1" thickBot="1" x14ac:dyDescent="0.3">
      <c r="A7" s="237"/>
      <c r="B7" s="208"/>
      <c r="C7" s="36"/>
      <c r="D7" s="36"/>
      <c r="E7" s="36"/>
      <c r="F7" s="30"/>
    </row>
    <row r="8" spans="1:13" ht="24" thickBot="1" x14ac:dyDescent="0.3">
      <c r="A8" s="202" t="s">
        <v>324</v>
      </c>
      <c r="B8" s="221">
        <v>42005</v>
      </c>
      <c r="C8" s="196" t="s">
        <v>368</v>
      </c>
      <c r="D8" s="223">
        <v>44924</v>
      </c>
      <c r="E8" s="30"/>
      <c r="F8" s="30"/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0" t="s">
        <v>381</v>
      </c>
      <c r="B11" s="201">
        <v>67</v>
      </c>
      <c r="C11" s="3"/>
      <c r="M11" s="188"/>
    </row>
    <row r="12" spans="1:13" ht="15.75" x14ac:dyDescent="0.25">
      <c r="A12" s="201" t="s">
        <v>374</v>
      </c>
      <c r="B12" s="201">
        <v>98.3</v>
      </c>
      <c r="C12" s="3"/>
      <c r="M12" s="188">
        <v>46750</v>
      </c>
    </row>
    <row r="13" spans="1:13" ht="15.75" x14ac:dyDescent="0.25">
      <c r="A13" s="201" t="s">
        <v>97</v>
      </c>
      <c r="B13" s="201">
        <v>97.3</v>
      </c>
    </row>
    <row r="14" spans="1:13" ht="15.75" x14ac:dyDescent="0.25">
      <c r="A14" s="201" t="s">
        <v>96</v>
      </c>
      <c r="B14" s="201">
        <v>94.9</v>
      </c>
    </row>
    <row r="15" spans="1:13" ht="15.75" x14ac:dyDescent="0.25">
      <c r="A15" s="201" t="s">
        <v>95</v>
      </c>
      <c r="B15" s="201">
        <v>91.6</v>
      </c>
    </row>
    <row r="16" spans="1:13" ht="15.75" x14ac:dyDescent="0.25">
      <c r="A16" s="201" t="s">
        <v>94</v>
      </c>
      <c r="B16" s="201">
        <v>91.6</v>
      </c>
    </row>
    <row r="17" spans="1:2" ht="15.75" x14ac:dyDescent="0.25">
      <c r="A17" s="201" t="s">
        <v>93</v>
      </c>
      <c r="B17" s="201">
        <v>71.7</v>
      </c>
    </row>
    <row r="18" spans="1:2" ht="15.75" x14ac:dyDescent="0.25">
      <c r="A18" s="201" t="s">
        <v>92</v>
      </c>
      <c r="B18" s="201">
        <v>85.7</v>
      </c>
    </row>
    <row r="19" spans="1:2" ht="15.75" x14ac:dyDescent="0.25">
      <c r="A19" s="201" t="s">
        <v>91</v>
      </c>
      <c r="B19" s="201">
        <v>95.9</v>
      </c>
    </row>
    <row r="20" spans="1:2" ht="15.75" x14ac:dyDescent="0.25">
      <c r="A20" s="201" t="s">
        <v>90</v>
      </c>
      <c r="B20" s="201">
        <v>94.1</v>
      </c>
    </row>
    <row r="21" spans="1:2" ht="15.75" x14ac:dyDescent="0.25">
      <c r="A21" s="201" t="s">
        <v>89</v>
      </c>
      <c r="B21" s="201">
        <v>96</v>
      </c>
    </row>
    <row r="22" spans="1:2" ht="15.75" x14ac:dyDescent="0.25">
      <c r="A22" s="201" t="s">
        <v>88</v>
      </c>
      <c r="B22" s="201">
        <v>98</v>
      </c>
    </row>
    <row r="23" spans="1:2" ht="15.75" x14ac:dyDescent="0.25">
      <c r="A23" s="201" t="s">
        <v>87</v>
      </c>
      <c r="B23" s="201">
        <v>84.2</v>
      </c>
    </row>
    <row r="24" spans="1:2" ht="15.75" x14ac:dyDescent="0.25">
      <c r="A24" s="201" t="s">
        <v>86</v>
      </c>
      <c r="B24" s="201">
        <v>88.9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</sheetData>
  <sheetProtection algorithmName="SHA-512" hashValue="w84WLyikdRSdGgmL3E9jW+9mwle8Tom+prGKQX2bW2Iz+6d9n19o0kKza2Tm+ujJEiWepBttYgikbITE2iYNBg==" saltValue="qyhIF7Ae1a5hdBu63OC8y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67" priority="7" operator="greaterThan">
      <formula>80</formula>
    </cfRule>
  </conditionalFormatting>
  <conditionalFormatting sqref="B6">
    <cfRule type="cellIs" dxfId="766" priority="5" operator="lessThan">
      <formula>70</formula>
    </cfRule>
    <cfRule type="cellIs" dxfId="765" priority="6" operator="between">
      <formula>80</formula>
      <formula>70</formula>
    </cfRule>
  </conditionalFormatting>
  <conditionalFormatting sqref="B11:B24">
    <cfRule type="cellIs" dxfId="764" priority="2" operator="greaterThan">
      <formula>80</formula>
    </cfRule>
    <cfRule type="cellIs" dxfId="763" priority="3" operator="between">
      <formula>70</formula>
      <formula>80</formula>
    </cfRule>
    <cfRule type="cellIs" dxfId="762" priority="4" operator="lessThan">
      <formula>70</formula>
    </cfRule>
  </conditionalFormatting>
  <conditionalFormatting sqref="D8">
    <cfRule type="expression" dxfId="761" priority="1">
      <formula>TODAY()&gt;$M$12</formula>
    </cfRule>
  </conditionalFormatting>
  <conditionalFormatting sqref="E5:F5 F6:F8 E8 B9:E9">
    <cfRule type="cellIs" dxfId="760" priority="11" operator="greaterThan">
      <formula>80</formula>
    </cfRule>
  </conditionalFormatting>
  <pageMargins left="0.7" right="0.7" top="0.75" bottom="0.75" header="0.3" footer="0.3"/>
  <pageSetup orientation="portrait" horizontalDpi="200" verticalDpi="200" r:id="rId1"/>
  <ignoredErrors>
    <ignoredError sqref="B6" formulaRange="1"/>
  </ignoredError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064A-5E24-4EB2-BA9E-BC365C2A412E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38" t="s">
        <v>720</v>
      </c>
      <c r="B1" s="339"/>
      <c r="C1" s="339"/>
      <c r="D1" s="340"/>
      <c r="E1" s="8"/>
      <c r="F1" s="8"/>
    </row>
    <row r="2" spans="1:10" ht="26.25" x14ac:dyDescent="0.4">
      <c r="A2" s="420" t="s">
        <v>973</v>
      </c>
      <c r="B2" s="421"/>
      <c r="C2" s="421"/>
      <c r="D2" s="422"/>
      <c r="E2" s="11"/>
      <c r="F2" s="11"/>
    </row>
    <row r="3" spans="1:10" ht="42.6" customHeight="1" thickBot="1" x14ac:dyDescent="0.3">
      <c r="A3" s="428" t="s">
        <v>974</v>
      </c>
      <c r="B3" s="429"/>
      <c r="C3" s="429"/>
      <c r="D3" s="430"/>
      <c r="E3" s="11"/>
      <c r="F3" s="11"/>
    </row>
    <row r="4" spans="1:10" ht="15.75" thickBot="1" x14ac:dyDescent="0.3">
      <c r="A4" s="45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AVERAGE(B10:B58)</f>
        <v>85.464285714285708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80.666666666666657</v>
      </c>
      <c r="C6" s="349"/>
      <c r="D6" s="350"/>
      <c r="E6" s="36"/>
      <c r="F6" s="35"/>
    </row>
    <row r="7" spans="1:10" ht="24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42005</v>
      </c>
      <c r="C8" s="196" t="s">
        <v>368</v>
      </c>
      <c r="D8" s="223">
        <v>44924</v>
      </c>
      <c r="E8" s="35"/>
      <c r="F8" s="35"/>
      <c r="J8" s="188">
        <f>D8+1825</f>
        <v>46749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x14ac:dyDescent="0.25">
      <c r="A10" s="12" t="s">
        <v>35</v>
      </c>
      <c r="B10" s="12" t="s">
        <v>327</v>
      </c>
      <c r="C10" s="2"/>
      <c r="D10" s="2"/>
      <c r="E10" s="2"/>
    </row>
    <row r="11" spans="1:10" x14ac:dyDescent="0.25">
      <c r="A11" s="27" t="s">
        <v>381</v>
      </c>
      <c r="B11" s="27">
        <v>66.8</v>
      </c>
      <c r="C11" s="2"/>
      <c r="D11" s="2"/>
      <c r="E11" s="2"/>
    </row>
    <row r="12" spans="1:10" x14ac:dyDescent="0.25">
      <c r="A12" s="27" t="s">
        <v>334</v>
      </c>
      <c r="B12" s="27">
        <v>85.5</v>
      </c>
      <c r="C12" s="2"/>
      <c r="D12" s="2"/>
      <c r="E12" s="2"/>
    </row>
    <row r="13" spans="1:10" x14ac:dyDescent="0.25">
      <c r="A13" s="27" t="s">
        <v>97</v>
      </c>
      <c r="B13" s="27">
        <v>88.2</v>
      </c>
    </row>
    <row r="14" spans="1:10" x14ac:dyDescent="0.25">
      <c r="A14" s="27" t="s">
        <v>96</v>
      </c>
      <c r="B14" s="27">
        <v>84.9</v>
      </c>
    </row>
    <row r="15" spans="1:10" x14ac:dyDescent="0.25">
      <c r="A15" s="27" t="s">
        <v>95</v>
      </c>
      <c r="B15" s="27">
        <v>79.900000000000006</v>
      </c>
    </row>
    <row r="16" spans="1:10" x14ac:dyDescent="0.25">
      <c r="A16" s="27" t="s">
        <v>94</v>
      </c>
      <c r="B16" s="27">
        <v>78.7</v>
      </c>
    </row>
    <row r="17" spans="1:2" x14ac:dyDescent="0.25">
      <c r="A17" s="27" t="s">
        <v>93</v>
      </c>
      <c r="B17" s="27">
        <v>83.5</v>
      </c>
    </row>
    <row r="18" spans="1:2" x14ac:dyDescent="0.25">
      <c r="A18" s="27" t="s">
        <v>92</v>
      </c>
      <c r="B18" s="27">
        <v>95.1</v>
      </c>
    </row>
    <row r="19" spans="1:2" x14ac:dyDescent="0.25">
      <c r="A19" s="27" t="s">
        <v>91</v>
      </c>
      <c r="B19" s="27">
        <v>72.400000000000006</v>
      </c>
    </row>
    <row r="20" spans="1:2" x14ac:dyDescent="0.25">
      <c r="A20" s="27" t="s">
        <v>90</v>
      </c>
      <c r="B20" s="27">
        <v>91.3</v>
      </c>
    </row>
    <row r="21" spans="1:2" x14ac:dyDescent="0.25">
      <c r="A21" s="27" t="s">
        <v>89</v>
      </c>
      <c r="B21" s="27">
        <v>95</v>
      </c>
    </row>
    <row r="22" spans="1:2" x14ac:dyDescent="0.25">
      <c r="A22" s="27" t="s">
        <v>88</v>
      </c>
      <c r="B22" s="27">
        <v>95.9</v>
      </c>
    </row>
    <row r="23" spans="1:2" x14ac:dyDescent="0.25">
      <c r="A23" s="27" t="s">
        <v>87</v>
      </c>
      <c r="B23" s="27">
        <v>93.1</v>
      </c>
    </row>
    <row r="24" spans="1:2" x14ac:dyDescent="0.25">
      <c r="A24" s="27" t="s">
        <v>86</v>
      </c>
      <c r="B24" s="27">
        <v>86.2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zm0BIw0zPnaxZOOdZ+Y8j1o0l4vBLgQ721nE9iJkwytcJOTBWSO3LHLEk4JVq3edwiBeP2OwfqRTWBCLV+RvMw==" saltValue="I0J+pMAakGatclftg1vHj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24" priority="8" operator="lessThan">
      <formula>70</formula>
    </cfRule>
    <cfRule type="cellIs" dxfId="123" priority="9" operator="between">
      <formula>80</formula>
      <formula>70</formula>
    </cfRule>
    <cfRule type="cellIs" dxfId="122" priority="10" operator="greaterThan">
      <formula>80</formula>
    </cfRule>
  </conditionalFormatting>
  <conditionalFormatting sqref="B11:B24">
    <cfRule type="cellIs" dxfId="121" priority="2" operator="between">
      <formula>70</formula>
      <formula>80</formula>
    </cfRule>
    <cfRule type="cellIs" dxfId="120" priority="3" operator="lessThan">
      <formula>70</formula>
    </cfRule>
    <cfRule type="cellIs" dxfId="119" priority="4" operator="greaterThan">
      <formula>80</formula>
    </cfRule>
  </conditionalFormatting>
  <conditionalFormatting sqref="D8">
    <cfRule type="expression" dxfId="118" priority="1">
      <formula>TODAY()&gt;$J$8</formula>
    </cfRule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D876-4481-40AB-80C9-ECA844C3206F}">
  <sheetPr>
    <tabColor theme="4" tint="-0.249977111117893"/>
  </sheetPr>
  <dimension ref="A1:I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338" t="s">
        <v>975</v>
      </c>
      <c r="B1" s="339"/>
      <c r="C1" s="339"/>
      <c r="D1" s="340"/>
      <c r="E1" s="8"/>
      <c r="F1" s="8"/>
    </row>
    <row r="2" spans="1:9" ht="26.25" x14ac:dyDescent="0.4">
      <c r="A2" s="420" t="s">
        <v>693</v>
      </c>
      <c r="B2" s="421"/>
      <c r="C2" s="421"/>
      <c r="D2" s="422"/>
      <c r="E2" s="11"/>
      <c r="F2" s="11"/>
    </row>
    <row r="3" spans="1:9" ht="21.75" thickBot="1" x14ac:dyDescent="0.3">
      <c r="A3" s="411" t="s">
        <v>30</v>
      </c>
      <c r="B3" s="412"/>
      <c r="C3" s="412"/>
      <c r="D3" s="413"/>
      <c r="E3" s="11"/>
      <c r="F3" s="11"/>
    </row>
    <row r="4" spans="1:9" ht="7.7" customHeight="1" thickBot="1" x14ac:dyDescent="0.3">
      <c r="A4" s="45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AVERAGE(B10:B57)</f>
        <v>87.218181818181833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AVERAGE(B11:B16)</f>
        <v>87.300000000000011</v>
      </c>
      <c r="C6" s="349"/>
      <c r="D6" s="350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42552</v>
      </c>
      <c r="C8" s="196" t="s">
        <v>368</v>
      </c>
      <c r="D8" s="223">
        <v>46203</v>
      </c>
      <c r="E8" s="35"/>
      <c r="F8" s="35"/>
      <c r="I8" s="188">
        <f>D8+1825</f>
        <v>48028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ht="15.75" x14ac:dyDescent="0.25">
      <c r="A11" s="201" t="s">
        <v>399</v>
      </c>
      <c r="B11" s="201">
        <v>61.3</v>
      </c>
      <c r="C11" s="2"/>
      <c r="D11" s="2"/>
      <c r="E11" s="2"/>
    </row>
    <row r="12" spans="1:9" ht="15.75" x14ac:dyDescent="0.25">
      <c r="A12" s="201" t="s">
        <v>353</v>
      </c>
      <c r="B12" s="201">
        <v>93.9</v>
      </c>
      <c r="C12" s="2"/>
      <c r="D12" s="2"/>
      <c r="E12" s="2"/>
    </row>
    <row r="13" spans="1:9" ht="15.75" x14ac:dyDescent="0.25">
      <c r="A13" s="201" t="s">
        <v>215</v>
      </c>
      <c r="B13" s="201">
        <v>97</v>
      </c>
    </row>
    <row r="14" spans="1:9" ht="15.75" x14ac:dyDescent="0.25">
      <c r="A14" s="201" t="s">
        <v>214</v>
      </c>
      <c r="B14" s="201">
        <v>97</v>
      </c>
    </row>
    <row r="15" spans="1:9" ht="15.75" x14ac:dyDescent="0.25">
      <c r="A15" s="201" t="s">
        <v>213</v>
      </c>
      <c r="B15" s="201">
        <v>89.4</v>
      </c>
    </row>
    <row r="16" spans="1:9" ht="15.75" x14ac:dyDescent="0.25">
      <c r="A16" s="201" t="s">
        <v>212</v>
      </c>
      <c r="B16" s="201">
        <v>85.2</v>
      </c>
    </row>
    <row r="17" spans="1:2" ht="15.75" x14ac:dyDescent="0.25">
      <c r="A17" s="201" t="s">
        <v>211</v>
      </c>
      <c r="B17" s="201">
        <v>81.7</v>
      </c>
    </row>
    <row r="18" spans="1:2" ht="15.75" x14ac:dyDescent="0.25">
      <c r="A18" s="201" t="s">
        <v>210</v>
      </c>
      <c r="B18" s="201">
        <v>73.2</v>
      </c>
    </row>
    <row r="19" spans="1:2" ht="15.75" x14ac:dyDescent="0.25">
      <c r="A19" s="201" t="s">
        <v>209</v>
      </c>
      <c r="B19" s="201">
        <v>88.5</v>
      </c>
    </row>
    <row r="20" spans="1:2" ht="15.75" x14ac:dyDescent="0.25">
      <c r="A20" s="201" t="s">
        <v>208</v>
      </c>
      <c r="B20" s="201">
        <v>97</v>
      </c>
    </row>
    <row r="21" spans="1:2" ht="15.75" x14ac:dyDescent="0.25">
      <c r="A21" s="201" t="s">
        <v>207</v>
      </c>
      <c r="B21" s="201">
        <v>95.2</v>
      </c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IeqJ4fDoZy96l3b/pgOpwVoPbu+9BkU10oZ6JggrrmVwLD4As9+d9sh4zG1rUGc+nHY0BNzqgSAXQyEdpdQXZA==" saltValue="L804rRvYgs7ByZmhM0vwJ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17" priority="8" operator="lessThan">
      <formula>70</formula>
    </cfRule>
    <cfRule type="cellIs" dxfId="116" priority="9" operator="between">
      <formula>80</formula>
      <formula>70</formula>
    </cfRule>
    <cfRule type="cellIs" dxfId="115" priority="10" operator="greaterThan">
      <formula>80</formula>
    </cfRule>
  </conditionalFormatting>
  <conditionalFormatting sqref="B11:B21">
    <cfRule type="cellIs" dxfId="114" priority="2" operator="between">
      <formula>70</formula>
      <formula>80</formula>
    </cfRule>
    <cfRule type="cellIs" dxfId="113" priority="3" operator="lessThan">
      <formula>70</formula>
    </cfRule>
    <cfRule type="cellIs" dxfId="112" priority="4" operator="greaterThan">
      <formula>80</formula>
    </cfRule>
  </conditionalFormatting>
  <conditionalFormatting sqref="D8">
    <cfRule type="expression" dxfId="111" priority="1">
      <formula>TODAY()&gt;$I$8</formula>
    </cfRule>
  </conditionalFormatting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107B-685D-4858-A204-9EEB128744E6}">
  <dimension ref="A1:I46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38" t="s">
        <v>27</v>
      </c>
      <c r="B1" s="339"/>
      <c r="C1" s="339"/>
      <c r="D1" s="340"/>
      <c r="E1" s="8"/>
      <c r="F1" s="8"/>
    </row>
    <row r="2" spans="1:9" ht="26.25" x14ac:dyDescent="0.25">
      <c r="A2" s="408" t="s">
        <v>825</v>
      </c>
      <c r="B2" s="409"/>
      <c r="C2" s="409"/>
      <c r="D2" s="410"/>
      <c r="E2" s="11"/>
      <c r="F2" s="11"/>
    </row>
    <row r="3" spans="1:9" ht="21.75" thickBot="1" x14ac:dyDescent="0.3">
      <c r="A3" s="411" t="s">
        <v>900</v>
      </c>
      <c r="B3" s="412"/>
      <c r="C3" s="412"/>
      <c r="D3" s="41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AVERAGE(B10:B49)</f>
        <v>91.309090909090912</v>
      </c>
      <c r="C5" s="347"/>
      <c r="D5" s="348"/>
      <c r="E5" s="41"/>
      <c r="F5" s="41"/>
    </row>
    <row r="6" spans="1:9" ht="38.25" thickBot="1" x14ac:dyDescent="0.3">
      <c r="A6" s="214" t="s">
        <v>325</v>
      </c>
      <c r="B6" s="349">
        <f>AVERAGE(B10:B18)</f>
        <v>91.857142857142861</v>
      </c>
      <c r="C6" s="349"/>
      <c r="D6" s="350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43831</v>
      </c>
      <c r="C8" s="196" t="s">
        <v>368</v>
      </c>
      <c r="D8" s="222">
        <v>47466</v>
      </c>
      <c r="E8" s="31"/>
      <c r="F8" s="31"/>
      <c r="I8" s="188">
        <f>D8+1825</f>
        <v>49291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3.6" customHeight="1" x14ac:dyDescent="0.25">
      <c r="A11" s="14"/>
      <c r="B11" s="14"/>
      <c r="C11" s="2"/>
      <c r="D11" s="2"/>
      <c r="E11" s="2"/>
    </row>
    <row r="12" spans="1:9" ht="19.5" customHeight="1" x14ac:dyDescent="0.25">
      <c r="A12" s="201" t="s">
        <v>1152</v>
      </c>
      <c r="B12" s="201">
        <v>94.5</v>
      </c>
      <c r="C12" s="2"/>
      <c r="D12" s="2"/>
      <c r="E12" s="2"/>
    </row>
    <row r="13" spans="1:9" ht="17.45" customHeight="1" x14ac:dyDescent="0.25">
      <c r="A13" s="328" t="s">
        <v>1134</v>
      </c>
      <c r="B13" s="201">
        <v>92.5</v>
      </c>
      <c r="C13" s="2"/>
      <c r="D13" s="2"/>
      <c r="E13" s="2"/>
    </row>
    <row r="14" spans="1:9" ht="15.75" x14ac:dyDescent="0.25">
      <c r="A14" s="200" t="s">
        <v>1098</v>
      </c>
      <c r="B14" s="201">
        <v>90.1</v>
      </c>
      <c r="C14" s="2"/>
      <c r="D14" s="2"/>
      <c r="E14" s="2"/>
    </row>
    <row r="15" spans="1:9" ht="17.25" customHeight="1" x14ac:dyDescent="0.25">
      <c r="A15" s="201" t="s">
        <v>1031</v>
      </c>
      <c r="B15" s="201">
        <v>82.9</v>
      </c>
      <c r="C15" s="2"/>
      <c r="D15" s="2"/>
      <c r="E15" s="2"/>
    </row>
    <row r="16" spans="1:9" ht="17.25" customHeight="1" x14ac:dyDescent="0.25">
      <c r="A16" s="201" t="s">
        <v>1005</v>
      </c>
      <c r="B16" s="201">
        <v>94</v>
      </c>
      <c r="C16" s="2"/>
      <c r="D16" s="2"/>
      <c r="E16" s="2"/>
    </row>
    <row r="17" spans="1:5" ht="17.25" customHeight="1" x14ac:dyDescent="0.25">
      <c r="A17" s="201" t="s">
        <v>790</v>
      </c>
      <c r="B17" s="201">
        <v>94.6</v>
      </c>
      <c r="C17" s="2"/>
      <c r="D17" s="2"/>
      <c r="E17" s="2"/>
    </row>
    <row r="18" spans="1:5" ht="15.75" x14ac:dyDescent="0.25">
      <c r="A18" s="201" t="s">
        <v>774</v>
      </c>
      <c r="B18" s="201">
        <v>94.4</v>
      </c>
      <c r="C18" s="2"/>
      <c r="D18" s="2"/>
      <c r="E18" s="2"/>
    </row>
    <row r="19" spans="1:5" ht="15.75" x14ac:dyDescent="0.25">
      <c r="A19" s="201" t="s">
        <v>393</v>
      </c>
      <c r="B19" s="201">
        <v>92</v>
      </c>
      <c r="C19" s="2"/>
      <c r="D19" s="2"/>
      <c r="E19" s="2"/>
    </row>
    <row r="20" spans="1:5" ht="15.75" x14ac:dyDescent="0.25">
      <c r="A20" s="201" t="s">
        <v>356</v>
      </c>
      <c r="B20" s="201">
        <v>91.4</v>
      </c>
    </row>
    <row r="21" spans="1:5" ht="15.75" x14ac:dyDescent="0.25">
      <c r="A21" s="201" t="s">
        <v>252</v>
      </c>
      <c r="B21" s="201">
        <v>82.4</v>
      </c>
    </row>
    <row r="22" spans="1:5" ht="15.75" x14ac:dyDescent="0.25">
      <c r="A22" s="201" t="s">
        <v>253</v>
      </c>
      <c r="B22" s="201">
        <v>95.6</v>
      </c>
    </row>
    <row r="23" spans="1:5" ht="15.75" x14ac:dyDescent="0.25">
      <c r="A23" s="200"/>
      <c r="B23" s="200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cwk01+Cna2lHVF2glFxmvYPTHtyukaP674IE2F8kfhAOr35cIe+ufN909djmPGo84kReY2Ju6aNYBpjhXDZ9qw==" saltValue="tAFGvSfdOVKYnfzPAI4oa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10" priority="5" operator="lessThan">
      <formula>70</formula>
    </cfRule>
    <cfRule type="cellIs" dxfId="109" priority="6" operator="between">
      <formula>80</formula>
      <formula>70</formula>
    </cfRule>
    <cfRule type="cellIs" dxfId="108" priority="7" operator="greaterThan">
      <formula>80</formula>
    </cfRule>
  </conditionalFormatting>
  <conditionalFormatting sqref="B12:B22">
    <cfRule type="cellIs" dxfId="107" priority="2" operator="greaterThan">
      <formula>80</formula>
    </cfRule>
  </conditionalFormatting>
  <conditionalFormatting sqref="D8">
    <cfRule type="expression" dxfId="106" priority="1">
      <formula>TODAY()&gt;$I$8</formula>
    </cfRule>
  </conditionalFormatting>
  <pageMargins left="0.7" right="0.7" top="0.75" bottom="0.75" header="0.3" footer="0.3"/>
  <pageSetup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E1CF-7A58-47C6-B099-0E4DD2F86956}">
  <dimension ref="A1:I47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338" t="s">
        <v>28</v>
      </c>
      <c r="B1" s="339"/>
      <c r="C1" s="339"/>
      <c r="D1" s="340"/>
      <c r="E1" s="8"/>
      <c r="F1" s="8"/>
    </row>
    <row r="2" spans="1:9" ht="26.25" x14ac:dyDescent="0.25">
      <c r="A2" s="529" t="s">
        <v>832</v>
      </c>
      <c r="B2" s="530"/>
      <c r="C2" s="530"/>
      <c r="D2" s="531"/>
      <c r="E2" s="11"/>
      <c r="F2" s="11"/>
    </row>
    <row r="3" spans="1:9" ht="36.6" customHeight="1" thickBot="1" x14ac:dyDescent="0.3">
      <c r="A3" s="532" t="s">
        <v>901</v>
      </c>
      <c r="B3" s="533"/>
      <c r="C3" s="533"/>
      <c r="D3" s="534"/>
      <c r="E3" s="11"/>
      <c r="F3" s="11"/>
    </row>
    <row r="4" spans="1:9" ht="7.7" customHeight="1" thickBot="1" x14ac:dyDescent="0.3">
      <c r="A4" s="1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526">
        <f>AVERAGE(B10:B50)</f>
        <v>93.500000000000014</v>
      </c>
      <c r="C5" s="527"/>
      <c r="D5" s="528"/>
      <c r="E5" s="41"/>
      <c r="F5" s="41"/>
    </row>
    <row r="6" spans="1:9" ht="38.25" thickBot="1" x14ac:dyDescent="0.3">
      <c r="A6" s="214" t="s">
        <v>325</v>
      </c>
      <c r="B6" s="349">
        <f>AVERAGE(B10:B18)</f>
        <v>97.542857142857159</v>
      </c>
      <c r="C6" s="349"/>
      <c r="D6" s="350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38.25" thickBot="1" x14ac:dyDescent="0.3">
      <c r="A8" s="195" t="s">
        <v>324</v>
      </c>
      <c r="B8" s="204">
        <v>44013</v>
      </c>
      <c r="C8" s="196" t="s">
        <v>368</v>
      </c>
      <c r="D8" s="194">
        <v>45839</v>
      </c>
      <c r="E8" s="31"/>
      <c r="F8" s="31"/>
      <c r="I8" s="188">
        <f>D8+1825</f>
        <v>47664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3.6" customHeight="1" x14ac:dyDescent="0.25">
      <c r="A11" s="14"/>
      <c r="B11" s="14"/>
      <c r="C11" s="2"/>
      <c r="D11" s="2"/>
      <c r="E11" s="2"/>
    </row>
    <row r="12" spans="1:9" ht="18" customHeight="1" x14ac:dyDescent="0.25">
      <c r="A12" s="201" t="s">
        <v>1153</v>
      </c>
      <c r="B12" s="201">
        <v>99.8</v>
      </c>
      <c r="C12" s="2"/>
      <c r="D12" s="2"/>
      <c r="E12" s="2"/>
    </row>
    <row r="13" spans="1:9" ht="17.45" customHeight="1" x14ac:dyDescent="0.25">
      <c r="A13" s="201" t="s">
        <v>1115</v>
      </c>
      <c r="B13" s="201">
        <v>98</v>
      </c>
      <c r="C13" s="2"/>
      <c r="D13" s="2"/>
      <c r="E13" s="2"/>
    </row>
    <row r="14" spans="1:9" ht="15.75" x14ac:dyDescent="0.25">
      <c r="A14" s="201" t="s">
        <v>1095</v>
      </c>
      <c r="B14" s="201">
        <v>99.8</v>
      </c>
      <c r="C14" s="2"/>
      <c r="D14" s="2"/>
      <c r="E14" s="2"/>
    </row>
    <row r="15" spans="1:9" ht="15.75" x14ac:dyDescent="0.25">
      <c r="A15" s="201" t="s">
        <v>1036</v>
      </c>
      <c r="B15" s="201">
        <v>97.5</v>
      </c>
      <c r="C15" s="2"/>
      <c r="D15" s="2"/>
      <c r="E15" s="2"/>
    </row>
    <row r="16" spans="1:9" ht="15.75" x14ac:dyDescent="0.25">
      <c r="A16" s="201" t="s">
        <v>1016</v>
      </c>
      <c r="B16" s="201">
        <v>95</v>
      </c>
      <c r="C16" s="2"/>
      <c r="D16" s="2"/>
      <c r="E16" s="2"/>
    </row>
    <row r="17" spans="1:5" ht="15.75" x14ac:dyDescent="0.25">
      <c r="A17" s="201" t="s">
        <v>800</v>
      </c>
      <c r="B17" s="201">
        <v>94.7</v>
      </c>
      <c r="C17" s="2"/>
      <c r="D17" s="2"/>
      <c r="E17" s="2"/>
    </row>
    <row r="18" spans="1:5" ht="15.75" x14ac:dyDescent="0.25">
      <c r="A18" s="201" t="s">
        <v>777</v>
      </c>
      <c r="B18" s="201">
        <v>98</v>
      </c>
      <c r="C18" s="2"/>
      <c r="D18" s="2"/>
      <c r="E18" s="2"/>
    </row>
    <row r="19" spans="1:5" ht="15.75" x14ac:dyDescent="0.25">
      <c r="A19" s="201" t="s">
        <v>383</v>
      </c>
      <c r="B19" s="201">
        <v>88.2</v>
      </c>
      <c r="C19" s="2"/>
      <c r="D19" s="2"/>
      <c r="E19" s="2"/>
    </row>
    <row r="20" spans="1:5" ht="15.75" x14ac:dyDescent="0.25">
      <c r="A20" s="201" t="s">
        <v>365</v>
      </c>
      <c r="B20" s="201">
        <v>84.5</v>
      </c>
      <c r="C20" s="2"/>
      <c r="D20" s="2"/>
      <c r="E20" s="2"/>
    </row>
    <row r="21" spans="1:5" ht="15.75" x14ac:dyDescent="0.25">
      <c r="A21" s="201" t="s">
        <v>110</v>
      </c>
      <c r="B21" s="201">
        <v>79.5</v>
      </c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2XX3CA04uXMAxrUd/16HXTZy5vx2BXI9yL8FMbrLIttRXBogQT+54uMHPncKN0CarlA1CsF53Q8A1VnR1top/w==" saltValue="OwFf/lyyVd6IFMzjt4Np1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05" priority="8" operator="lessThan">
      <formula>70</formula>
    </cfRule>
    <cfRule type="cellIs" dxfId="104" priority="9" operator="between">
      <formula>80</formula>
      <formula>70</formula>
    </cfRule>
    <cfRule type="cellIs" dxfId="103" priority="10" operator="greaterThan">
      <formula>80</formula>
    </cfRule>
  </conditionalFormatting>
  <conditionalFormatting sqref="B12:B21">
    <cfRule type="cellIs" dxfId="102" priority="2" operator="between">
      <formula>70</formula>
      <formula>80</formula>
    </cfRule>
    <cfRule type="cellIs" dxfId="101" priority="3" operator="lessThan">
      <formula>70</formula>
    </cfRule>
    <cfRule type="cellIs" dxfId="100" priority="4" operator="greaterThan">
      <formula>80</formula>
    </cfRule>
  </conditionalFormatting>
  <conditionalFormatting sqref="D8">
    <cfRule type="expression" dxfId="99" priority="1">
      <formula>TODAY()&gt;$I$8</formula>
    </cfRule>
  </conditionalFormatting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9496-D3AA-416C-830C-A86A2E62BE02}">
  <sheetPr>
    <tabColor theme="4" tint="-0.249977111117893"/>
  </sheetPr>
  <dimension ref="A1:I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338" t="s">
        <v>722</v>
      </c>
      <c r="B1" s="339"/>
      <c r="C1" s="339"/>
      <c r="D1" s="340"/>
      <c r="E1" s="8"/>
      <c r="F1" s="8"/>
    </row>
    <row r="2" spans="1:9" ht="26.25" x14ac:dyDescent="0.4">
      <c r="A2" s="420" t="s">
        <v>977</v>
      </c>
      <c r="B2" s="421"/>
      <c r="C2" s="421"/>
      <c r="D2" s="422"/>
      <c r="E2" s="11"/>
      <c r="F2" s="11"/>
    </row>
    <row r="3" spans="1:9" ht="21.75" thickBot="1" x14ac:dyDescent="0.3">
      <c r="A3" s="411" t="s">
        <v>976</v>
      </c>
      <c r="B3" s="412"/>
      <c r="C3" s="412"/>
      <c r="D3" s="413"/>
      <c r="E3" s="11"/>
      <c r="F3" s="11"/>
    </row>
    <row r="4" spans="1:9" ht="7.7" customHeight="1" thickBot="1" x14ac:dyDescent="0.3">
      <c r="A4" s="45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AVERAGE(B10:B58)</f>
        <v>74.900000000000006</v>
      </c>
      <c r="C5" s="347"/>
      <c r="D5" s="348"/>
      <c r="E5" s="41"/>
      <c r="F5" s="41"/>
    </row>
    <row r="6" spans="1:9" ht="38.25" thickBot="1" x14ac:dyDescent="0.3">
      <c r="A6" s="214" t="s">
        <v>325</v>
      </c>
      <c r="B6" s="349">
        <f>AVERAGE(B11:B16)</f>
        <v>74.900000000000006</v>
      </c>
      <c r="C6" s="349"/>
      <c r="D6" s="350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43647</v>
      </c>
      <c r="C8" s="196" t="s">
        <v>368</v>
      </c>
      <c r="D8" s="223">
        <v>44011</v>
      </c>
      <c r="E8" s="31"/>
      <c r="F8" s="31"/>
      <c r="I8" s="188">
        <f>D8+1825</f>
        <v>45836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x14ac:dyDescent="0.25">
      <c r="A11" s="27" t="s">
        <v>149</v>
      </c>
      <c r="B11" s="27">
        <v>73.8</v>
      </c>
      <c r="C11" s="2"/>
      <c r="D11" s="2"/>
      <c r="E11" s="2"/>
    </row>
    <row r="12" spans="1:9" x14ac:dyDescent="0.25">
      <c r="A12" s="27" t="s">
        <v>151</v>
      </c>
      <c r="B12" s="27">
        <v>76</v>
      </c>
      <c r="C12" s="2"/>
      <c r="D12" s="2"/>
      <c r="E12" s="2"/>
    </row>
    <row r="13" spans="1:9" x14ac:dyDescent="0.25">
      <c r="A13" s="27"/>
      <c r="B13" s="27"/>
    </row>
    <row r="14" spans="1:9" x14ac:dyDescent="0.25">
      <c r="A14" s="27"/>
      <c r="B14" s="27"/>
    </row>
    <row r="15" spans="1:9" x14ac:dyDescent="0.25">
      <c r="A15" s="2"/>
      <c r="B15" s="2"/>
    </row>
    <row r="16" spans="1:9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cHhprfXLu2ouDU+nn0YPqPKW8Z/MpbTAvJIP3GSP+7yLLaI9DU42wz1KfeFC39ZfB6dsMrqBEaJLpPTXcWmgTw==" saltValue="ps71JGVIfKkKLtb1mYM3q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98" priority="5" operator="lessThan">
      <formula>70</formula>
    </cfRule>
    <cfRule type="cellIs" dxfId="97" priority="6" operator="between">
      <formula>80</formula>
      <formula>70</formula>
    </cfRule>
    <cfRule type="cellIs" dxfId="96" priority="7" operator="greaterThan">
      <formula>80</formula>
    </cfRule>
  </conditionalFormatting>
  <conditionalFormatting sqref="B11:B12">
    <cfRule type="cellIs" dxfId="95" priority="2" operator="between">
      <formula>70</formula>
      <formula>80</formula>
    </cfRule>
  </conditionalFormatting>
  <conditionalFormatting sqref="B11:B14">
    <cfRule type="cellIs" dxfId="94" priority="3" operator="greaterThan">
      <formula>80</formula>
    </cfRule>
  </conditionalFormatting>
  <conditionalFormatting sqref="D8">
    <cfRule type="expression" dxfId="93" priority="1">
      <formula>TODAY()&gt;$I$8</formula>
    </cfRule>
  </conditionalFormatting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A31E-8763-4710-BF35-B77872CCC833}">
  <dimension ref="A1:I46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38" t="s">
        <v>373</v>
      </c>
      <c r="B1" s="339"/>
      <c r="C1" s="339"/>
      <c r="D1" s="340"/>
      <c r="E1" s="8"/>
      <c r="F1" s="8"/>
    </row>
    <row r="2" spans="1:9" ht="26.25" x14ac:dyDescent="0.25">
      <c r="A2" s="529" t="s">
        <v>823</v>
      </c>
      <c r="B2" s="530"/>
      <c r="C2" s="530"/>
      <c r="D2" s="531"/>
      <c r="E2" s="11"/>
      <c r="F2" s="11"/>
    </row>
    <row r="3" spans="1:9" ht="21.75" thickBot="1" x14ac:dyDescent="0.3">
      <c r="A3" s="472" t="s">
        <v>902</v>
      </c>
      <c r="B3" s="473"/>
      <c r="C3" s="473"/>
      <c r="D3" s="474"/>
      <c r="E3" s="11"/>
      <c r="F3" s="11"/>
    </row>
    <row r="4" spans="1:9" ht="7.7" customHeight="1" thickBot="1" x14ac:dyDescent="0.3">
      <c r="A4" s="1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AVERAGE(B10:B51)</f>
        <v>88.087500000000006</v>
      </c>
      <c r="C5" s="347"/>
      <c r="D5" s="348"/>
      <c r="E5" s="41"/>
      <c r="F5" s="41"/>
    </row>
    <row r="6" spans="1:9" ht="38.25" thickBot="1" x14ac:dyDescent="0.3">
      <c r="A6" s="214" t="s">
        <v>325</v>
      </c>
      <c r="B6" s="349">
        <f>AVERAGE(B10:B19)</f>
        <v>87.728571428571428</v>
      </c>
      <c r="C6" s="349"/>
      <c r="D6" s="350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44378</v>
      </c>
      <c r="C8" s="196" t="s">
        <v>368</v>
      </c>
      <c r="D8" s="222">
        <v>46568</v>
      </c>
      <c r="E8" s="31"/>
      <c r="F8" s="31"/>
      <c r="I8" s="188">
        <f>D8+1825</f>
        <v>48393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16.5" customHeight="1" x14ac:dyDescent="0.25">
      <c r="A13" s="201" t="s">
        <v>1191</v>
      </c>
      <c r="B13" s="201">
        <v>84.8</v>
      </c>
      <c r="C13" s="2"/>
      <c r="D13" s="2"/>
      <c r="E13" s="2"/>
    </row>
    <row r="14" spans="1:9" ht="18" customHeight="1" x14ac:dyDescent="0.25">
      <c r="A14" s="201" t="s">
        <v>1112</v>
      </c>
      <c r="B14" s="201">
        <v>91.3</v>
      </c>
      <c r="C14" s="2"/>
      <c r="D14" s="2"/>
      <c r="E14" s="2"/>
    </row>
    <row r="15" spans="1:9" ht="15.75" x14ac:dyDescent="0.25">
      <c r="A15" s="201" t="s">
        <v>1099</v>
      </c>
      <c r="B15" s="201">
        <v>89.7</v>
      </c>
      <c r="C15" s="2"/>
      <c r="D15" s="2"/>
      <c r="E15" s="2"/>
    </row>
    <row r="16" spans="1:9" ht="15.75" x14ac:dyDescent="0.25">
      <c r="A16" s="201" t="s">
        <v>1034</v>
      </c>
      <c r="B16" s="201">
        <v>89.7</v>
      </c>
      <c r="C16" s="2"/>
      <c r="D16" s="2"/>
      <c r="E16" s="2"/>
    </row>
    <row r="17" spans="1:5" ht="15.75" x14ac:dyDescent="0.25">
      <c r="A17" s="201" t="s">
        <v>1014</v>
      </c>
      <c r="B17" s="201">
        <v>92</v>
      </c>
      <c r="C17" s="2"/>
      <c r="D17" s="2"/>
      <c r="E17" s="2"/>
    </row>
    <row r="18" spans="1:5" ht="15.75" x14ac:dyDescent="0.25">
      <c r="A18" s="201" t="s">
        <v>796</v>
      </c>
      <c r="B18" s="201">
        <v>82.9</v>
      </c>
      <c r="C18" s="2"/>
      <c r="D18" s="2"/>
      <c r="E18" s="2"/>
    </row>
    <row r="19" spans="1:5" ht="18.75" customHeight="1" x14ac:dyDescent="0.25">
      <c r="A19" s="201" t="s">
        <v>776</v>
      </c>
      <c r="B19" s="201">
        <v>83.7</v>
      </c>
      <c r="C19" s="2"/>
      <c r="D19" s="2"/>
      <c r="E19" s="2"/>
    </row>
    <row r="20" spans="1:5" ht="15.75" x14ac:dyDescent="0.25">
      <c r="A20" s="201" t="s">
        <v>397</v>
      </c>
      <c r="B20" s="201">
        <v>90.6</v>
      </c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4rL6/OzYcgT7V6I4QGXuWqSUgr3L4qf2UO3R5YBS6WRmFpnC512lpqE7E9IslX3ONMBnxuZcPH1odccS70GfOw==" saltValue="SLV9JPNiH9ZHvj9km02dv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92" priority="5" operator="lessThan">
      <formula>70</formula>
    </cfRule>
    <cfRule type="cellIs" dxfId="91" priority="6" operator="between">
      <formula>80</formula>
      <formula>70</formula>
    </cfRule>
    <cfRule type="cellIs" dxfId="90" priority="7" operator="greaterThan">
      <formula>80</formula>
    </cfRule>
  </conditionalFormatting>
  <conditionalFormatting sqref="B13:B20">
    <cfRule type="cellIs" dxfId="89" priority="2" operator="between">
      <formula>70</formula>
      <formula>80</formula>
    </cfRule>
    <cfRule type="cellIs" dxfId="88" priority="3" operator="lessThan">
      <formula>70</formula>
    </cfRule>
    <cfRule type="cellIs" dxfId="87" priority="4" operator="greaterThan">
      <formula>80</formula>
    </cfRule>
  </conditionalFormatting>
  <conditionalFormatting sqref="D8">
    <cfRule type="expression" dxfId="86" priority="1">
      <formula>TODAY()&gt;$I$8</formula>
    </cfRule>
  </conditionalFormatting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74B5-BB9D-4B6E-B0C6-D19A917A3E1A}">
  <sheetPr>
    <tabColor theme="4" tint="-0.249977111117893"/>
  </sheetPr>
  <dimension ref="A1:I42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0" hidden="1" customWidth="1"/>
  </cols>
  <sheetData>
    <row r="1" spans="1:9" ht="28.5" x14ac:dyDescent="0.45">
      <c r="A1" s="535" t="s">
        <v>978</v>
      </c>
      <c r="B1" s="535"/>
      <c r="C1" s="535"/>
      <c r="D1" s="535"/>
      <c r="E1" s="8"/>
      <c r="F1" s="8"/>
    </row>
    <row r="2" spans="1:9" ht="26.25" x14ac:dyDescent="0.25">
      <c r="A2" s="409" t="s">
        <v>804</v>
      </c>
      <c r="B2" s="409"/>
      <c r="C2" s="409"/>
      <c r="D2" s="409"/>
      <c r="E2" s="11"/>
      <c r="F2" s="11"/>
    </row>
    <row r="3" spans="1:9" ht="21" x14ac:dyDescent="0.25">
      <c r="A3" s="536" t="s">
        <v>979</v>
      </c>
      <c r="B3" s="536"/>
      <c r="C3" s="536"/>
      <c r="D3" s="536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AVERAGE(B10:B45)</f>
        <v>78.45</v>
      </c>
      <c r="C5" s="347"/>
      <c r="D5" s="348"/>
      <c r="E5" s="41"/>
      <c r="F5" s="41"/>
    </row>
    <row r="6" spans="1:9" ht="38.25" thickBot="1" x14ac:dyDescent="0.3">
      <c r="A6" s="214" t="s">
        <v>325</v>
      </c>
      <c r="B6" s="349">
        <f>AVERAGE(B10:B19)</f>
        <v>78.45</v>
      </c>
      <c r="C6" s="349"/>
      <c r="D6" s="350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44508</v>
      </c>
      <c r="C8" s="196" t="s">
        <v>368</v>
      </c>
      <c r="D8" s="223">
        <f>B8+244</f>
        <v>44752</v>
      </c>
      <c r="E8" s="31"/>
      <c r="F8" s="31"/>
      <c r="I8" s="188">
        <f>D8+1825</f>
        <v>46577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ht="3.6" customHeight="1" x14ac:dyDescent="0.25">
      <c r="A11" s="12"/>
      <c r="B11" s="12"/>
      <c r="C11" s="2"/>
      <c r="D11" s="2"/>
      <c r="E11" s="2"/>
    </row>
    <row r="12" spans="1:9" x14ac:dyDescent="0.25">
      <c r="A12" s="27" t="s">
        <v>801</v>
      </c>
      <c r="B12" s="27">
        <v>70.7</v>
      </c>
      <c r="C12" s="2"/>
      <c r="D12" s="2"/>
      <c r="E12" s="2"/>
    </row>
    <row r="13" spans="1:9" ht="17.25" customHeight="1" x14ac:dyDescent="0.25">
      <c r="A13" s="27" t="s">
        <v>798</v>
      </c>
      <c r="B13" s="27">
        <v>86.2</v>
      </c>
      <c r="C13" s="2"/>
      <c r="D13" s="2"/>
      <c r="E13" s="2"/>
    </row>
    <row r="14" spans="1:9" x14ac:dyDescent="0.25">
      <c r="A14" s="256"/>
      <c r="B14" s="256"/>
      <c r="C14" s="2"/>
      <c r="D14" s="2"/>
      <c r="E14" s="2"/>
    </row>
    <row r="15" spans="1:9" x14ac:dyDescent="0.25">
      <c r="A15" s="2"/>
      <c r="B15" s="2"/>
      <c r="C15" s="2"/>
      <c r="D15" s="2"/>
      <c r="E15" s="2"/>
    </row>
    <row r="16" spans="1:9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</sheetData>
  <sheetProtection algorithmName="SHA-512" hashValue="8/wA/0AaOv9ssWBZll42ULVROVmtD9V4FC5zDXC5345N9OMeonLhQ0vZOqAnPVKYG7wgR5lelSJhMV2jHDS5hw==" saltValue="aVCuS9CBcafLxJU8XigzI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85" priority="4" operator="lessThan">
      <formula>70</formula>
    </cfRule>
    <cfRule type="cellIs" dxfId="84" priority="5" operator="between">
      <formula>80</formula>
      <formula>70</formula>
    </cfRule>
    <cfRule type="cellIs" dxfId="83" priority="6" operator="greaterThan">
      <formula>80</formula>
    </cfRule>
  </conditionalFormatting>
  <conditionalFormatting sqref="B12:B18">
    <cfRule type="cellIs" dxfId="82" priority="2" operator="greaterThan">
      <formula>80</formula>
    </cfRule>
  </conditionalFormatting>
  <conditionalFormatting sqref="D8">
    <cfRule type="expression" dxfId="81" priority="1">
      <formula>TODAY()&gt;$I$8</formula>
    </cfRule>
  </conditionalFormatting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26F79-0C45-4D17-ACA1-25FFFFD74907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338" t="s">
        <v>903</v>
      </c>
      <c r="B1" s="339"/>
      <c r="C1" s="339"/>
      <c r="D1" s="340"/>
      <c r="E1" s="8"/>
      <c r="F1" s="8"/>
    </row>
    <row r="2" spans="1:10" ht="26.25" x14ac:dyDescent="0.25">
      <c r="A2" s="529" t="s">
        <v>825</v>
      </c>
      <c r="B2" s="530"/>
      <c r="C2" s="530"/>
      <c r="D2" s="531"/>
      <c r="E2" s="11"/>
      <c r="F2" s="11"/>
    </row>
    <row r="3" spans="1:10" ht="21.75" thickBot="1" x14ac:dyDescent="0.3">
      <c r="A3" s="472" t="s">
        <v>838</v>
      </c>
      <c r="B3" s="473"/>
      <c r="C3" s="473"/>
      <c r="D3" s="474"/>
      <c r="E3" s="11"/>
      <c r="F3" s="11"/>
    </row>
    <row r="4" spans="1:10" ht="7.7" customHeight="1" thickBot="1" x14ac:dyDescent="0.3">
      <c r="A4" s="18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AVERAGE(B10:B51)</f>
        <v>93.466666666666683</v>
      </c>
      <c r="C5" s="347"/>
      <c r="D5" s="348"/>
      <c r="E5" s="41"/>
      <c r="F5" s="41"/>
    </row>
    <row r="6" spans="1:10" ht="38.25" thickBot="1" x14ac:dyDescent="0.3">
      <c r="A6" s="214" t="s">
        <v>325</v>
      </c>
      <c r="B6" s="349">
        <f>AVERAGE(B10:B22)</f>
        <v>93.466666666666683</v>
      </c>
      <c r="C6" s="349"/>
      <c r="D6" s="350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44866</v>
      </c>
      <c r="C8" s="196" t="s">
        <v>368</v>
      </c>
      <c r="D8" s="222">
        <v>46692</v>
      </c>
      <c r="E8" s="31"/>
      <c r="F8" s="31"/>
      <c r="J8" s="188">
        <f>D8+1825</f>
        <v>48517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6.6" customHeight="1" x14ac:dyDescent="0.25">
      <c r="A11" s="14"/>
      <c r="B11" s="14"/>
      <c r="C11" s="2"/>
      <c r="D11" s="2"/>
      <c r="E11" s="2"/>
    </row>
    <row r="12" spans="1:10" ht="6.6" customHeight="1" x14ac:dyDescent="0.25">
      <c r="A12" s="14"/>
      <c r="B12" s="14"/>
      <c r="C12" s="2"/>
      <c r="D12" s="2"/>
      <c r="E12" s="2"/>
    </row>
    <row r="13" spans="1:10" ht="18" customHeight="1" x14ac:dyDescent="0.25">
      <c r="A13" s="201" t="s">
        <v>1205</v>
      </c>
      <c r="B13" s="201">
        <v>98</v>
      </c>
      <c r="C13" s="2"/>
      <c r="D13" s="2"/>
      <c r="E13" s="2"/>
    </row>
    <row r="14" spans="1:10" ht="15.75" x14ac:dyDescent="0.25">
      <c r="A14" s="201" t="s">
        <v>1154</v>
      </c>
      <c r="B14" s="201">
        <v>93.8</v>
      </c>
      <c r="C14" s="2"/>
      <c r="D14" s="2"/>
      <c r="E14" s="2"/>
    </row>
    <row r="15" spans="1:10" ht="18" customHeight="1" x14ac:dyDescent="0.25">
      <c r="A15" s="200" t="s">
        <v>1113</v>
      </c>
      <c r="B15" s="201">
        <v>93.9</v>
      </c>
      <c r="C15" s="2"/>
      <c r="D15" s="2"/>
      <c r="E15" s="2"/>
    </row>
    <row r="16" spans="1:10" ht="15.75" x14ac:dyDescent="0.25">
      <c r="A16" s="201" t="s">
        <v>1106</v>
      </c>
      <c r="B16" s="201">
        <v>94.9</v>
      </c>
      <c r="C16" s="2"/>
      <c r="D16" s="2"/>
      <c r="E16" s="2"/>
    </row>
    <row r="17" spans="1:5" ht="15.75" x14ac:dyDescent="0.25">
      <c r="A17" s="201" t="s">
        <v>1039</v>
      </c>
      <c r="B17" s="201">
        <v>90.8</v>
      </c>
      <c r="C17" s="2"/>
      <c r="D17" s="2"/>
      <c r="E17" s="2"/>
    </row>
    <row r="18" spans="1:5" ht="15.75" x14ac:dyDescent="0.25">
      <c r="A18" s="201" t="s">
        <v>836</v>
      </c>
      <c r="B18" s="201">
        <v>89.4</v>
      </c>
      <c r="C18" s="2"/>
      <c r="D18" s="2"/>
      <c r="E18" s="2"/>
    </row>
    <row r="19" spans="1:5" ht="18.75" customHeight="1" x14ac:dyDescent="0.25">
      <c r="A19" s="200"/>
      <c r="B19" s="200"/>
      <c r="C19" s="2"/>
      <c r="D19" s="2"/>
      <c r="E19" s="2"/>
    </row>
    <row r="20" spans="1:5" ht="15.75" x14ac:dyDescent="0.25">
      <c r="A20" s="200"/>
      <c r="B20" s="200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pM/G2J6cQ5QP/7jZfJewtyjVercMY1qeQxT06bPnCTGUvrbdMhgh1l/olXpNXN22LCK980gBZNYYDiS2UIFhzQ==" saltValue="S3E4Np5/3vcf9S/ij3bIU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80" priority="5" operator="lessThan">
      <formula>70</formula>
    </cfRule>
    <cfRule type="cellIs" dxfId="79" priority="6" operator="between">
      <formula>80</formula>
      <formula>70</formula>
    </cfRule>
    <cfRule type="cellIs" dxfId="78" priority="7" operator="greaterThan">
      <formula>80</formula>
    </cfRule>
  </conditionalFormatting>
  <conditionalFormatting sqref="B13:B18">
    <cfRule type="cellIs" dxfId="77" priority="2" operator="between">
      <formula>70</formula>
      <formula>80</formula>
    </cfRule>
    <cfRule type="cellIs" dxfId="76" priority="3" operator="lessThan">
      <formula>70</formula>
    </cfRule>
    <cfRule type="cellIs" dxfId="75" priority="4" operator="greaterThan">
      <formula>80</formula>
    </cfRule>
  </conditionalFormatting>
  <conditionalFormatting sqref="D8">
    <cfRule type="expression" dxfId="74" priority="1">
      <formula>TODAY()&gt;$J$8</formula>
    </cfRule>
  </conditionalFormatting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2D8A5-CDAF-4BB3-BEAD-CE7A252F4622}">
  <dimension ref="A1:I4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9.5703125" hidden="1" customWidth="1"/>
  </cols>
  <sheetData>
    <row r="1" spans="1:9" ht="28.5" x14ac:dyDescent="0.45">
      <c r="A1" s="338" t="s">
        <v>818</v>
      </c>
      <c r="B1" s="339"/>
      <c r="C1" s="339"/>
      <c r="D1" s="340"/>
      <c r="E1" s="8"/>
      <c r="F1" s="8"/>
    </row>
    <row r="2" spans="1:9" ht="26.25" x14ac:dyDescent="0.25">
      <c r="A2" s="408" t="s">
        <v>827</v>
      </c>
      <c r="B2" s="409"/>
      <c r="C2" s="409"/>
      <c r="D2" s="410"/>
      <c r="E2" s="11"/>
      <c r="F2" s="11"/>
    </row>
    <row r="3" spans="1:9" ht="21.75" thickBot="1" x14ac:dyDescent="0.3">
      <c r="A3" s="411" t="s">
        <v>904</v>
      </c>
      <c r="B3" s="412"/>
      <c r="C3" s="412"/>
      <c r="D3" s="41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AVERAGE(B10:B51)</f>
        <v>87.199999999999989</v>
      </c>
      <c r="C5" s="347"/>
      <c r="D5" s="348"/>
      <c r="E5" s="41"/>
      <c r="F5" s="41"/>
    </row>
    <row r="6" spans="1:9" ht="38.25" thickBot="1" x14ac:dyDescent="0.3">
      <c r="A6" s="214" t="s">
        <v>325</v>
      </c>
      <c r="B6" s="349">
        <f>AVERAGE(B10:B21)</f>
        <v>87.199999999999989</v>
      </c>
      <c r="C6" s="349"/>
      <c r="D6" s="350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46934</v>
      </c>
      <c r="E8" s="31"/>
      <c r="F8" s="31"/>
      <c r="I8" s="188">
        <f>D8+1825</f>
        <v>48759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3.6" customHeight="1" x14ac:dyDescent="0.25">
      <c r="A11" s="14"/>
      <c r="B11" s="14"/>
      <c r="C11" s="2"/>
      <c r="D11" s="2"/>
      <c r="E11" s="2"/>
    </row>
    <row r="12" spans="1:9" ht="3.6" customHeight="1" x14ac:dyDescent="0.25">
      <c r="A12" s="14"/>
      <c r="B12" s="14"/>
      <c r="C12" s="2"/>
      <c r="D12" s="2"/>
      <c r="E12" s="2"/>
    </row>
    <row r="13" spans="1:9" ht="15.75" customHeight="1" x14ac:dyDescent="0.25">
      <c r="A13" s="201" t="s">
        <v>1148</v>
      </c>
      <c r="B13" s="201">
        <v>92.8</v>
      </c>
      <c r="C13" s="2"/>
      <c r="D13" s="2"/>
      <c r="E13" s="2"/>
    </row>
    <row r="14" spans="1:9" ht="17.649999999999999" customHeight="1" x14ac:dyDescent="0.25">
      <c r="A14" s="201" t="s">
        <v>1127</v>
      </c>
      <c r="B14" s="201">
        <v>82.7</v>
      </c>
      <c r="C14" s="2"/>
      <c r="D14" s="2"/>
      <c r="E14" s="2"/>
    </row>
    <row r="15" spans="1:9" ht="15.75" x14ac:dyDescent="0.25">
      <c r="A15" s="201" t="s">
        <v>1100</v>
      </c>
      <c r="B15" s="201">
        <v>91</v>
      </c>
      <c r="C15" s="2"/>
      <c r="D15" s="2"/>
      <c r="E15" s="2"/>
    </row>
    <row r="16" spans="1:9" ht="15.75" x14ac:dyDescent="0.25">
      <c r="A16" s="201" t="s">
        <v>1035</v>
      </c>
      <c r="B16" s="201">
        <v>95.4</v>
      </c>
      <c r="C16" s="2"/>
      <c r="D16" s="2"/>
      <c r="E16" s="2"/>
    </row>
    <row r="17" spans="1:5" ht="15.75" x14ac:dyDescent="0.25">
      <c r="A17" s="201" t="s">
        <v>1015</v>
      </c>
      <c r="B17" s="201">
        <v>86.7</v>
      </c>
      <c r="C17" s="2"/>
      <c r="D17" s="2"/>
      <c r="E17" s="2"/>
    </row>
    <row r="18" spans="1:5" ht="15.75" x14ac:dyDescent="0.25">
      <c r="A18" s="201" t="s">
        <v>802</v>
      </c>
      <c r="B18" s="201">
        <v>74.599999999999994</v>
      </c>
      <c r="C18" s="2"/>
      <c r="D18" s="2"/>
      <c r="E18" s="2"/>
    </row>
    <row r="19" spans="1:5" ht="17.25" customHeight="1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itDQ6mytKcLkNN1JIdn0LSnHKGDfMJy26WZn09d16D2LTeJ7WhtgcDwmmN4GixYxUzZdRqS+KiBUyCNSzXonGg==" saltValue="SbCzSKH28NtziYO/GVAjh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3" priority="7" operator="lessThan">
      <formula>70</formula>
    </cfRule>
    <cfRule type="cellIs" dxfId="72" priority="8" operator="between">
      <formula>80</formula>
      <formula>70</formula>
    </cfRule>
    <cfRule type="cellIs" dxfId="71" priority="9" operator="greaterThan">
      <formula>80</formula>
    </cfRule>
  </conditionalFormatting>
  <conditionalFormatting sqref="B13:B18">
    <cfRule type="cellIs" dxfId="70" priority="2" operator="between">
      <formula>70</formula>
      <formula>80</formula>
    </cfRule>
    <cfRule type="cellIs" dxfId="69" priority="3" operator="lessThan">
      <formula>70</formula>
    </cfRule>
  </conditionalFormatting>
  <conditionalFormatting sqref="B13:B24">
    <cfRule type="cellIs" dxfId="68" priority="4" operator="greaterThan">
      <formula>80</formula>
    </cfRule>
  </conditionalFormatting>
  <conditionalFormatting sqref="D8">
    <cfRule type="expression" dxfId="67" priority="1">
      <formula>TODAY()&gt;$I$8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3C985-7F55-4F42-9BAE-B8856EF4573F}">
  <dimension ref="A1:D12"/>
  <sheetViews>
    <sheetView workbookViewId="0">
      <selection activeCell="A13" sqref="A13"/>
    </sheetView>
  </sheetViews>
  <sheetFormatPr defaultRowHeight="15" x14ac:dyDescent="0.25"/>
  <cols>
    <col min="1" max="1" width="22.5703125" customWidth="1"/>
    <col min="2" max="2" width="11.85546875" bestFit="1" customWidth="1"/>
    <col min="3" max="3" width="18.7109375" bestFit="1" customWidth="1"/>
    <col min="4" max="4" width="35" customWidth="1"/>
  </cols>
  <sheetData>
    <row r="1" spans="1:4" ht="28.5" x14ac:dyDescent="0.45">
      <c r="A1" s="338" t="s">
        <v>1146</v>
      </c>
      <c r="B1" s="339"/>
      <c r="C1" s="339"/>
      <c r="D1" s="340"/>
    </row>
    <row r="2" spans="1:4" ht="26.25" x14ac:dyDescent="0.25">
      <c r="A2" s="529" t="s">
        <v>832</v>
      </c>
      <c r="B2" s="530"/>
      <c r="C2" s="530"/>
      <c r="D2" s="531"/>
    </row>
    <row r="3" spans="1:4" ht="21.75" thickBot="1" x14ac:dyDescent="0.3">
      <c r="A3" s="532" t="s">
        <v>901</v>
      </c>
      <c r="B3" s="533"/>
      <c r="C3" s="533"/>
      <c r="D3" s="534"/>
    </row>
    <row r="4" spans="1:4" ht="15.75" thickBot="1" x14ac:dyDescent="0.3">
      <c r="A4" s="18"/>
      <c r="B4" s="11"/>
      <c r="C4" s="11"/>
      <c r="D4" s="11"/>
    </row>
    <row r="5" spans="1:4" ht="37.5" x14ac:dyDescent="0.25">
      <c r="A5" s="215" t="s">
        <v>323</v>
      </c>
      <c r="B5" s="526">
        <f>AVERAGE(B10:B49)</f>
        <v>93.8</v>
      </c>
      <c r="C5" s="527"/>
      <c r="D5" s="528"/>
    </row>
    <row r="6" spans="1:4" ht="38.25" thickBot="1" x14ac:dyDescent="0.3">
      <c r="A6" s="214" t="s">
        <v>325</v>
      </c>
      <c r="B6" s="349">
        <f>AVERAGE(B10:B17)</f>
        <v>93.8</v>
      </c>
      <c r="C6" s="349"/>
      <c r="D6" s="350"/>
    </row>
    <row r="7" spans="1:4" ht="5.25" customHeight="1" thickBot="1" x14ac:dyDescent="0.3">
      <c r="A7" s="213"/>
      <c r="B7" s="208"/>
      <c r="C7" s="36"/>
      <c r="D7" s="36"/>
    </row>
    <row r="8" spans="1:4" ht="38.25" thickBot="1" x14ac:dyDescent="0.3">
      <c r="A8" s="195" t="s">
        <v>324</v>
      </c>
      <c r="B8" s="204">
        <v>45839</v>
      </c>
      <c r="C8" s="196" t="s">
        <v>368</v>
      </c>
      <c r="D8" s="194">
        <v>48029</v>
      </c>
    </row>
    <row r="9" spans="1:4" ht="9.75" customHeight="1" x14ac:dyDescent="0.25">
      <c r="A9" s="32"/>
      <c r="B9" s="33"/>
      <c r="C9" s="33"/>
      <c r="D9" s="33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201" t="s">
        <v>1206</v>
      </c>
      <c r="B12" s="201">
        <v>93.8</v>
      </c>
      <c r="C12" s="2"/>
      <c r="D12" s="2"/>
    </row>
  </sheetData>
  <sheetProtection algorithmName="SHA-512" hashValue="YXhKH8hEhcPoD1aQRg2RI/3oZMaLSzRpR6lsQ9AHBimpX/3L850y8L2/Zv5I6vXkcKWjdavav6ziDa9pbLXCtA==" saltValue="zO3Z0c6Lj3cbNiDrIXCfk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66" priority="5" operator="lessThan">
      <formula>70</formula>
    </cfRule>
    <cfRule type="cellIs" dxfId="65" priority="6" operator="between">
      <formula>80</formula>
      <formula>70</formula>
    </cfRule>
    <cfRule type="cellIs" dxfId="64" priority="7" operator="greaterThan">
      <formula>80</formula>
    </cfRule>
  </conditionalFormatting>
  <conditionalFormatting sqref="B12">
    <cfRule type="cellIs" dxfId="63" priority="2" operator="between">
      <formula>70</formula>
      <formula>80</formula>
    </cfRule>
    <cfRule type="cellIs" dxfId="62" priority="3" operator="lessThan">
      <formula>70</formula>
    </cfRule>
    <cfRule type="cellIs" dxfId="61" priority="4" operator="greaterThan">
      <formula>80</formula>
    </cfRule>
  </conditionalFormatting>
  <conditionalFormatting sqref="D8">
    <cfRule type="expression" dxfId="60" priority="1">
      <formula>TODAY()&gt;$I$8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E6A2-D3F2-47ED-8AD6-B9D59BE1C470}">
  <dimension ref="A1:P55"/>
  <sheetViews>
    <sheetView zoomScaleNormal="100" workbookViewId="0">
      <selection activeCell="F15" sqref="F15"/>
    </sheetView>
  </sheetViews>
  <sheetFormatPr defaultRowHeight="15" x14ac:dyDescent="0.25"/>
  <cols>
    <col min="1" max="1" width="21" bestFit="1" customWidth="1"/>
    <col min="2" max="2" width="17.5703125" customWidth="1"/>
    <col min="3" max="3" width="18.42578125" bestFit="1" customWidth="1"/>
    <col min="4" max="4" width="15.85546875" bestFit="1" customWidth="1"/>
    <col min="11" max="11" width="9.5703125" bestFit="1" customWidth="1"/>
    <col min="13" max="13" width="9.5703125" hidden="1" customWidth="1"/>
    <col min="14" max="14" width="6.42578125" customWidth="1"/>
    <col min="16" max="16" width="9.5703125" hidden="1" customWidth="1"/>
  </cols>
  <sheetData>
    <row r="1" spans="1:16" ht="28.5" x14ac:dyDescent="0.45">
      <c r="A1" s="431" t="s">
        <v>3</v>
      </c>
      <c r="B1" s="432"/>
      <c r="C1" s="432"/>
      <c r="D1" s="433"/>
    </row>
    <row r="2" spans="1:16" ht="26.25" x14ac:dyDescent="0.25">
      <c r="A2" s="408" t="s">
        <v>825</v>
      </c>
      <c r="B2" s="409"/>
      <c r="C2" s="409"/>
      <c r="D2" s="410"/>
      <c r="E2" s="6"/>
      <c r="F2" s="6"/>
    </row>
    <row r="3" spans="1:16" ht="21.75" thickBot="1" x14ac:dyDescent="0.3">
      <c r="A3" s="411" t="s">
        <v>894</v>
      </c>
      <c r="B3" s="412"/>
      <c r="C3" s="412"/>
      <c r="D3" s="413"/>
      <c r="E3" s="6"/>
      <c r="F3" s="6"/>
    </row>
    <row r="4" spans="1:16" ht="7.35" customHeight="1" thickBot="1" x14ac:dyDescent="0.3">
      <c r="A4" s="190"/>
      <c r="B4" s="6"/>
      <c r="C4" s="6"/>
      <c r="D4" s="6"/>
      <c r="E4" s="6"/>
      <c r="F4" s="6"/>
    </row>
    <row r="5" spans="1:16" ht="37.5" x14ac:dyDescent="0.25">
      <c r="A5" s="215" t="s">
        <v>323</v>
      </c>
      <c r="B5" s="347">
        <f>AVERAGE(B10:B51)</f>
        <v>95.416666666666671</v>
      </c>
      <c r="C5" s="347"/>
      <c r="D5" s="348"/>
      <c r="E5" s="40"/>
      <c r="F5" s="40"/>
      <c r="N5" s="188"/>
      <c r="P5" s="188"/>
    </row>
    <row r="6" spans="1:16" ht="38.25" thickBot="1" x14ac:dyDescent="0.3">
      <c r="A6" s="214" t="s">
        <v>325</v>
      </c>
      <c r="B6" s="349">
        <f>AVERAGE(B10:B20)</f>
        <v>95.024999999999991</v>
      </c>
      <c r="C6" s="349"/>
      <c r="D6" s="350"/>
      <c r="E6" s="36"/>
      <c r="F6" s="30"/>
    </row>
    <row r="7" spans="1:16" ht="7.35" customHeight="1" thickBot="1" x14ac:dyDescent="0.3">
      <c r="A7" s="213"/>
      <c r="B7" s="208"/>
      <c r="C7" s="208"/>
      <c r="D7" s="208"/>
      <c r="E7" s="36"/>
      <c r="F7" s="30"/>
    </row>
    <row r="8" spans="1:16" ht="24" thickBot="1" x14ac:dyDescent="0.3">
      <c r="A8" s="202" t="s">
        <v>324</v>
      </c>
      <c r="B8" s="221">
        <v>43739</v>
      </c>
      <c r="C8" s="196" t="s">
        <v>368</v>
      </c>
      <c r="D8" s="222">
        <v>46293</v>
      </c>
      <c r="E8" s="30"/>
      <c r="F8" s="30"/>
      <c r="M8" s="188">
        <f>D8+1825</f>
        <v>48118</v>
      </c>
    </row>
    <row r="9" spans="1:16" ht="14.45" customHeight="1" x14ac:dyDescent="0.25">
      <c r="A9" s="32"/>
      <c r="B9" s="37"/>
      <c r="C9" s="37"/>
      <c r="D9" s="37"/>
      <c r="E9" s="30"/>
    </row>
    <row r="10" spans="1:16" ht="19.350000000000001" customHeight="1" x14ac:dyDescent="0.25">
      <c r="A10" s="235" t="s">
        <v>35</v>
      </c>
      <c r="B10" s="235" t="s">
        <v>327</v>
      </c>
      <c r="C10" s="232"/>
      <c r="D10" s="231"/>
    </row>
    <row r="11" spans="1:16" ht="6.6" customHeight="1" x14ac:dyDescent="0.25">
      <c r="A11" s="229"/>
      <c r="B11" s="229"/>
      <c r="C11" s="232"/>
      <c r="D11" s="231"/>
    </row>
    <row r="12" spans="1:16" ht="6.6" customHeight="1" x14ac:dyDescent="0.25">
      <c r="A12" s="229"/>
      <c r="B12" s="229"/>
      <c r="C12" s="232"/>
      <c r="D12" s="231"/>
    </row>
    <row r="13" spans="1:16" ht="18" customHeight="1" x14ac:dyDescent="0.25">
      <c r="A13" s="228" t="s">
        <v>1197</v>
      </c>
      <c r="B13" s="228">
        <v>98.6</v>
      </c>
      <c r="C13" s="232"/>
      <c r="D13" s="231"/>
    </row>
    <row r="14" spans="1:16" ht="15.75" x14ac:dyDescent="0.25">
      <c r="A14" s="228" t="s">
        <v>1147</v>
      </c>
      <c r="B14" s="228">
        <v>94.9</v>
      </c>
      <c r="C14" s="232"/>
      <c r="D14" s="231"/>
    </row>
    <row r="15" spans="1:16" ht="17.45" customHeight="1" x14ac:dyDescent="0.25">
      <c r="A15" s="228" t="s">
        <v>1114</v>
      </c>
      <c r="B15" s="228">
        <v>94.9</v>
      </c>
      <c r="C15" s="232"/>
      <c r="D15" s="231"/>
    </row>
    <row r="16" spans="1:16" ht="17.45" customHeight="1" x14ac:dyDescent="0.25">
      <c r="A16" s="228" t="s">
        <v>1108</v>
      </c>
      <c r="B16" s="228">
        <v>96.1</v>
      </c>
      <c r="C16" s="232"/>
      <c r="D16" s="231"/>
    </row>
    <row r="17" spans="1:11" ht="16.7" customHeight="1" x14ac:dyDescent="0.25">
      <c r="A17" s="228" t="s">
        <v>1042</v>
      </c>
      <c r="B17" s="228">
        <v>90</v>
      </c>
      <c r="C17" s="232"/>
      <c r="D17" s="231"/>
    </row>
    <row r="18" spans="1:11" ht="16.350000000000001" customHeight="1" x14ac:dyDescent="0.25">
      <c r="A18" s="228" t="s">
        <v>992</v>
      </c>
      <c r="B18" s="228">
        <v>97.8</v>
      </c>
      <c r="C18" s="232"/>
      <c r="D18" s="231"/>
    </row>
    <row r="19" spans="1:11" ht="16.350000000000001" customHeight="1" x14ac:dyDescent="0.25">
      <c r="A19" s="228" t="s">
        <v>1043</v>
      </c>
      <c r="B19" s="228">
        <v>98</v>
      </c>
      <c r="C19" s="232"/>
      <c r="D19" s="231"/>
    </row>
    <row r="20" spans="1:11" ht="15.75" x14ac:dyDescent="0.25">
      <c r="A20" s="228" t="s">
        <v>766</v>
      </c>
      <c r="B20" s="228">
        <v>89.9</v>
      </c>
      <c r="C20" s="232"/>
      <c r="D20" s="231"/>
      <c r="K20" s="188"/>
    </row>
    <row r="21" spans="1:11" ht="15.75" x14ac:dyDescent="0.25">
      <c r="A21" s="228" t="s">
        <v>375</v>
      </c>
      <c r="B21" s="228">
        <v>90.2</v>
      </c>
      <c r="C21" s="232"/>
      <c r="D21" s="231"/>
    </row>
    <row r="22" spans="1:11" ht="15.75" x14ac:dyDescent="0.25">
      <c r="A22" s="228" t="s">
        <v>344</v>
      </c>
      <c r="B22" s="228">
        <v>98.3</v>
      </c>
      <c r="C22" s="231"/>
      <c r="D22" s="231"/>
    </row>
    <row r="23" spans="1:11" ht="15.75" x14ac:dyDescent="0.25">
      <c r="A23" s="228" t="s">
        <v>109</v>
      </c>
      <c r="B23" s="228">
        <v>98.3</v>
      </c>
      <c r="C23" s="231"/>
      <c r="D23" s="231"/>
    </row>
    <row r="24" spans="1:11" ht="15.75" x14ac:dyDescent="0.25">
      <c r="A24" s="228" t="s">
        <v>326</v>
      </c>
      <c r="B24" s="228">
        <v>98</v>
      </c>
      <c r="C24" s="231"/>
      <c r="D24" s="231"/>
    </row>
    <row r="25" spans="1:11" ht="15.75" x14ac:dyDescent="0.25">
      <c r="A25" s="229"/>
      <c r="B25" s="229"/>
      <c r="C25" s="231"/>
      <c r="D25" s="231"/>
    </row>
    <row r="26" spans="1:11" ht="15.75" x14ac:dyDescent="0.25">
      <c r="A26" s="229"/>
      <c r="B26" s="229"/>
      <c r="C26" s="231"/>
      <c r="D26" s="231"/>
    </row>
    <row r="27" spans="1:11" ht="15.75" x14ac:dyDescent="0.25">
      <c r="A27" s="192"/>
      <c r="B27" s="192"/>
    </row>
    <row r="28" spans="1:11" ht="15.75" x14ac:dyDescent="0.25">
      <c r="A28" s="192"/>
      <c r="B28" s="192"/>
    </row>
    <row r="29" spans="1:11" ht="15.75" x14ac:dyDescent="0.25">
      <c r="A29" s="192"/>
      <c r="B29" s="192"/>
    </row>
    <row r="30" spans="1:11" ht="15.75" x14ac:dyDescent="0.25">
      <c r="A30" s="192"/>
      <c r="B30" s="192"/>
    </row>
    <row r="31" spans="1:11" ht="15.75" x14ac:dyDescent="0.25">
      <c r="A31" s="192"/>
      <c r="B31" s="192"/>
    </row>
    <row r="32" spans="1:11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</sheetData>
  <sheetProtection algorithmName="SHA-512" hashValue="97poXJN7N81Slg7LK0xabolz34BlYam6197kIYlamY2iDUPJnS7ZJ0Y5ZecHB4DCzAXIua1/Pqsu4Pw3MVzOBA==" saltValue="U5x5DikMQi5rjTcV5dCyV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59" priority="8" operator="between">
      <formula>79</formula>
      <formula>71</formula>
    </cfRule>
    <cfRule type="cellIs" dxfId="758" priority="9" operator="lessThan">
      <formula>71</formula>
    </cfRule>
    <cfRule type="cellIs" dxfId="757" priority="10" operator="greaterThan">
      <formula>79</formula>
    </cfRule>
  </conditionalFormatting>
  <conditionalFormatting sqref="B13:B24">
    <cfRule type="cellIs" dxfId="756" priority="12" operator="lessThan">
      <formula>71</formula>
    </cfRule>
    <cfRule type="cellIs" dxfId="755" priority="13" operator="between">
      <formula>79</formula>
      <formula>70</formula>
    </cfRule>
    <cfRule type="cellIs" dxfId="754" priority="14" operator="greaterThan">
      <formula>80</formula>
    </cfRule>
  </conditionalFormatting>
  <conditionalFormatting sqref="D8">
    <cfRule type="expression" dxfId="753" priority="1">
      <formula>TODAY()&gt;$M$8</formula>
    </cfRule>
  </conditionalFormatting>
  <conditionalFormatting sqref="E5:F5 F6:F8 E8 B9:E9">
    <cfRule type="cellIs" dxfId="752" priority="20" operator="greaterThan">
      <formula>80</formula>
    </cfRule>
  </conditionalFormatting>
  <conditionalFormatting sqref="P5">
    <cfRule type="expression" dxfId="751" priority="3">
      <formula>$P$5&lt;(TODAY()+545)</formula>
    </cfRule>
  </conditionalFormatting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8B690-BADB-4A96-B852-C19DF41F7069}">
  <sheetPr>
    <tabColor theme="4" tint="-0.249977111117893"/>
  </sheetPr>
  <dimension ref="A1:I37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38" t="s">
        <v>980</v>
      </c>
      <c r="B1" s="339"/>
      <c r="C1" s="339"/>
      <c r="D1" s="340"/>
      <c r="E1" s="8"/>
      <c r="F1" s="8"/>
    </row>
    <row r="2" spans="1:9" ht="26.25" x14ac:dyDescent="0.25">
      <c r="A2" s="529" t="s">
        <v>966</v>
      </c>
      <c r="B2" s="530"/>
      <c r="C2" s="530"/>
      <c r="D2" s="531"/>
      <c r="E2" s="11"/>
      <c r="F2" s="11"/>
    </row>
    <row r="3" spans="1:9" ht="51" customHeight="1" thickBot="1" x14ac:dyDescent="0.3">
      <c r="A3" s="532" t="s">
        <v>981</v>
      </c>
      <c r="B3" s="533"/>
      <c r="C3" s="533"/>
      <c r="D3" s="534"/>
      <c r="E3" s="11"/>
      <c r="F3" s="11"/>
    </row>
    <row r="4" spans="1:9" ht="7.7" customHeight="1" thickBot="1" x14ac:dyDescent="0.3">
      <c r="A4" s="1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AVERAGE(B10:B24)</f>
        <v>79.649999999999991</v>
      </c>
      <c r="C5" s="347"/>
      <c r="D5" s="348"/>
      <c r="E5" s="41"/>
      <c r="F5" s="41"/>
    </row>
    <row r="6" spans="1:9" ht="38.25" thickBot="1" x14ac:dyDescent="0.3">
      <c r="A6" s="214" t="s">
        <v>325</v>
      </c>
      <c r="B6" s="349">
        <f>AVERAGE(B10:B16)</f>
        <v>74</v>
      </c>
      <c r="C6" s="349"/>
      <c r="D6" s="350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41244</v>
      </c>
      <c r="C8" s="196" t="s">
        <v>368</v>
      </c>
      <c r="D8" s="223">
        <v>43799</v>
      </c>
      <c r="E8" s="31"/>
      <c r="F8" s="31"/>
      <c r="I8" s="188">
        <f>D8+1825</f>
        <v>45624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x14ac:dyDescent="0.25">
      <c r="A11" s="27" t="s">
        <v>642</v>
      </c>
      <c r="B11" s="27">
        <v>62.4</v>
      </c>
    </row>
    <row r="12" spans="1:9" x14ac:dyDescent="0.25">
      <c r="A12" s="27" t="s">
        <v>641</v>
      </c>
      <c r="B12" s="27">
        <v>70.900000000000006</v>
      </c>
    </row>
    <row r="13" spans="1:9" x14ac:dyDescent="0.25">
      <c r="A13" s="27" t="s">
        <v>640</v>
      </c>
      <c r="B13" s="27">
        <v>70.5</v>
      </c>
    </row>
    <row r="14" spans="1:9" x14ac:dyDescent="0.25">
      <c r="A14" s="27" t="s">
        <v>639</v>
      </c>
      <c r="B14" s="27">
        <v>70.5</v>
      </c>
    </row>
    <row r="15" spans="1:9" x14ac:dyDescent="0.25">
      <c r="A15" s="27" t="s">
        <v>638</v>
      </c>
      <c r="B15" s="27">
        <v>85.5</v>
      </c>
    </row>
    <row r="16" spans="1:9" x14ac:dyDescent="0.25">
      <c r="A16" s="27" t="s">
        <v>637</v>
      </c>
      <c r="B16" s="27">
        <v>84.2</v>
      </c>
    </row>
    <row r="17" spans="1:2" x14ac:dyDescent="0.25">
      <c r="A17" s="27" t="s">
        <v>636</v>
      </c>
      <c r="B17" s="27">
        <v>89.9</v>
      </c>
    </row>
    <row r="18" spans="1:2" x14ac:dyDescent="0.25">
      <c r="A18" s="27" t="s">
        <v>635</v>
      </c>
      <c r="B18" s="27">
        <v>84.9</v>
      </c>
    </row>
    <row r="19" spans="1:2" x14ac:dyDescent="0.25">
      <c r="A19" s="27" t="s">
        <v>634</v>
      </c>
      <c r="B19" s="27">
        <v>90.1</v>
      </c>
    </row>
    <row r="20" spans="1:2" x14ac:dyDescent="0.25">
      <c r="A20" s="27" t="s">
        <v>633</v>
      </c>
      <c r="B20" s="27">
        <v>86.4</v>
      </c>
    </row>
    <row r="21" spans="1:2" x14ac:dyDescent="0.25">
      <c r="A21" s="27" t="s">
        <v>632</v>
      </c>
      <c r="B21" s="27">
        <v>82.8</v>
      </c>
    </row>
    <row r="22" spans="1:2" x14ac:dyDescent="0.25">
      <c r="A22" s="27" t="s">
        <v>631</v>
      </c>
      <c r="B22" s="27">
        <v>84</v>
      </c>
    </row>
    <row r="23" spans="1:2" x14ac:dyDescent="0.25">
      <c r="A23" s="27" t="s">
        <v>630</v>
      </c>
      <c r="B23" s="27">
        <v>86</v>
      </c>
    </row>
    <row r="24" spans="1:2" x14ac:dyDescent="0.25">
      <c r="A24" s="27" t="s">
        <v>629</v>
      </c>
      <c r="B24" s="27">
        <v>67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</sheetData>
  <sheetProtection algorithmName="SHA-512" hashValue="AgW2k4fObS2mfeeYNpk6xR1b1r8sryhBlPmUTfeEF8EJBLr8IbNDr49WcuwFfYfw3f+o9ZicalHOvQ/JHMeQ9g==" saltValue="lCCwuG2whlycxteRVT301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9" priority="8" operator="lessThan">
      <formula>70</formula>
    </cfRule>
    <cfRule type="cellIs" dxfId="58" priority="9" operator="between">
      <formula>80</formula>
      <formula>70</formula>
    </cfRule>
    <cfRule type="cellIs" dxfId="57" priority="10" operator="greaterThan">
      <formula>80</formula>
    </cfRule>
  </conditionalFormatting>
  <conditionalFormatting sqref="B11:B24">
    <cfRule type="cellIs" dxfId="56" priority="2" operator="between">
      <formula>70</formula>
      <formula>80</formula>
    </cfRule>
    <cfRule type="cellIs" dxfId="55" priority="3" operator="lessThan">
      <formula>70</formula>
    </cfRule>
    <cfRule type="cellIs" dxfId="54" priority="4" operator="greaterThan">
      <formula>80</formula>
    </cfRule>
  </conditionalFormatting>
  <conditionalFormatting sqref="D8">
    <cfRule type="expression" dxfId="53" priority="1">
      <formula>TODAY()&gt;$I$8</formula>
    </cfRule>
  </conditionalFormatting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354D3-5713-4FB4-9372-3FD14E2C0A39}">
  <sheetPr>
    <tabColor theme="4" tint="-0.249977111117893"/>
  </sheetPr>
  <dimension ref="A1:I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38" t="s">
        <v>982</v>
      </c>
      <c r="B1" s="339"/>
      <c r="C1" s="339"/>
      <c r="D1" s="340"/>
      <c r="E1" s="8"/>
      <c r="F1" s="8"/>
    </row>
    <row r="2" spans="1:9" ht="26.25" x14ac:dyDescent="0.4">
      <c r="A2" s="420" t="s">
        <v>254</v>
      </c>
      <c r="B2" s="421"/>
      <c r="C2" s="421"/>
      <c r="D2" s="422"/>
      <c r="E2" s="11"/>
      <c r="F2" s="11"/>
    </row>
    <row r="3" spans="1:9" ht="40.700000000000003" customHeight="1" thickBot="1" x14ac:dyDescent="0.3">
      <c r="A3" s="537" t="s">
        <v>983</v>
      </c>
      <c r="B3" s="538"/>
      <c r="C3" s="538"/>
      <c r="D3" s="539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AVERAGE(B10:B57)</f>
        <v>88.233333333333348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AVERAGE(B11:B16)</f>
        <v>89.966666666666683</v>
      </c>
      <c r="C6" s="349"/>
      <c r="D6" s="350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41944</v>
      </c>
      <c r="C8" s="196" t="s">
        <v>368</v>
      </c>
      <c r="D8" s="223">
        <v>44499</v>
      </c>
      <c r="E8" s="35"/>
      <c r="F8" s="35"/>
      <c r="I8" s="188">
        <f>D8+1825</f>
        <v>46324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15.75" x14ac:dyDescent="0.25">
      <c r="A11" s="201" t="s">
        <v>352</v>
      </c>
      <c r="B11" s="201">
        <v>89.8</v>
      </c>
      <c r="C11" s="2"/>
      <c r="D11" s="2"/>
      <c r="E11" s="2"/>
    </row>
    <row r="12" spans="1:9" ht="15.75" x14ac:dyDescent="0.25">
      <c r="A12" s="201" t="s">
        <v>108</v>
      </c>
      <c r="B12" s="201">
        <v>95</v>
      </c>
    </row>
    <row r="13" spans="1:9" ht="15.75" x14ac:dyDescent="0.25">
      <c r="A13" s="201" t="s">
        <v>107</v>
      </c>
      <c r="B13" s="201">
        <v>91.3</v>
      </c>
    </row>
    <row r="14" spans="1:9" ht="15.75" x14ac:dyDescent="0.25">
      <c r="A14" s="201" t="s">
        <v>106</v>
      </c>
      <c r="B14" s="201">
        <v>85</v>
      </c>
    </row>
    <row r="15" spans="1:9" ht="15.75" x14ac:dyDescent="0.25">
      <c r="A15" s="201" t="s">
        <v>105</v>
      </c>
      <c r="B15" s="201">
        <v>85.8</v>
      </c>
    </row>
    <row r="16" spans="1:9" ht="15.75" x14ac:dyDescent="0.25">
      <c r="A16" s="201" t="s">
        <v>104</v>
      </c>
      <c r="B16" s="201">
        <v>92.9</v>
      </c>
    </row>
    <row r="17" spans="1:2" ht="15.75" x14ac:dyDescent="0.25">
      <c r="A17" s="201" t="s">
        <v>103</v>
      </c>
      <c r="B17" s="201">
        <v>89.9</v>
      </c>
    </row>
    <row r="18" spans="1:2" ht="15.75" x14ac:dyDescent="0.25">
      <c r="A18" s="201" t="s">
        <v>102</v>
      </c>
      <c r="B18" s="201">
        <v>92.5</v>
      </c>
    </row>
    <row r="19" spans="1:2" ht="15.75" x14ac:dyDescent="0.25">
      <c r="A19" s="201" t="s">
        <v>101</v>
      </c>
      <c r="B19" s="201">
        <v>88.8</v>
      </c>
    </row>
    <row r="20" spans="1:2" ht="15.75" x14ac:dyDescent="0.25">
      <c r="A20" s="201" t="s">
        <v>100</v>
      </c>
      <c r="B20" s="201">
        <v>91.7</v>
      </c>
    </row>
    <row r="21" spans="1:2" ht="15.75" x14ac:dyDescent="0.25">
      <c r="A21" s="201" t="s">
        <v>99</v>
      </c>
      <c r="B21" s="201">
        <v>90.1</v>
      </c>
    </row>
    <row r="22" spans="1:2" ht="15.75" x14ac:dyDescent="0.25">
      <c r="A22" s="201" t="s">
        <v>206</v>
      </c>
      <c r="B22" s="201">
        <v>66</v>
      </c>
    </row>
    <row r="23" spans="1:2" ht="15.75" x14ac:dyDescent="0.25">
      <c r="A23" s="200"/>
      <c r="B23" s="200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jjU2q7cgbBeBQ8CdKFGtEV12pAwJIZVslv0WnBSQD6Kg16J1Fp1nWAT0fZqKBjTnGDJU7lizCl0dKoNGXjEDQ==" saltValue="Ah5HDtNC72Jc0rqiIjHQP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2" priority="6" operator="lessThan">
      <formula>70</formula>
    </cfRule>
    <cfRule type="cellIs" dxfId="51" priority="7" operator="between">
      <formula>80</formula>
      <formula>70</formula>
    </cfRule>
    <cfRule type="cellIs" dxfId="50" priority="8" operator="greaterThan">
      <formula>80</formula>
    </cfRule>
  </conditionalFormatting>
  <conditionalFormatting sqref="B11:B22">
    <cfRule type="cellIs" dxfId="49" priority="2" operator="lessThan">
      <formula>70</formula>
    </cfRule>
    <cfRule type="cellIs" dxfId="48" priority="3" operator="greaterThan">
      <formula>80</formula>
    </cfRule>
  </conditionalFormatting>
  <conditionalFormatting sqref="D8">
    <cfRule type="expression" dxfId="47" priority="1">
      <formula>TODAY()&gt;$I$8</formula>
    </cfRule>
  </conditionalFormatting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3FD7-DE82-48FC-8B77-B2987E947928}">
  <sheetPr>
    <tabColor theme="4" tint="-0.249977111117893"/>
  </sheetPr>
  <dimension ref="A1:I40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38" t="s">
        <v>984</v>
      </c>
      <c r="B1" s="339"/>
      <c r="C1" s="339"/>
      <c r="D1" s="340"/>
      <c r="E1" s="8"/>
      <c r="F1" s="8"/>
    </row>
    <row r="2" spans="1:9" ht="26.25" x14ac:dyDescent="0.25">
      <c r="A2" s="489" t="s">
        <v>659</v>
      </c>
      <c r="B2" s="490"/>
      <c r="C2" s="490"/>
      <c r="D2" s="491"/>
      <c r="E2" s="11"/>
      <c r="F2" s="11"/>
    </row>
    <row r="3" spans="1:9" ht="49.35" customHeight="1" thickBot="1" x14ac:dyDescent="0.3">
      <c r="A3" s="537" t="s">
        <v>985</v>
      </c>
      <c r="B3" s="538"/>
      <c r="C3" s="538"/>
      <c r="D3" s="539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87">
        <f>AVERAGE(B10:B59)</f>
        <v>75.549999999999983</v>
      </c>
      <c r="C5" s="487"/>
      <c r="D5" s="488"/>
      <c r="E5" s="36"/>
      <c r="F5" s="36"/>
    </row>
    <row r="6" spans="1:9" ht="38.25" thickBot="1" x14ac:dyDescent="0.3">
      <c r="A6" s="214" t="s">
        <v>325</v>
      </c>
      <c r="B6" s="349">
        <f>AVERAGE(B13:B18)</f>
        <v>77.783333333333317</v>
      </c>
      <c r="C6" s="349"/>
      <c r="D6" s="350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41609</v>
      </c>
      <c r="C8" s="196" t="s">
        <v>368</v>
      </c>
      <c r="D8" s="223">
        <v>44165</v>
      </c>
      <c r="E8" s="35"/>
      <c r="F8" s="35"/>
      <c r="I8" s="188">
        <f>D8+1825</f>
        <v>45990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x14ac:dyDescent="0.25">
      <c r="A11" s="27" t="s">
        <v>655</v>
      </c>
      <c r="B11" s="27">
        <v>75.7</v>
      </c>
      <c r="C11" s="2"/>
      <c r="D11" s="2"/>
      <c r="E11" s="2"/>
    </row>
    <row r="12" spans="1:9" x14ac:dyDescent="0.25">
      <c r="A12" s="27" t="s">
        <v>654</v>
      </c>
      <c r="B12" s="27">
        <v>83.7</v>
      </c>
      <c r="C12" s="2"/>
      <c r="D12" s="2"/>
      <c r="E12" s="2"/>
    </row>
    <row r="13" spans="1:9" x14ac:dyDescent="0.25">
      <c r="A13" s="27" t="s">
        <v>653</v>
      </c>
      <c r="B13" s="27">
        <v>78.7</v>
      </c>
      <c r="C13" s="2"/>
      <c r="D13" s="2"/>
      <c r="E13" s="2"/>
    </row>
    <row r="14" spans="1:9" x14ac:dyDescent="0.25">
      <c r="A14" s="27" t="s">
        <v>652</v>
      </c>
      <c r="B14" s="27">
        <v>81.8</v>
      </c>
    </row>
    <row r="15" spans="1:9" x14ac:dyDescent="0.25">
      <c r="A15" s="27" t="s">
        <v>651</v>
      </c>
      <c r="B15" s="27">
        <v>75.900000000000006</v>
      </c>
    </row>
    <row r="16" spans="1:9" x14ac:dyDescent="0.25">
      <c r="A16" s="27" t="s">
        <v>314</v>
      </c>
      <c r="B16" s="27">
        <v>69</v>
      </c>
    </row>
    <row r="17" spans="1:2" x14ac:dyDescent="0.25">
      <c r="A17" s="27" t="s">
        <v>650</v>
      </c>
      <c r="B17" s="27">
        <v>84.4</v>
      </c>
    </row>
    <row r="18" spans="1:2" x14ac:dyDescent="0.25">
      <c r="A18" s="27" t="s">
        <v>649</v>
      </c>
      <c r="B18" s="27">
        <v>76.900000000000006</v>
      </c>
    </row>
    <row r="19" spans="1:2" x14ac:dyDescent="0.25">
      <c r="A19" s="27" t="s">
        <v>648</v>
      </c>
      <c r="B19" s="27">
        <v>53.3</v>
      </c>
    </row>
    <row r="20" spans="1:2" x14ac:dyDescent="0.25">
      <c r="A20" s="27" t="s">
        <v>647</v>
      </c>
      <c r="B20" s="27">
        <v>62.9</v>
      </c>
    </row>
    <row r="21" spans="1:2" x14ac:dyDescent="0.25">
      <c r="A21" s="27" t="s">
        <v>646</v>
      </c>
      <c r="B21" s="27">
        <v>81.400000000000006</v>
      </c>
    </row>
    <row r="22" spans="1:2" x14ac:dyDescent="0.25">
      <c r="A22" s="27" t="s">
        <v>645</v>
      </c>
      <c r="B22" s="27">
        <v>76.7</v>
      </c>
    </row>
    <row r="23" spans="1:2" x14ac:dyDescent="0.25">
      <c r="A23" s="27" t="s">
        <v>644</v>
      </c>
      <c r="B23" s="27">
        <v>74.3</v>
      </c>
    </row>
    <row r="24" spans="1:2" x14ac:dyDescent="0.25">
      <c r="A24" s="27" t="s">
        <v>643</v>
      </c>
      <c r="B24" s="27">
        <v>83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</sheetData>
  <sheetProtection algorithmName="SHA-512" hashValue="cyMIz9psOSoKe01XBmKWbObTz+TULqJM2fLjItI1DXU79AgLyoJrapsVXLzdEGjlUAbTXKhUEqmtRJypfFmJ2w==" saltValue="+H/UNwp7JRGuWhuCfkWuE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6" priority="7" operator="lessThan">
      <formula>70</formula>
    </cfRule>
    <cfRule type="cellIs" dxfId="45" priority="8" operator="between">
      <formula>80</formula>
      <formula>70</formula>
    </cfRule>
    <cfRule type="cellIs" dxfId="44" priority="9" operator="greaterThan">
      <formula>80</formula>
    </cfRule>
  </conditionalFormatting>
  <conditionalFormatting sqref="B11:B23">
    <cfRule type="cellIs" dxfId="43" priority="2" operator="between">
      <formula>70</formula>
      <formula>80</formula>
    </cfRule>
  </conditionalFormatting>
  <conditionalFormatting sqref="B11:B24">
    <cfRule type="cellIs" dxfId="42" priority="3" operator="lessThan">
      <formula>70</formula>
    </cfRule>
    <cfRule type="cellIs" dxfId="41" priority="4" operator="greaterThan">
      <formula>80</formula>
    </cfRule>
  </conditionalFormatting>
  <conditionalFormatting sqref="D8">
    <cfRule type="expression" dxfId="40" priority="1">
      <formula>TODAY()&gt;$I$8</formula>
    </cfRule>
  </conditionalFormatting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C63C2-6802-469B-8F38-C367DE62723E}">
  <sheetPr>
    <tabColor theme="4" tint="-0.249977111117893"/>
  </sheetPr>
  <dimension ref="A1:I42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38" t="s">
        <v>31</v>
      </c>
      <c r="B1" s="339"/>
      <c r="C1" s="339"/>
      <c r="D1" s="340"/>
      <c r="E1" s="8"/>
      <c r="F1" s="8"/>
    </row>
    <row r="2" spans="1:9" ht="26.25" x14ac:dyDescent="0.4">
      <c r="A2" s="420" t="s">
        <v>929</v>
      </c>
      <c r="B2" s="421"/>
      <c r="C2" s="421"/>
      <c r="D2" s="422"/>
      <c r="E2" s="11"/>
      <c r="F2" s="11"/>
    </row>
    <row r="3" spans="1:9" ht="21.75" thickBot="1" x14ac:dyDescent="0.3">
      <c r="A3" s="445" t="s">
        <v>986</v>
      </c>
      <c r="B3" s="446"/>
      <c r="C3" s="446"/>
      <c r="D3" s="447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487">
        <f>AVERAGE(B10:B45)</f>
        <v>81.914285714285725</v>
      </c>
      <c r="C5" s="487"/>
      <c r="D5" s="488"/>
      <c r="E5" s="36"/>
      <c r="F5" s="36"/>
    </row>
    <row r="6" spans="1:9" ht="38.25" thickBot="1" x14ac:dyDescent="0.3">
      <c r="A6" s="214" t="s">
        <v>325</v>
      </c>
      <c r="B6" s="349">
        <f>AVERAGE(B10:B17)</f>
        <v>89.783333333333346</v>
      </c>
      <c r="C6" s="349"/>
      <c r="D6" s="350"/>
      <c r="E6" s="36"/>
      <c r="F6" s="35"/>
    </row>
    <row r="7" spans="1:9" ht="7.7" customHeight="1" thickBot="1" x14ac:dyDescent="0.3">
      <c r="A7" s="237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42370</v>
      </c>
      <c r="C8" s="196" t="s">
        <v>368</v>
      </c>
      <c r="D8" s="223">
        <v>44925</v>
      </c>
      <c r="E8" s="35"/>
      <c r="F8" s="35"/>
      <c r="I8" s="188">
        <f>D8+1825</f>
        <v>46750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x14ac:dyDescent="0.25">
      <c r="A10" s="12" t="s">
        <v>35</v>
      </c>
      <c r="B10" s="12" t="s">
        <v>327</v>
      </c>
      <c r="C10" s="2"/>
      <c r="D10" s="2"/>
      <c r="E10" s="2"/>
    </row>
    <row r="11" spans="1:9" ht="4.3499999999999996" customHeight="1" x14ac:dyDescent="0.25">
      <c r="A11" s="12"/>
      <c r="B11" s="12"/>
      <c r="C11" s="2"/>
      <c r="D11" s="2"/>
      <c r="E11" s="2"/>
    </row>
    <row r="12" spans="1:9" ht="14.25" customHeight="1" x14ac:dyDescent="0.25">
      <c r="A12" s="27" t="s">
        <v>780</v>
      </c>
      <c r="B12" s="27">
        <v>92.7</v>
      </c>
      <c r="C12" s="2"/>
      <c r="D12" s="2"/>
      <c r="E12" s="2"/>
    </row>
    <row r="13" spans="1:9" ht="12" customHeight="1" x14ac:dyDescent="0.25">
      <c r="A13" s="27" t="s">
        <v>773</v>
      </c>
      <c r="B13" s="27">
        <v>94</v>
      </c>
      <c r="C13" s="2"/>
      <c r="D13" s="2"/>
      <c r="E13" s="2"/>
    </row>
    <row r="14" spans="1:9" x14ac:dyDescent="0.25">
      <c r="A14" s="27" t="s">
        <v>392</v>
      </c>
      <c r="B14" s="27">
        <v>86</v>
      </c>
      <c r="C14" s="2"/>
      <c r="D14" s="2"/>
      <c r="E14" s="2"/>
    </row>
    <row r="15" spans="1:9" x14ac:dyDescent="0.25">
      <c r="A15" s="27" t="s">
        <v>335</v>
      </c>
      <c r="B15" s="27">
        <v>87.4</v>
      </c>
      <c r="C15" s="2"/>
      <c r="D15" s="2"/>
      <c r="E15" s="2"/>
    </row>
    <row r="16" spans="1:9" x14ac:dyDescent="0.25">
      <c r="A16" s="27" t="s">
        <v>242</v>
      </c>
      <c r="B16" s="27">
        <v>89.4</v>
      </c>
    </row>
    <row r="17" spans="1:2" x14ac:dyDescent="0.25">
      <c r="A17" s="27" t="s">
        <v>243</v>
      </c>
      <c r="B17" s="27">
        <v>89.2</v>
      </c>
    </row>
    <row r="18" spans="1:2" x14ac:dyDescent="0.25">
      <c r="A18" s="27" t="s">
        <v>244</v>
      </c>
      <c r="B18" s="27">
        <v>80.599999999999994</v>
      </c>
    </row>
    <row r="19" spans="1:2" x14ac:dyDescent="0.25">
      <c r="A19" s="27" t="s">
        <v>245</v>
      </c>
      <c r="B19" s="27">
        <v>78.2</v>
      </c>
    </row>
    <row r="20" spans="1:2" x14ac:dyDescent="0.25">
      <c r="A20" s="27" t="s">
        <v>246</v>
      </c>
      <c r="B20" s="27">
        <v>72.2</v>
      </c>
    </row>
    <row r="21" spans="1:2" x14ac:dyDescent="0.25">
      <c r="A21" s="27" t="s">
        <v>247</v>
      </c>
      <c r="B21" s="27">
        <v>81.3</v>
      </c>
    </row>
    <row r="22" spans="1:2" x14ac:dyDescent="0.25">
      <c r="A22" s="27" t="s">
        <v>248</v>
      </c>
      <c r="B22" s="27">
        <v>81.599999999999994</v>
      </c>
    </row>
    <row r="23" spans="1:2" x14ac:dyDescent="0.25">
      <c r="A23" s="27" t="s">
        <v>249</v>
      </c>
      <c r="B23" s="27">
        <v>72.8</v>
      </c>
    </row>
    <row r="24" spans="1:2" x14ac:dyDescent="0.25">
      <c r="A24" s="27" t="s">
        <v>250</v>
      </c>
      <c r="B24" s="27">
        <v>68.5</v>
      </c>
    </row>
    <row r="25" spans="1:2" x14ac:dyDescent="0.25">
      <c r="A25" s="27" t="s">
        <v>251</v>
      </c>
      <c r="B25" s="27">
        <v>72.900000000000006</v>
      </c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</sheetData>
  <sheetProtection algorithmName="SHA-512" hashValue="+UUrdWdnk+//3Y4YgSeEo6yXQ+H9t0CFWM6eyCxe4xh+pCjma84b6odhdbu6HuetTekzc3SsfYBc3P2tIu8Eog==" saltValue="+RF23INGPJYassj+t4A5f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9" priority="8" operator="lessThan">
      <formula>70</formula>
    </cfRule>
    <cfRule type="cellIs" dxfId="38" priority="9" operator="between">
      <formula>80</formula>
      <formula>70</formula>
    </cfRule>
    <cfRule type="cellIs" dxfId="37" priority="10" operator="greaterThan">
      <formula>80</formula>
    </cfRule>
  </conditionalFormatting>
  <conditionalFormatting sqref="B12:B25">
    <cfRule type="cellIs" dxfId="36" priority="2" operator="between">
      <formula>70</formula>
      <formula>80</formula>
    </cfRule>
    <cfRule type="cellIs" dxfId="35" priority="3" operator="lessThan">
      <formula>70</formula>
    </cfRule>
    <cfRule type="cellIs" dxfId="34" priority="4" operator="greaterThan">
      <formula>80</formula>
    </cfRule>
  </conditionalFormatting>
  <conditionalFormatting sqref="D8">
    <cfRule type="expression" dxfId="33" priority="1">
      <formula>TODAY()&gt;$I$8</formula>
    </cfRule>
  </conditionalFormatting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9C76-81C7-4F73-ADF2-FB53371EE746}">
  <dimension ref="A1:H51"/>
  <sheetViews>
    <sheetView workbookViewId="0">
      <selection activeCell="A16" sqref="A16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8" max="8" width="9.5703125" hidden="1" customWidth="1"/>
  </cols>
  <sheetData>
    <row r="1" spans="1:8" ht="28.5" x14ac:dyDescent="0.45">
      <c r="A1" s="338" t="s">
        <v>32</v>
      </c>
      <c r="B1" s="339"/>
      <c r="C1" s="339"/>
      <c r="D1" s="340"/>
      <c r="E1" s="8"/>
      <c r="F1" s="8"/>
    </row>
    <row r="2" spans="1:8" ht="26.25" x14ac:dyDescent="0.4">
      <c r="A2" s="341" t="s">
        <v>825</v>
      </c>
      <c r="B2" s="342"/>
      <c r="C2" s="342"/>
      <c r="D2" s="343"/>
      <c r="E2" s="11"/>
      <c r="F2" s="11"/>
    </row>
    <row r="3" spans="1:8" ht="21.75" thickBot="1" x14ac:dyDescent="0.4">
      <c r="A3" s="507" t="s">
        <v>905</v>
      </c>
      <c r="B3" s="508"/>
      <c r="C3" s="508"/>
      <c r="D3" s="509"/>
      <c r="E3" s="11"/>
      <c r="F3" s="11"/>
    </row>
    <row r="4" spans="1:8" ht="7.7" customHeight="1" thickBot="1" x14ac:dyDescent="0.3">
      <c r="A4" s="257"/>
      <c r="B4" s="11"/>
      <c r="C4" s="11"/>
      <c r="D4" s="11"/>
      <c r="E4" s="11"/>
      <c r="F4" s="11"/>
    </row>
    <row r="5" spans="1:8" ht="37.5" x14ac:dyDescent="0.25">
      <c r="A5" s="215" t="s">
        <v>323</v>
      </c>
      <c r="B5" s="347">
        <f>AVERAGE(B11:B54)</f>
        <v>98.091666666666683</v>
      </c>
      <c r="C5" s="347"/>
      <c r="D5" s="348"/>
      <c r="E5" s="41"/>
      <c r="F5" s="41"/>
    </row>
    <row r="6" spans="1:8" ht="38.25" thickBot="1" x14ac:dyDescent="0.3">
      <c r="A6" s="214" t="s">
        <v>325</v>
      </c>
      <c r="B6" s="349">
        <f>AVERAGE(B11:B22)</f>
        <v>98.087499999999991</v>
      </c>
      <c r="C6" s="349"/>
      <c r="D6" s="350"/>
      <c r="E6" s="36"/>
      <c r="F6" s="31"/>
    </row>
    <row r="7" spans="1:8" ht="7.7" customHeight="1" thickBot="1" x14ac:dyDescent="0.3">
      <c r="A7" s="213"/>
      <c r="B7" s="208"/>
      <c r="C7" s="36"/>
      <c r="D7" s="36"/>
      <c r="E7" s="36"/>
      <c r="F7" s="31"/>
    </row>
    <row r="8" spans="1:8" ht="23.25" x14ac:dyDescent="0.25">
      <c r="A8" s="205" t="s">
        <v>324</v>
      </c>
      <c r="B8" s="242">
        <v>43617</v>
      </c>
      <c r="C8" s="198" t="s">
        <v>368</v>
      </c>
      <c r="D8" s="218">
        <v>45441</v>
      </c>
      <c r="E8" s="31"/>
      <c r="F8" s="31"/>
      <c r="H8" s="188">
        <f>D8+1825</f>
        <v>47266</v>
      </c>
    </row>
    <row r="9" spans="1:8" ht="24" thickBot="1" x14ac:dyDescent="0.3">
      <c r="A9" s="206" t="s">
        <v>1107</v>
      </c>
      <c r="B9" s="243">
        <v>45444</v>
      </c>
      <c r="C9" s="207" t="s">
        <v>822</v>
      </c>
      <c r="D9" s="220">
        <v>47268</v>
      </c>
      <c r="E9" s="31"/>
      <c r="F9" s="31"/>
      <c r="H9" s="188"/>
    </row>
    <row r="10" spans="1:8" ht="14.45" customHeight="1" x14ac:dyDescent="0.25">
      <c r="A10" s="32"/>
      <c r="B10" s="33"/>
      <c r="C10" s="33"/>
      <c r="D10" s="33"/>
      <c r="E10" s="31"/>
      <c r="F10" s="2"/>
    </row>
    <row r="11" spans="1:8" ht="15.75" x14ac:dyDescent="0.25">
      <c r="A11" s="14" t="s">
        <v>35</v>
      </c>
      <c r="B11" s="14" t="s">
        <v>327</v>
      </c>
      <c r="C11" s="2"/>
      <c r="D11" s="2"/>
      <c r="E11" s="2"/>
    </row>
    <row r="12" spans="1:8" ht="4.3499999999999996" customHeight="1" x14ac:dyDescent="0.25">
      <c r="A12" s="14"/>
      <c r="B12" s="14"/>
      <c r="C12" s="2"/>
      <c r="D12" s="2"/>
      <c r="E12" s="2"/>
    </row>
    <row r="13" spans="1:8" ht="4.3499999999999996" customHeight="1" x14ac:dyDescent="0.25">
      <c r="A13" s="14"/>
      <c r="B13" s="14"/>
      <c r="C13" s="2"/>
      <c r="D13" s="2"/>
      <c r="E13" s="2"/>
    </row>
    <row r="14" spans="1:8" ht="4.3499999999999996" customHeight="1" x14ac:dyDescent="0.25">
      <c r="A14" s="14"/>
      <c r="B14" s="14"/>
      <c r="C14" s="2"/>
      <c r="D14" s="2"/>
      <c r="E14" s="2"/>
    </row>
    <row r="15" spans="1:8" ht="16.5" customHeight="1" x14ac:dyDescent="0.25">
      <c r="A15" s="201" t="s">
        <v>1209</v>
      </c>
      <c r="B15" s="201">
        <v>95.9</v>
      </c>
      <c r="C15" s="2"/>
      <c r="D15" s="2"/>
      <c r="E15" s="2"/>
    </row>
    <row r="16" spans="1:8" ht="18.75" customHeight="1" x14ac:dyDescent="0.25">
      <c r="A16" s="201" t="s">
        <v>1152</v>
      </c>
      <c r="B16" s="201">
        <v>95.6</v>
      </c>
      <c r="C16" s="2"/>
      <c r="D16" s="2"/>
      <c r="E16" s="2"/>
    </row>
    <row r="17" spans="1:5" ht="17.45" customHeight="1" x14ac:dyDescent="0.25">
      <c r="A17" s="201" t="s">
        <v>1134</v>
      </c>
      <c r="B17" s="201">
        <v>98.8</v>
      </c>
      <c r="C17" s="2"/>
      <c r="D17" s="2"/>
      <c r="E17" s="2"/>
    </row>
    <row r="18" spans="1:5" ht="15.75" x14ac:dyDescent="0.25">
      <c r="A18" s="201" t="s">
        <v>1098</v>
      </c>
      <c r="B18" s="201">
        <v>99.6</v>
      </c>
      <c r="C18" s="2"/>
      <c r="D18" s="2"/>
      <c r="E18" s="2"/>
    </row>
    <row r="19" spans="1:5" ht="18" customHeight="1" x14ac:dyDescent="0.25">
      <c r="A19" s="201" t="s">
        <v>1031</v>
      </c>
      <c r="B19" s="201">
        <v>99.6</v>
      </c>
      <c r="C19" s="2"/>
      <c r="D19" s="2"/>
      <c r="E19" s="2"/>
    </row>
    <row r="20" spans="1:5" ht="18" customHeight="1" x14ac:dyDescent="0.25">
      <c r="A20" s="201" t="s">
        <v>1005</v>
      </c>
      <c r="B20" s="201">
        <v>99.3</v>
      </c>
      <c r="C20" s="2"/>
      <c r="D20" s="2"/>
      <c r="E20" s="2"/>
    </row>
    <row r="21" spans="1:5" ht="18" customHeight="1" x14ac:dyDescent="0.25">
      <c r="A21" s="201" t="s">
        <v>781</v>
      </c>
      <c r="B21" s="201">
        <v>97.9</v>
      </c>
      <c r="C21" s="2"/>
      <c r="D21" s="2"/>
      <c r="E21" s="2"/>
    </row>
    <row r="22" spans="1:5" ht="15" customHeight="1" x14ac:dyDescent="0.25">
      <c r="A22" s="201" t="s">
        <v>774</v>
      </c>
      <c r="B22" s="201">
        <v>98</v>
      </c>
      <c r="C22" s="2"/>
      <c r="D22" s="2"/>
      <c r="E22" s="2"/>
    </row>
    <row r="23" spans="1:5" ht="15.75" x14ac:dyDescent="0.25">
      <c r="A23" s="201" t="s">
        <v>393</v>
      </c>
      <c r="B23" s="201">
        <v>99.1</v>
      </c>
      <c r="C23" s="2"/>
      <c r="D23" s="2"/>
      <c r="E23" s="2"/>
    </row>
    <row r="24" spans="1:5" ht="15.75" x14ac:dyDescent="0.25">
      <c r="A24" s="201" t="s">
        <v>356</v>
      </c>
      <c r="B24" s="201">
        <v>99.1</v>
      </c>
      <c r="C24" s="2"/>
      <c r="D24" s="2"/>
      <c r="E24" s="2"/>
    </row>
    <row r="25" spans="1:5" ht="15.75" x14ac:dyDescent="0.25">
      <c r="A25" s="201" t="s">
        <v>252</v>
      </c>
      <c r="B25" s="201">
        <v>98.3</v>
      </c>
    </row>
    <row r="26" spans="1:5" ht="15.75" x14ac:dyDescent="0.25">
      <c r="A26" s="201" t="s">
        <v>253</v>
      </c>
      <c r="B26" s="201">
        <v>95.9</v>
      </c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</sheetData>
  <sheetProtection algorithmName="SHA-512" hashValue="zZNIhHy1pXaHX3NldDrJOAdrGjtuMAdsohS7MPX4KDQPUTNBGh4r/A7uAQoMXi3Y4uBVu8ivEEczRuJvGgSmjg==" saltValue="R4xIEnSegcUOZf9lpv+PL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2" priority="5" operator="lessThan">
      <formula>70</formula>
    </cfRule>
    <cfRule type="cellIs" dxfId="31" priority="6" operator="between">
      <formula>80</formula>
      <formula>70</formula>
    </cfRule>
    <cfRule type="cellIs" dxfId="30" priority="7" operator="greaterThan">
      <formula>80</formula>
    </cfRule>
  </conditionalFormatting>
  <conditionalFormatting sqref="B15:B26">
    <cfRule type="cellIs" dxfId="29" priority="3" operator="greaterThan">
      <formula>80</formula>
    </cfRule>
  </conditionalFormatting>
  <conditionalFormatting sqref="D8:D9">
    <cfRule type="expression" dxfId="28" priority="1">
      <formula>TODAY()&gt;$H$8</formula>
    </cfRule>
  </conditionalFormatting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1544-F955-42F4-BF52-D14D23A61B8E}">
  <dimension ref="A1:I49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1.85546875" bestFit="1" customWidth="1"/>
    <col min="9" max="9" width="10.5703125" hidden="1" customWidth="1"/>
  </cols>
  <sheetData>
    <row r="1" spans="1:9" ht="28.5" x14ac:dyDescent="0.45">
      <c r="A1" s="338" t="s">
        <v>33</v>
      </c>
      <c r="B1" s="339"/>
      <c r="C1" s="339"/>
      <c r="D1" s="340"/>
      <c r="E1" s="8"/>
      <c r="F1" s="8"/>
    </row>
    <row r="2" spans="1:9" ht="45.75" customHeight="1" x14ac:dyDescent="0.4">
      <c r="A2" s="540" t="s">
        <v>1181</v>
      </c>
      <c r="B2" s="541"/>
      <c r="C2" s="541"/>
      <c r="D2" s="542"/>
      <c r="E2" s="11"/>
      <c r="F2" s="11"/>
    </row>
    <row r="3" spans="1:9" ht="42.6" customHeight="1" thickBot="1" x14ac:dyDescent="0.4">
      <c r="A3" s="543" t="s">
        <v>906</v>
      </c>
      <c r="B3" s="544"/>
      <c r="C3" s="544"/>
      <c r="D3" s="545"/>
      <c r="E3" s="11"/>
      <c r="F3" s="11"/>
    </row>
    <row r="4" spans="1:9" ht="7.7" customHeight="1" thickBot="1" x14ac:dyDescent="0.3">
      <c r="A4" s="258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AVERAGE(B10:B52)</f>
        <v>76.016666666666666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AVERAGE(B10:B20)</f>
        <v>80.724999999999994</v>
      </c>
      <c r="C6" s="349"/>
      <c r="D6" s="350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43800</v>
      </c>
      <c r="C8" s="196" t="s">
        <v>368</v>
      </c>
      <c r="D8" s="223">
        <v>46355</v>
      </c>
      <c r="E8" s="35"/>
      <c r="F8" s="35"/>
      <c r="I8" s="188">
        <f>D8+1825</f>
        <v>48180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5" customHeight="1" x14ac:dyDescent="0.25">
      <c r="A13" s="201" t="s">
        <v>1209</v>
      </c>
      <c r="B13" s="201">
        <v>80.400000000000006</v>
      </c>
      <c r="C13" s="2"/>
      <c r="D13" s="2"/>
      <c r="E13" s="2"/>
    </row>
    <row r="14" spans="1:9" ht="15.75" x14ac:dyDescent="0.25">
      <c r="A14" s="201" t="s">
        <v>1152</v>
      </c>
      <c r="B14" s="201">
        <v>66.7</v>
      </c>
      <c r="C14" s="2"/>
      <c r="D14" s="2"/>
      <c r="E14" s="2"/>
    </row>
    <row r="15" spans="1:9" ht="17.45" customHeight="1" x14ac:dyDescent="0.25">
      <c r="A15" s="201" t="s">
        <v>1134</v>
      </c>
      <c r="B15" s="201">
        <v>86.6</v>
      </c>
      <c r="C15" s="2"/>
      <c r="D15" s="2"/>
      <c r="E15" s="2"/>
    </row>
    <row r="16" spans="1:9" ht="15.75" x14ac:dyDescent="0.25">
      <c r="A16" s="201" t="s">
        <v>1101</v>
      </c>
      <c r="B16" s="201">
        <v>79.7</v>
      </c>
      <c r="C16" s="2"/>
      <c r="D16" s="2"/>
      <c r="E16" s="2"/>
    </row>
    <row r="17" spans="1:5" ht="15.75" x14ac:dyDescent="0.25">
      <c r="A17" s="201" t="s">
        <v>1031</v>
      </c>
      <c r="B17" s="201">
        <v>87.2</v>
      </c>
      <c r="C17" s="2"/>
      <c r="D17" s="2"/>
      <c r="E17" s="2"/>
    </row>
    <row r="18" spans="1:5" ht="15.75" x14ac:dyDescent="0.25">
      <c r="A18" s="201" t="s">
        <v>1005</v>
      </c>
      <c r="B18" s="201">
        <v>81.599999999999994</v>
      </c>
      <c r="C18" s="2"/>
      <c r="D18" s="2"/>
      <c r="E18" s="2"/>
    </row>
    <row r="19" spans="1:5" ht="15.75" x14ac:dyDescent="0.25">
      <c r="A19" s="201" t="s">
        <v>781</v>
      </c>
      <c r="B19" s="201">
        <v>77.3</v>
      </c>
      <c r="C19" s="2"/>
      <c r="D19" s="2"/>
      <c r="E19" s="2"/>
    </row>
    <row r="20" spans="1:5" ht="15.75" customHeight="1" x14ac:dyDescent="0.25">
      <c r="A20" s="201" t="s">
        <v>774</v>
      </c>
      <c r="B20" s="201">
        <v>86.3</v>
      </c>
      <c r="C20" s="2"/>
      <c r="D20" s="2"/>
      <c r="E20" s="2"/>
    </row>
    <row r="21" spans="1:5" ht="15.75" x14ac:dyDescent="0.25">
      <c r="A21" s="201" t="s">
        <v>393</v>
      </c>
      <c r="B21" s="201">
        <v>69.599999999999994</v>
      </c>
      <c r="C21" s="2"/>
      <c r="D21" s="2"/>
      <c r="E21" s="2"/>
    </row>
    <row r="22" spans="1:5" ht="15.75" x14ac:dyDescent="0.25">
      <c r="A22" s="201" t="s">
        <v>356</v>
      </c>
      <c r="B22" s="201">
        <v>64.900000000000006</v>
      </c>
      <c r="C22" s="2"/>
      <c r="D22" s="2"/>
      <c r="E22" s="2"/>
    </row>
    <row r="23" spans="1:5" ht="15.75" x14ac:dyDescent="0.25">
      <c r="A23" s="201" t="s">
        <v>252</v>
      </c>
      <c r="B23" s="201">
        <v>70.099999999999994</v>
      </c>
    </row>
    <row r="24" spans="1:5" ht="15.75" x14ac:dyDescent="0.25">
      <c r="A24" s="201" t="s">
        <v>253</v>
      </c>
      <c r="B24" s="201">
        <v>61.8</v>
      </c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gukzYZxH0fXlLLz9Dbeik1uWIc/OlunTDETT+8oxYg1Le34NvTo83H9r0WZAdfDkRVIPJoh0NbFISePwD16kRg==" saltValue="wnX4GDf2UwJTuVoIdNGkc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7" priority="8" operator="lessThan">
      <formula>70</formula>
    </cfRule>
    <cfRule type="cellIs" dxfId="26" priority="9" operator="between">
      <formula>80</formula>
      <formula>70</formula>
    </cfRule>
    <cfRule type="cellIs" dxfId="25" priority="10" operator="greaterThan">
      <formula>80</formula>
    </cfRule>
  </conditionalFormatting>
  <conditionalFormatting sqref="B13:B24">
    <cfRule type="cellIs" dxfId="24" priority="2" operator="between">
      <formula>70</formula>
      <formula>80</formula>
    </cfRule>
    <cfRule type="cellIs" dxfId="23" priority="3" operator="lessThan">
      <formula>70</formula>
    </cfRule>
    <cfRule type="cellIs" dxfId="22" priority="4" operator="greaterThan">
      <formula>80</formula>
    </cfRule>
  </conditionalFormatting>
  <conditionalFormatting sqref="D8">
    <cfRule type="expression" dxfId="21" priority="1">
      <formula>TODAY()&gt;$I$8</formula>
    </cfRule>
  </conditionalFormatting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5556-D23A-46BC-BA4A-D1BCF17FF522}">
  <dimension ref="A1:I48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38" t="s">
        <v>34</v>
      </c>
      <c r="B1" s="339"/>
      <c r="C1" s="339"/>
      <c r="D1" s="340"/>
      <c r="E1" s="8"/>
      <c r="F1" s="8"/>
    </row>
    <row r="2" spans="1:9" ht="26.25" x14ac:dyDescent="0.4">
      <c r="A2" s="341" t="s">
        <v>823</v>
      </c>
      <c r="B2" s="342"/>
      <c r="C2" s="342"/>
      <c r="D2" s="343"/>
      <c r="E2" s="11"/>
      <c r="F2" s="11"/>
    </row>
    <row r="3" spans="1:9" ht="39.6" customHeight="1" thickBot="1" x14ac:dyDescent="0.4">
      <c r="A3" s="344" t="s">
        <v>907</v>
      </c>
      <c r="B3" s="345"/>
      <c r="C3" s="345"/>
      <c r="D3" s="346"/>
      <c r="E3" s="11"/>
      <c r="F3" s="11"/>
    </row>
    <row r="4" spans="1:9" ht="7.7" customHeight="1" thickBot="1" x14ac:dyDescent="0.3">
      <c r="A4" s="1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AVERAGE(B10:B52)</f>
        <v>81.72999999999999</v>
      </c>
      <c r="C5" s="347"/>
      <c r="D5" s="348"/>
      <c r="E5" s="41"/>
      <c r="F5" s="41"/>
    </row>
    <row r="6" spans="1:9" ht="38.25" thickBot="1" x14ac:dyDescent="0.3">
      <c r="A6" s="214" t="s">
        <v>325</v>
      </c>
      <c r="B6" s="349">
        <f>AVERAGE(B10:B20)</f>
        <v>82.575000000000003</v>
      </c>
      <c r="C6" s="349"/>
      <c r="D6" s="350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44166</v>
      </c>
      <c r="C8" s="196" t="s">
        <v>368</v>
      </c>
      <c r="D8" s="222">
        <v>46720</v>
      </c>
      <c r="E8" s="31"/>
      <c r="F8" s="31"/>
      <c r="I8" s="188">
        <f>D8+1825</f>
        <v>48545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18" customHeight="1" x14ac:dyDescent="0.25">
      <c r="A13" s="201" t="s">
        <v>1207</v>
      </c>
      <c r="B13" s="201">
        <v>78.7</v>
      </c>
      <c r="C13" s="2"/>
      <c r="D13" s="2"/>
      <c r="E13" s="2"/>
    </row>
    <row r="14" spans="1:9" ht="15.75" x14ac:dyDescent="0.25">
      <c r="A14" s="201" t="s">
        <v>1155</v>
      </c>
      <c r="B14" s="201">
        <v>80.099999999999994</v>
      </c>
      <c r="C14" s="2"/>
      <c r="D14" s="2"/>
      <c r="E14" s="2"/>
    </row>
    <row r="15" spans="1:9" ht="17.45" customHeight="1" x14ac:dyDescent="0.25">
      <c r="A15" s="201" t="s">
        <v>1116</v>
      </c>
      <c r="B15" s="201">
        <v>73.099999999999994</v>
      </c>
      <c r="C15" s="2"/>
      <c r="D15" s="2"/>
      <c r="E15" s="2"/>
    </row>
    <row r="16" spans="1:9" ht="15.75" x14ac:dyDescent="0.25">
      <c r="A16" s="201" t="s">
        <v>1102</v>
      </c>
      <c r="B16" s="201">
        <v>78.3</v>
      </c>
      <c r="C16" s="2"/>
      <c r="D16" s="2"/>
      <c r="E16" s="2"/>
    </row>
    <row r="17" spans="1:5" ht="18" customHeight="1" x14ac:dyDescent="0.25">
      <c r="A17" s="201" t="s">
        <v>1018</v>
      </c>
      <c r="B17" s="201">
        <v>89.4</v>
      </c>
      <c r="C17" s="2"/>
      <c r="D17" s="2"/>
      <c r="E17" s="2"/>
    </row>
    <row r="18" spans="1:5" ht="18" customHeight="1" x14ac:dyDescent="0.25">
      <c r="A18" s="201" t="s">
        <v>1010</v>
      </c>
      <c r="B18" s="201">
        <v>89.2</v>
      </c>
      <c r="C18" s="2"/>
      <c r="D18" s="2"/>
      <c r="E18" s="2"/>
    </row>
    <row r="19" spans="1:5" ht="18" customHeight="1" x14ac:dyDescent="0.25">
      <c r="A19" s="201" t="s">
        <v>782</v>
      </c>
      <c r="B19" s="201">
        <v>84.4</v>
      </c>
      <c r="C19" s="2"/>
      <c r="D19" s="2"/>
      <c r="E19" s="2"/>
    </row>
    <row r="20" spans="1:5" ht="19.5" customHeight="1" x14ac:dyDescent="0.25">
      <c r="A20" s="201" t="s">
        <v>768</v>
      </c>
      <c r="B20" s="201">
        <v>87.4</v>
      </c>
      <c r="C20" s="2"/>
      <c r="D20" s="2"/>
      <c r="E20" s="2"/>
    </row>
    <row r="21" spans="1:5" ht="15.75" x14ac:dyDescent="0.25">
      <c r="A21" s="201" t="s">
        <v>384</v>
      </c>
      <c r="B21" s="201">
        <v>77.8</v>
      </c>
      <c r="C21" s="2"/>
      <c r="D21" s="2"/>
      <c r="E21" s="2"/>
    </row>
    <row r="22" spans="1:5" ht="15.75" x14ac:dyDescent="0.25">
      <c r="A22" s="201" t="s">
        <v>336</v>
      </c>
      <c r="B22" s="201">
        <v>78.900000000000006</v>
      </c>
    </row>
    <row r="23" spans="1:5" ht="15.75" x14ac:dyDescent="0.25">
      <c r="A23" s="200"/>
      <c r="B23" s="200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zszCEv+yyRKkkS4eaUdFiLlg6sWTauTxefO0BS4rUyJWwHYfZatViYSGVXI7Hl19vtFbyFjjTgjsbRYb1lWqqA==" saltValue="WdT7T6IfIHdClDKp+EN6R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0" priority="5" operator="lessThan">
      <formula>70</formula>
    </cfRule>
    <cfRule type="cellIs" dxfId="19" priority="6" operator="between">
      <formula>80</formula>
      <formula>70</formula>
    </cfRule>
    <cfRule type="cellIs" dxfId="18" priority="7" operator="greaterThan">
      <formula>80</formula>
    </cfRule>
  </conditionalFormatting>
  <conditionalFormatting sqref="B13:B22">
    <cfRule type="cellIs" dxfId="17" priority="2" operator="between">
      <formula>70</formula>
      <formula>80</formula>
    </cfRule>
    <cfRule type="cellIs" dxfId="16" priority="3" operator="lessThan">
      <formula>70</formula>
    </cfRule>
    <cfRule type="cellIs" dxfId="15" priority="4" operator="greaterThan">
      <formula>80</formula>
    </cfRule>
  </conditionalFormatting>
  <conditionalFormatting sqref="D8">
    <cfRule type="expression" dxfId="14" priority="1">
      <formula>TODAY()&gt;$I$8</formula>
    </cfRule>
  </conditionalFormatting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5EC8B-EBD1-4B35-A53B-1367099CFA01}">
  <sheetPr>
    <tabColor theme="0" tint="-0.14999847407452621"/>
  </sheetPr>
  <dimension ref="A1:H48"/>
  <sheetViews>
    <sheetView workbookViewId="0">
      <selection activeCell="L6" sqref="L6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85546875" bestFit="1" customWidth="1"/>
    <col min="8" max="8" width="10.5703125" hidden="1" customWidth="1"/>
  </cols>
  <sheetData>
    <row r="1" spans="1:8" ht="28.5" x14ac:dyDescent="0.45">
      <c r="A1" s="338" t="s">
        <v>987</v>
      </c>
      <c r="B1" s="339"/>
      <c r="C1" s="339"/>
      <c r="D1" s="340"/>
      <c r="E1" s="8"/>
      <c r="F1" s="8"/>
    </row>
    <row r="2" spans="1:8" ht="26.25" x14ac:dyDescent="0.4">
      <c r="A2" s="420" t="s">
        <v>659</v>
      </c>
      <c r="B2" s="421"/>
      <c r="C2" s="421"/>
      <c r="D2" s="422"/>
      <c r="E2" s="11"/>
      <c r="F2" s="11"/>
    </row>
    <row r="3" spans="1:8" ht="21.75" thickBot="1" x14ac:dyDescent="0.4">
      <c r="A3" s="507" t="s">
        <v>783</v>
      </c>
      <c r="B3" s="508"/>
      <c r="C3" s="508"/>
      <c r="D3" s="509"/>
      <c r="E3" s="11"/>
      <c r="F3" s="11"/>
    </row>
    <row r="4" spans="1:8" ht="7.7" customHeight="1" thickBot="1" x14ac:dyDescent="0.3">
      <c r="A4" s="1"/>
      <c r="B4" s="11"/>
      <c r="C4" s="11"/>
      <c r="D4" s="11"/>
      <c r="E4" s="11"/>
      <c r="F4" s="11"/>
    </row>
    <row r="5" spans="1:8" ht="37.5" x14ac:dyDescent="0.25">
      <c r="A5" s="215" t="s">
        <v>323</v>
      </c>
      <c r="B5" s="347">
        <f>AVERAGE(B10:B52)</f>
        <v>87.633333333333326</v>
      </c>
      <c r="C5" s="347"/>
      <c r="D5" s="348"/>
      <c r="E5" s="41"/>
      <c r="F5" s="41"/>
    </row>
    <row r="6" spans="1:8" ht="38.25" thickBot="1" x14ac:dyDescent="0.3">
      <c r="A6" s="214" t="s">
        <v>325</v>
      </c>
      <c r="B6" s="349">
        <f>AVERAGE(B10:B26)</f>
        <v>87.633333333333326</v>
      </c>
      <c r="C6" s="349"/>
      <c r="D6" s="350"/>
      <c r="E6" s="36"/>
      <c r="F6" s="31"/>
    </row>
    <row r="7" spans="1:8" ht="7.7" customHeight="1" thickBot="1" x14ac:dyDescent="0.3">
      <c r="A7" s="213"/>
      <c r="B7" s="208"/>
      <c r="C7" s="36"/>
      <c r="D7" s="36"/>
      <c r="E7" s="36"/>
      <c r="F7" s="31"/>
    </row>
    <row r="8" spans="1:8" ht="24" thickBot="1" x14ac:dyDescent="0.3">
      <c r="A8" s="202" t="s">
        <v>324</v>
      </c>
      <c r="B8" s="244">
        <v>44501</v>
      </c>
      <c r="C8" s="196" t="s">
        <v>368</v>
      </c>
      <c r="D8" s="223">
        <v>46325</v>
      </c>
      <c r="E8" s="31"/>
      <c r="F8" s="31"/>
      <c r="H8" s="188">
        <f>D8+1825</f>
        <v>48150</v>
      </c>
    </row>
    <row r="9" spans="1:8" ht="14.45" customHeight="1" x14ac:dyDescent="0.25">
      <c r="A9" s="32"/>
      <c r="B9" s="33"/>
      <c r="C9" s="33"/>
      <c r="D9" s="33"/>
      <c r="E9" s="31"/>
      <c r="F9" s="2"/>
    </row>
    <row r="10" spans="1:8" x14ac:dyDescent="0.25">
      <c r="A10" s="12" t="s">
        <v>35</v>
      </c>
      <c r="B10" s="12" t="s">
        <v>327</v>
      </c>
      <c r="C10" s="2"/>
      <c r="D10" s="2"/>
      <c r="E10" s="2"/>
    </row>
    <row r="11" spans="1:8" ht="6.6" customHeight="1" x14ac:dyDescent="0.25">
      <c r="A11" s="12"/>
      <c r="B11" s="12"/>
      <c r="C11" s="2"/>
      <c r="D11" s="2"/>
      <c r="E11" s="2"/>
    </row>
    <row r="12" spans="1:8" ht="6.6" customHeight="1" x14ac:dyDescent="0.25">
      <c r="A12" s="12"/>
      <c r="B12" s="12"/>
      <c r="C12" s="2"/>
      <c r="D12" s="2"/>
      <c r="E12" s="2"/>
    </row>
    <row r="13" spans="1:8" ht="6.6" customHeight="1" x14ac:dyDescent="0.25">
      <c r="A13" s="12"/>
      <c r="B13" s="12"/>
      <c r="C13" s="2"/>
      <c r="D13" s="2"/>
      <c r="E13" s="2"/>
    </row>
    <row r="14" spans="1:8" ht="18" customHeight="1" x14ac:dyDescent="0.25">
      <c r="A14" s="201" t="s">
        <v>1189</v>
      </c>
      <c r="B14" s="201">
        <v>87.4</v>
      </c>
      <c r="C14" s="2"/>
      <c r="D14" s="2"/>
      <c r="E14" s="2"/>
    </row>
    <row r="15" spans="1:8" ht="17.100000000000001" customHeight="1" x14ac:dyDescent="0.25">
      <c r="A15" s="336" t="s">
        <v>1117</v>
      </c>
      <c r="B15" s="201"/>
      <c r="C15" s="2"/>
      <c r="D15" s="2"/>
      <c r="E15" s="2"/>
    </row>
    <row r="16" spans="1:8" ht="15.75" x14ac:dyDescent="0.25">
      <c r="A16" s="200" t="s">
        <v>1093</v>
      </c>
      <c r="B16" s="201">
        <v>87.6</v>
      </c>
      <c r="C16" s="2"/>
      <c r="D16" s="2"/>
      <c r="E16" s="2"/>
    </row>
    <row r="17" spans="1:5" ht="18" customHeight="1" x14ac:dyDescent="0.25">
      <c r="A17" s="201" t="s">
        <v>1032</v>
      </c>
      <c r="B17" s="201">
        <v>87.5</v>
      </c>
      <c r="C17" s="2"/>
      <c r="D17" s="2"/>
      <c r="E17" s="2"/>
    </row>
    <row r="18" spans="1:5" ht="18" customHeight="1" x14ac:dyDescent="0.25">
      <c r="A18" s="201" t="s">
        <v>1011</v>
      </c>
      <c r="B18" s="201">
        <v>87.5</v>
      </c>
      <c r="C18" s="2"/>
      <c r="D18" s="2"/>
      <c r="E18" s="2"/>
    </row>
    <row r="19" spans="1:5" ht="18" customHeight="1" x14ac:dyDescent="0.25">
      <c r="A19" s="201" t="s">
        <v>1193</v>
      </c>
      <c r="B19" s="201">
        <v>87.3</v>
      </c>
      <c r="C19" s="2"/>
      <c r="D19" s="2"/>
      <c r="E19" s="2"/>
    </row>
    <row r="20" spans="1:5" ht="19.5" customHeight="1" x14ac:dyDescent="0.25">
      <c r="A20" s="201" t="s">
        <v>784</v>
      </c>
      <c r="B20" s="201">
        <v>88.5</v>
      </c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g0BAbFTvVFbNKzAZshhJsx4w+VvFWgCJMf5Xf3Mw+QN6OdN9wzU8zlPLuHcgJ7QFs8ZtG5Xb8KQJgx09tP0HvA==" saltValue="NTKw2EYYKQl7PuwIUapRX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3" priority="5" operator="lessThan">
      <formula>70</formula>
    </cfRule>
    <cfRule type="cellIs" dxfId="12" priority="6" operator="between">
      <formula>80</formula>
      <formula>70</formula>
    </cfRule>
    <cfRule type="cellIs" dxfId="11" priority="7" operator="greaterThan">
      <formula>80</formula>
    </cfRule>
  </conditionalFormatting>
  <conditionalFormatting sqref="B14:B20">
    <cfRule type="cellIs" dxfId="10" priority="2" operator="between">
      <formula>70</formula>
      <formula>80</formula>
    </cfRule>
    <cfRule type="cellIs" dxfId="9" priority="3" operator="lessThan">
      <formula>70</formula>
    </cfRule>
    <cfRule type="cellIs" dxfId="8" priority="4" operator="greaterThan">
      <formula>80</formula>
    </cfRule>
  </conditionalFormatting>
  <conditionalFormatting sqref="D8">
    <cfRule type="expression" dxfId="7" priority="1">
      <formula>TODAY()&gt;$H$8</formula>
    </cfRule>
  </conditionalFormatting>
  <pageMargins left="0.7" right="0.7" top="0.75" bottom="0.75" header="0.3" footer="0.3"/>
  <pageSetup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5E78-F69A-41A0-AE1D-10A63EC77312}">
  <dimension ref="A1:I48"/>
  <sheetViews>
    <sheetView workbookViewId="0">
      <selection activeCell="E14" sqref="E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38" t="s">
        <v>908</v>
      </c>
      <c r="B1" s="339"/>
      <c r="C1" s="339"/>
      <c r="D1" s="340"/>
      <c r="E1" s="8"/>
      <c r="F1" s="8"/>
    </row>
    <row r="2" spans="1:9" ht="26.25" x14ac:dyDescent="0.4">
      <c r="A2" s="341" t="s">
        <v>909</v>
      </c>
      <c r="B2" s="342"/>
      <c r="C2" s="342"/>
      <c r="D2" s="343"/>
      <c r="E2" s="11"/>
      <c r="F2" s="11"/>
    </row>
    <row r="3" spans="1:9" ht="39.6" customHeight="1" thickBot="1" x14ac:dyDescent="0.4">
      <c r="A3" s="344" t="s">
        <v>910</v>
      </c>
      <c r="B3" s="345"/>
      <c r="C3" s="345"/>
      <c r="D3" s="346"/>
      <c r="E3" s="11"/>
      <c r="F3" s="11"/>
    </row>
    <row r="4" spans="1:9" ht="7.7" customHeight="1" thickBot="1" x14ac:dyDescent="0.3">
      <c r="A4" s="1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AVERAGE(B10:B52)</f>
        <v>85.816666666666663</v>
      </c>
      <c r="C5" s="347"/>
      <c r="D5" s="348"/>
      <c r="E5" s="41"/>
      <c r="F5" s="41"/>
    </row>
    <row r="6" spans="1:9" ht="38.25" thickBot="1" x14ac:dyDescent="0.3">
      <c r="A6" s="214" t="s">
        <v>325</v>
      </c>
      <c r="B6" s="349">
        <f>AVERAGE(B10:B23)</f>
        <v>85.816666666666663</v>
      </c>
      <c r="C6" s="349"/>
      <c r="D6" s="350"/>
      <c r="E6" s="36"/>
      <c r="F6" s="31"/>
    </row>
    <row r="7" spans="1:9" ht="7.7" customHeight="1" thickBot="1" x14ac:dyDescent="0.3">
      <c r="A7" s="237"/>
      <c r="B7" s="208"/>
      <c r="C7" s="208"/>
      <c r="D7" s="208"/>
      <c r="E7" s="36"/>
      <c r="F7" s="31"/>
    </row>
    <row r="8" spans="1:9" ht="24" thickBot="1" x14ac:dyDescent="0.3">
      <c r="A8" s="202" t="s">
        <v>324</v>
      </c>
      <c r="B8" s="244">
        <v>44927</v>
      </c>
      <c r="C8" s="196" t="s">
        <v>368</v>
      </c>
      <c r="D8" s="222">
        <v>46021</v>
      </c>
      <c r="E8" s="31"/>
      <c r="F8" s="31"/>
      <c r="I8" s="188">
        <f>D8+1825</f>
        <v>47846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6.6" customHeight="1" x14ac:dyDescent="0.25">
      <c r="A13" s="14"/>
      <c r="B13" s="14"/>
      <c r="C13" s="2"/>
      <c r="D13" s="2"/>
      <c r="E13" s="2"/>
    </row>
    <row r="14" spans="1:9" ht="18" customHeight="1" x14ac:dyDescent="0.25">
      <c r="A14" s="201" t="s">
        <v>1208</v>
      </c>
      <c r="B14" s="201">
        <v>89.1</v>
      </c>
      <c r="C14" s="2"/>
      <c r="D14" s="2"/>
      <c r="E14" s="2"/>
    </row>
    <row r="15" spans="1:9" ht="16.5" customHeight="1" x14ac:dyDescent="0.25">
      <c r="A15" s="201" t="s">
        <v>1150</v>
      </c>
      <c r="B15" s="201">
        <v>91.6</v>
      </c>
      <c r="C15" s="2"/>
      <c r="D15" s="2"/>
      <c r="E15" s="2"/>
    </row>
    <row r="16" spans="1:9" ht="17.100000000000001" customHeight="1" x14ac:dyDescent="0.25">
      <c r="A16" s="328" t="s">
        <v>1111</v>
      </c>
      <c r="B16" s="201">
        <v>90.9</v>
      </c>
      <c r="C16" s="2"/>
      <c r="D16" s="2"/>
      <c r="E16" s="2"/>
    </row>
    <row r="17" spans="1:5" ht="15.75" x14ac:dyDescent="0.25">
      <c r="A17" s="200" t="s">
        <v>1103</v>
      </c>
      <c r="B17" s="201">
        <v>90</v>
      </c>
      <c r="C17" s="2"/>
      <c r="D17" s="2"/>
      <c r="E17" s="2"/>
    </row>
    <row r="18" spans="1:5" ht="18" customHeight="1" x14ac:dyDescent="0.25">
      <c r="A18" s="201" t="s">
        <v>1041</v>
      </c>
      <c r="B18" s="201">
        <v>73.2</v>
      </c>
      <c r="C18" s="2"/>
      <c r="D18" s="2"/>
      <c r="E18" s="2"/>
    </row>
    <row r="19" spans="1:5" ht="18" customHeight="1" x14ac:dyDescent="0.25">
      <c r="A19" s="201" t="s">
        <v>1040</v>
      </c>
      <c r="B19" s="201">
        <v>80.099999999999994</v>
      </c>
      <c r="C19" s="2"/>
      <c r="D19" s="2"/>
      <c r="E19" s="2"/>
    </row>
    <row r="20" spans="1:5" ht="19.5" customHeight="1" x14ac:dyDescent="0.25">
      <c r="A20" s="200"/>
      <c r="B20" s="200"/>
      <c r="C20" s="2"/>
      <c r="D20" s="2"/>
      <c r="E20" s="2"/>
    </row>
    <row r="21" spans="1:5" ht="15.75" x14ac:dyDescent="0.25">
      <c r="A21" s="200"/>
      <c r="B21" s="200"/>
      <c r="C21" s="2"/>
      <c r="D21" s="2"/>
      <c r="E21" s="2"/>
    </row>
    <row r="22" spans="1:5" ht="15.75" x14ac:dyDescent="0.25">
      <c r="A22" s="200"/>
      <c r="B22" s="200"/>
    </row>
    <row r="23" spans="1:5" ht="15.75" x14ac:dyDescent="0.25">
      <c r="A23" s="200"/>
      <c r="B23" s="200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OMk4rF+lh5VI6CR4BGJQiaAPbLXLIY7BypcYE4hnNYn8dIaf0btqW4uF2Ci0BWpGqIr7WgiFlPOxTel+9EZutA==" saltValue="tmWC2v102HwwAycgdYb+6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6" priority="5" operator="lessThan">
      <formula>70</formula>
    </cfRule>
    <cfRule type="cellIs" dxfId="5" priority="6" operator="between">
      <formula>80</formula>
      <formula>70</formula>
    </cfRule>
    <cfRule type="cellIs" dxfId="4" priority="7" operator="greaterThan">
      <formula>80</formula>
    </cfRule>
  </conditionalFormatting>
  <conditionalFormatting sqref="B14:B19">
    <cfRule type="cellIs" dxfId="3" priority="2" operator="between">
      <formula>70</formula>
      <formula>80</formula>
    </cfRule>
    <cfRule type="cellIs" dxfId="2" priority="3" operator="lessThan">
      <formula>70</formula>
    </cfRule>
    <cfRule type="cellIs" dxfId="1" priority="4" operator="greaterThan">
      <formula>80</formula>
    </cfRule>
  </conditionalFormatting>
  <conditionalFormatting sqref="D8">
    <cfRule type="expression" dxfId="0" priority="1">
      <formula>TODAY()&gt;$I$8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C55C3-0DB5-4E5C-9774-2CBF0D59C57C}">
  <sheetPr>
    <tabColor theme="4" tint="-0.249977111117893"/>
  </sheetPr>
  <dimension ref="A1:L67"/>
  <sheetViews>
    <sheetView topLeftCell="A5" workbookViewId="0">
      <selection activeCell="K24" sqref="K24"/>
    </sheetView>
  </sheetViews>
  <sheetFormatPr defaultRowHeight="15" x14ac:dyDescent="0.25"/>
  <cols>
    <col min="1" max="1" width="19.140625" bestFit="1" customWidth="1"/>
    <col min="2" max="2" width="17.5703125" customWidth="1"/>
    <col min="3" max="3" width="18.42578125" bestFit="1" customWidth="1"/>
    <col min="4" max="4" width="15.5703125" bestFit="1" customWidth="1"/>
    <col min="12" max="12" width="9.5703125" hidden="1" customWidth="1"/>
  </cols>
  <sheetData>
    <row r="1" spans="1:12" ht="29.45" customHeight="1" x14ac:dyDescent="0.45">
      <c r="A1" s="431" t="s">
        <v>824</v>
      </c>
      <c r="B1" s="432"/>
      <c r="C1" s="432"/>
      <c r="D1" s="433"/>
    </row>
    <row r="2" spans="1:12" ht="28.7" customHeight="1" x14ac:dyDescent="0.25">
      <c r="A2" s="436" t="s">
        <v>823</v>
      </c>
      <c r="B2" s="437"/>
      <c r="C2" s="437"/>
      <c r="D2" s="438"/>
    </row>
    <row r="3" spans="1:12" ht="21.75" thickBot="1" x14ac:dyDescent="0.3">
      <c r="A3" s="439" t="s">
        <v>895</v>
      </c>
      <c r="B3" s="440"/>
      <c r="C3" s="440"/>
      <c r="D3" s="441"/>
      <c r="E3" s="6"/>
      <c r="F3" s="6"/>
    </row>
    <row r="4" spans="1:12" ht="7.35" customHeight="1" thickBot="1" x14ac:dyDescent="0.3">
      <c r="A4" s="224"/>
      <c r="B4" s="225"/>
      <c r="C4" s="225"/>
      <c r="D4" s="225"/>
      <c r="E4" s="6"/>
      <c r="F4" s="6"/>
    </row>
    <row r="5" spans="1:12" ht="56.25" x14ac:dyDescent="0.25">
      <c r="A5" s="215" t="s">
        <v>323</v>
      </c>
      <c r="B5" s="347">
        <f>AVERAGE(B11:B49)</f>
        <v>90.461111111111123</v>
      </c>
      <c r="C5" s="347"/>
      <c r="D5" s="348"/>
      <c r="E5" s="40"/>
      <c r="F5" s="40"/>
    </row>
    <row r="6" spans="1:12" ht="37.5" x14ac:dyDescent="0.25">
      <c r="A6" s="216" t="s">
        <v>325</v>
      </c>
      <c r="B6" s="434">
        <f>AVERAGE(B11:B19)</f>
        <v>92.300000000000026</v>
      </c>
      <c r="C6" s="434"/>
      <c r="D6" s="435"/>
      <c r="E6" s="36"/>
      <c r="F6" s="30"/>
    </row>
    <row r="7" spans="1:12" ht="7.35" customHeight="1" thickBot="1" x14ac:dyDescent="0.3">
      <c r="A7" s="213"/>
      <c r="B7" s="208"/>
      <c r="C7" s="208"/>
      <c r="D7" s="208"/>
      <c r="E7" s="36"/>
      <c r="F7" s="30"/>
    </row>
    <row r="8" spans="1:12" ht="23.25" x14ac:dyDescent="0.25">
      <c r="A8" s="205" t="s">
        <v>324</v>
      </c>
      <c r="B8" s="217">
        <v>42186</v>
      </c>
      <c r="C8" s="198" t="s">
        <v>368</v>
      </c>
      <c r="D8" s="218">
        <v>44742</v>
      </c>
      <c r="E8" s="30"/>
      <c r="F8" s="30"/>
    </row>
    <row r="9" spans="1:12" ht="24" thickBot="1" x14ac:dyDescent="0.3">
      <c r="A9" s="206" t="s">
        <v>821</v>
      </c>
      <c r="B9" s="219">
        <v>44743</v>
      </c>
      <c r="C9" s="207" t="s">
        <v>822</v>
      </c>
      <c r="D9" s="220">
        <v>45473</v>
      </c>
      <c r="E9" s="30"/>
      <c r="F9" s="30"/>
    </row>
    <row r="10" spans="1:12" s="2" customFormat="1" ht="12.6" customHeight="1" x14ac:dyDescent="0.25">
      <c r="A10" s="32"/>
      <c r="B10" s="37"/>
      <c r="C10" s="37"/>
      <c r="D10" s="37"/>
      <c r="E10" s="30"/>
    </row>
    <row r="11" spans="1:12" ht="15.75" x14ac:dyDescent="0.25">
      <c r="A11" s="235" t="s">
        <v>35</v>
      </c>
      <c r="B11" s="235" t="s">
        <v>327</v>
      </c>
      <c r="C11" s="226"/>
      <c r="D11" s="227"/>
      <c r="E11" s="2"/>
      <c r="L11" s="188">
        <f>D9+1825</f>
        <v>47298</v>
      </c>
    </row>
    <row r="12" spans="1:12" ht="5.45" customHeight="1" x14ac:dyDescent="0.25">
      <c r="A12" s="235"/>
      <c r="B12" s="235"/>
      <c r="C12" s="226"/>
      <c r="D12" s="227"/>
      <c r="E12" s="2"/>
    </row>
    <row r="13" spans="1:12" ht="17.100000000000001" customHeight="1" x14ac:dyDescent="0.25">
      <c r="A13" s="229" t="s">
        <v>1077</v>
      </c>
      <c r="B13" s="228">
        <v>88.2</v>
      </c>
      <c r="C13" s="226"/>
      <c r="D13" s="227"/>
      <c r="E13" s="2"/>
    </row>
    <row r="14" spans="1:12" ht="15.6" customHeight="1" x14ac:dyDescent="0.25">
      <c r="A14" s="229" t="s">
        <v>1023</v>
      </c>
      <c r="B14" s="228">
        <v>86.6</v>
      </c>
      <c r="C14" s="226"/>
      <c r="D14" s="227"/>
      <c r="E14" s="2"/>
    </row>
    <row r="15" spans="1:12" ht="15" customHeight="1" x14ac:dyDescent="0.25">
      <c r="A15" s="229" t="s">
        <v>995</v>
      </c>
      <c r="B15" s="228">
        <v>97</v>
      </c>
      <c r="C15" s="226"/>
      <c r="D15" s="227"/>
      <c r="E15" s="2"/>
    </row>
    <row r="16" spans="1:12" ht="15.75" x14ac:dyDescent="0.25">
      <c r="A16" s="228" t="s">
        <v>786</v>
      </c>
      <c r="B16" s="228">
        <v>91.4</v>
      </c>
      <c r="C16" s="226"/>
      <c r="D16" s="227"/>
      <c r="E16" s="2"/>
    </row>
    <row r="17" spans="1:5" ht="17.100000000000001" customHeight="1" x14ac:dyDescent="0.25">
      <c r="A17" s="229" t="s">
        <v>765</v>
      </c>
      <c r="B17" s="230">
        <v>91.3</v>
      </c>
      <c r="C17" s="226"/>
      <c r="D17" s="227"/>
      <c r="E17" s="2"/>
    </row>
    <row r="18" spans="1:5" ht="15.75" x14ac:dyDescent="0.25">
      <c r="A18" s="228" t="s">
        <v>382</v>
      </c>
      <c r="B18" s="228">
        <v>96.4</v>
      </c>
      <c r="C18" s="226"/>
      <c r="D18" s="227"/>
      <c r="E18" s="2"/>
    </row>
    <row r="19" spans="1:5" ht="15.75" x14ac:dyDescent="0.25">
      <c r="A19" s="228" t="s">
        <v>331</v>
      </c>
      <c r="B19" s="228">
        <v>95.2</v>
      </c>
      <c r="C19" s="226"/>
      <c r="D19" s="227"/>
      <c r="E19" s="2"/>
    </row>
    <row r="20" spans="1:5" ht="15.75" x14ac:dyDescent="0.25">
      <c r="A20" s="228" t="s">
        <v>108</v>
      </c>
      <c r="B20" s="228">
        <v>96.7</v>
      </c>
      <c r="C20" s="227"/>
      <c r="D20" s="231"/>
    </row>
    <row r="21" spans="1:5" ht="15.75" x14ac:dyDescent="0.25">
      <c r="A21" s="228" t="s">
        <v>107</v>
      </c>
      <c r="B21" s="228">
        <v>89.4</v>
      </c>
      <c r="C21" s="227"/>
      <c r="D21" s="231"/>
    </row>
    <row r="22" spans="1:5" ht="15.75" x14ac:dyDescent="0.25">
      <c r="A22" s="228" t="s">
        <v>106</v>
      </c>
      <c r="B22" s="228">
        <v>83.4</v>
      </c>
      <c r="C22" s="227"/>
      <c r="D22" s="231"/>
    </row>
    <row r="23" spans="1:5" ht="15.75" x14ac:dyDescent="0.25">
      <c r="A23" s="228" t="s">
        <v>105</v>
      </c>
      <c r="B23" s="228">
        <v>98</v>
      </c>
      <c r="C23" s="227"/>
      <c r="D23" s="231"/>
    </row>
    <row r="24" spans="1:5" ht="15.75" x14ac:dyDescent="0.25">
      <c r="A24" s="228" t="s">
        <v>104</v>
      </c>
      <c r="B24" s="228">
        <v>94.6</v>
      </c>
      <c r="C24" s="227"/>
      <c r="D24" s="231"/>
    </row>
    <row r="25" spans="1:5" ht="15.75" x14ac:dyDescent="0.25">
      <c r="A25" s="228" t="s">
        <v>103</v>
      </c>
      <c r="B25" s="228">
        <v>96</v>
      </c>
      <c r="C25" s="227"/>
      <c r="D25" s="231"/>
    </row>
    <row r="26" spans="1:5" ht="15.75" x14ac:dyDescent="0.25">
      <c r="A26" s="228" t="s">
        <v>102</v>
      </c>
      <c r="B26" s="228">
        <v>84</v>
      </c>
      <c r="C26" s="227"/>
      <c r="D26" s="231"/>
    </row>
    <row r="27" spans="1:5" ht="15.75" x14ac:dyDescent="0.25">
      <c r="A27" s="228" t="s">
        <v>101</v>
      </c>
      <c r="B27" s="228">
        <v>87.7</v>
      </c>
      <c r="C27" s="227"/>
      <c r="D27" s="231"/>
    </row>
    <row r="28" spans="1:5" ht="15.75" x14ac:dyDescent="0.25">
      <c r="A28" s="228" t="s">
        <v>100</v>
      </c>
      <c r="B28" s="228">
        <v>84.7</v>
      </c>
      <c r="C28" s="227"/>
      <c r="D28" s="231"/>
    </row>
    <row r="29" spans="1:5" ht="15.75" x14ac:dyDescent="0.25">
      <c r="A29" s="228" t="s">
        <v>99</v>
      </c>
      <c r="B29" s="228">
        <v>83.8</v>
      </c>
      <c r="C29" s="227"/>
      <c r="D29" s="231"/>
    </row>
    <row r="30" spans="1:5" ht="15.75" x14ac:dyDescent="0.25">
      <c r="A30" s="228" t="s">
        <v>98</v>
      </c>
      <c r="B30" s="228">
        <v>83.9</v>
      </c>
      <c r="C30" s="227"/>
      <c r="D30" s="231"/>
    </row>
    <row r="31" spans="1:5" ht="15.75" x14ac:dyDescent="0.25">
      <c r="A31" s="229"/>
      <c r="B31" s="229"/>
      <c r="C31" s="227"/>
      <c r="D31" s="231"/>
    </row>
    <row r="32" spans="1:5" ht="15.75" x14ac:dyDescent="0.25">
      <c r="A32" s="192"/>
      <c r="B32" s="192"/>
      <c r="C32" s="2"/>
    </row>
    <row r="33" spans="1:3" ht="15.75" x14ac:dyDescent="0.25">
      <c r="A33" s="192"/>
      <c r="B33" s="192"/>
      <c r="C33" s="2"/>
    </row>
    <row r="34" spans="1:3" ht="15.75" x14ac:dyDescent="0.25">
      <c r="A34" s="192"/>
      <c r="B34" s="192"/>
      <c r="C34" s="2"/>
    </row>
    <row r="35" spans="1:3" ht="15.75" x14ac:dyDescent="0.25">
      <c r="A35" s="192"/>
      <c r="B35" s="192"/>
      <c r="C35" s="2"/>
    </row>
    <row r="36" spans="1:3" ht="15.75" x14ac:dyDescent="0.25">
      <c r="A36" s="192"/>
      <c r="B36" s="19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  <row r="48" spans="1:3" x14ac:dyDescent="0.25">
      <c r="A48" s="2"/>
      <c r="B48" s="2"/>
      <c r="C48" s="2"/>
    </row>
    <row r="49" spans="1:3" x14ac:dyDescent="0.25">
      <c r="A49" s="2"/>
      <c r="B49" s="2"/>
      <c r="C49" s="2"/>
    </row>
    <row r="50" spans="1:3" x14ac:dyDescent="0.25">
      <c r="A50" s="2"/>
      <c r="B50" s="2"/>
      <c r="C50" s="2"/>
    </row>
    <row r="51" spans="1:3" x14ac:dyDescent="0.25">
      <c r="A51" s="2"/>
      <c r="B51" s="2"/>
      <c r="C51" s="2"/>
    </row>
    <row r="52" spans="1:3" x14ac:dyDescent="0.25">
      <c r="A52" s="2"/>
      <c r="B52" s="2"/>
      <c r="C52" s="2"/>
    </row>
    <row r="53" spans="1:3" x14ac:dyDescent="0.25">
      <c r="A53" s="2"/>
      <c r="B53" s="2"/>
      <c r="C53" s="2"/>
    </row>
    <row r="54" spans="1:3" x14ac:dyDescent="0.25">
      <c r="A54" s="2"/>
      <c r="B54" s="2"/>
      <c r="C54" s="2"/>
    </row>
    <row r="55" spans="1:3" x14ac:dyDescent="0.25">
      <c r="A55" s="2"/>
      <c r="B55" s="2"/>
      <c r="C55" s="2"/>
    </row>
    <row r="56" spans="1:3" x14ac:dyDescent="0.25">
      <c r="A56" s="2"/>
      <c r="B56" s="2"/>
      <c r="C56" s="2"/>
    </row>
    <row r="57" spans="1:3" x14ac:dyDescent="0.25">
      <c r="A57" s="2"/>
      <c r="B57" s="2"/>
      <c r="C57" s="2"/>
    </row>
    <row r="58" spans="1:3" x14ac:dyDescent="0.25">
      <c r="A58" s="2"/>
      <c r="B58" s="2"/>
      <c r="C58" s="2"/>
    </row>
    <row r="59" spans="1:3" x14ac:dyDescent="0.25">
      <c r="A59" s="2"/>
      <c r="B59" s="2"/>
      <c r="C59" s="2"/>
    </row>
    <row r="60" spans="1:3" x14ac:dyDescent="0.25">
      <c r="A60" s="2"/>
      <c r="B60" s="2"/>
      <c r="C60" s="2"/>
    </row>
    <row r="61" spans="1:3" x14ac:dyDescent="0.25">
      <c r="A61" s="2"/>
      <c r="B61" s="2"/>
      <c r="C61" s="2"/>
    </row>
    <row r="62" spans="1:3" x14ac:dyDescent="0.25">
      <c r="A62" s="2"/>
      <c r="B62" s="2"/>
      <c r="C62" s="2"/>
    </row>
    <row r="63" spans="1:3" x14ac:dyDescent="0.25">
      <c r="A63" s="2"/>
      <c r="B63" s="2"/>
      <c r="C63" s="2"/>
    </row>
    <row r="64" spans="1:3" x14ac:dyDescent="0.25">
      <c r="A64" s="2"/>
      <c r="B64" s="2"/>
      <c r="C64" s="2"/>
    </row>
    <row r="65" spans="1:3" x14ac:dyDescent="0.25">
      <c r="A65" s="2"/>
      <c r="B65" s="2"/>
      <c r="C65" s="2"/>
    </row>
    <row r="66" spans="1:3" x14ac:dyDescent="0.25">
      <c r="A66" s="2"/>
      <c r="B66" s="2"/>
      <c r="C66" s="2"/>
    </row>
    <row r="67" spans="1:3" x14ac:dyDescent="0.25">
      <c r="A67" s="2"/>
      <c r="B67" s="2"/>
      <c r="C67" s="2"/>
    </row>
  </sheetData>
  <sheetProtection algorithmName="SHA-512" hashValue="gqhVB7IEMLQfcYNY/wK3TSsoozGoFwIOYwfcO7itFvn3+qr/JZ2GmY5yTEeikRL/UV301W7IMXiBB28DPY/gCA==" saltValue="ZhHm5+Yw2nGZqH0xVNgTP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750" priority="7" operator="greaterThan">
      <formula>80</formula>
    </cfRule>
  </conditionalFormatting>
  <conditionalFormatting sqref="B6">
    <cfRule type="cellIs" dxfId="749" priority="5" operator="lessThan">
      <formula>70</formula>
    </cfRule>
    <cfRule type="cellIs" dxfId="748" priority="6" operator="between">
      <formula>80</formula>
      <formula>70</formula>
    </cfRule>
  </conditionalFormatting>
  <conditionalFormatting sqref="B13:B30">
    <cfRule type="cellIs" dxfId="747" priority="2" operator="between">
      <formula>70</formula>
      <formula>80</formula>
    </cfRule>
    <cfRule type="cellIs" dxfId="746" priority="3" operator="lessThan">
      <formula>70</formula>
    </cfRule>
    <cfRule type="cellIs" dxfId="745" priority="4" operator="greaterThan">
      <formula>80</formula>
    </cfRule>
  </conditionalFormatting>
  <conditionalFormatting sqref="D9">
    <cfRule type="expression" dxfId="744" priority="1">
      <formula>TODAY()&gt;$L$11</formula>
    </cfRule>
  </conditionalFormatting>
  <conditionalFormatting sqref="E5:F5 F6:F9 E8:E9 B10:E10">
    <cfRule type="cellIs" dxfId="743" priority="11" operator="greaterThan">
      <formula>80</formula>
    </cfRule>
  </conditionalFormatting>
  <dataValidations count="1">
    <dataValidation type="list" showInputMessage="1" showErrorMessage="1" sqref="A2" xr:uid="{D930F3B7-C3EB-479C-96DB-A2773D232CD9}">
      <formula1>$R$17:$R$49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1CE1-E086-4996-A6FB-02089A6947FA}">
  <dimension ref="A1:K39"/>
  <sheetViews>
    <sheetView workbookViewId="0">
      <selection activeCell="K24" sqref="K24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5.5703125" customWidth="1"/>
    <col min="11" max="11" width="9.5703125" hidden="1" customWidth="1"/>
  </cols>
  <sheetData>
    <row r="1" spans="1:11" ht="28.5" x14ac:dyDescent="0.45">
      <c r="A1" s="431" t="s">
        <v>2</v>
      </c>
      <c r="B1" s="432"/>
      <c r="C1" s="432"/>
      <c r="D1" s="433"/>
    </row>
    <row r="2" spans="1:11" ht="26.25" x14ac:dyDescent="0.4">
      <c r="A2" s="442" t="s">
        <v>825</v>
      </c>
      <c r="B2" s="443"/>
      <c r="C2" s="443"/>
      <c r="D2" s="444"/>
      <c r="E2" s="2"/>
      <c r="F2" s="2"/>
    </row>
    <row r="3" spans="1:11" ht="21.75" thickBot="1" x14ac:dyDescent="0.3">
      <c r="A3" s="445" t="s">
        <v>893</v>
      </c>
      <c r="B3" s="446"/>
      <c r="C3" s="446"/>
      <c r="D3" s="447"/>
      <c r="E3" s="6"/>
      <c r="F3" s="6"/>
    </row>
    <row r="4" spans="1:11" ht="7.35" customHeight="1" thickBot="1" x14ac:dyDescent="0.3">
      <c r="A4" s="233"/>
      <c r="B4" s="233"/>
      <c r="C4" s="233"/>
      <c r="D4" s="233"/>
      <c r="E4" s="6"/>
      <c r="F4" s="6"/>
    </row>
    <row r="5" spans="1:11" ht="37.5" x14ac:dyDescent="0.25">
      <c r="A5" s="215" t="s">
        <v>323</v>
      </c>
      <c r="B5" s="347">
        <f>AVERAGE(B10:B49)</f>
        <v>95.550000000000011</v>
      </c>
      <c r="C5" s="347"/>
      <c r="D5" s="348"/>
      <c r="E5" s="40"/>
      <c r="F5" s="40"/>
    </row>
    <row r="6" spans="1:11" ht="38.25" thickBot="1" x14ac:dyDescent="0.3">
      <c r="A6" s="214" t="s">
        <v>325</v>
      </c>
      <c r="B6" s="349">
        <f>AVERAGE(B10:B18)</f>
        <v>96.128571428571448</v>
      </c>
      <c r="C6" s="349"/>
      <c r="D6" s="350"/>
      <c r="E6" s="36"/>
      <c r="F6" s="30"/>
    </row>
    <row r="7" spans="1:11" ht="7.35" customHeight="1" thickBot="1" x14ac:dyDescent="0.3">
      <c r="A7" s="213"/>
      <c r="B7" s="208"/>
      <c r="C7" s="208"/>
      <c r="D7" s="208"/>
      <c r="E7" s="36"/>
      <c r="F7" s="30"/>
    </row>
    <row r="8" spans="1:11" ht="24" thickBot="1" x14ac:dyDescent="0.3">
      <c r="A8" s="202" t="s">
        <v>324</v>
      </c>
      <c r="B8" s="221">
        <v>44013</v>
      </c>
      <c r="C8" s="234" t="s">
        <v>368</v>
      </c>
      <c r="D8" s="222">
        <v>46567</v>
      </c>
      <c r="E8" s="30"/>
      <c r="F8" s="30"/>
      <c r="K8" s="188">
        <f>D8+1825</f>
        <v>48392</v>
      </c>
    </row>
    <row r="9" spans="1:11" ht="14.1" customHeight="1" x14ac:dyDescent="0.25">
      <c r="A9" s="32"/>
      <c r="B9" s="37"/>
      <c r="C9" s="37"/>
      <c r="D9" s="37"/>
      <c r="E9" s="30"/>
    </row>
    <row r="10" spans="1:11" ht="15.75" x14ac:dyDescent="0.25">
      <c r="A10" s="235" t="s">
        <v>35</v>
      </c>
      <c r="B10" s="235" t="s">
        <v>327</v>
      </c>
      <c r="C10" s="232"/>
      <c r="D10" s="231"/>
    </row>
    <row r="11" spans="1:11" ht="15.75" x14ac:dyDescent="0.25">
      <c r="A11" s="229"/>
      <c r="B11" s="229"/>
      <c r="C11" s="231"/>
      <c r="D11" s="231"/>
    </row>
    <row r="12" spans="1:11" ht="15.75" x14ac:dyDescent="0.25">
      <c r="A12" s="228" t="s">
        <v>1183</v>
      </c>
      <c r="B12" s="228">
        <v>95.6</v>
      </c>
      <c r="C12" s="231"/>
      <c r="D12" s="231"/>
    </row>
    <row r="13" spans="1:11" ht="15.75" x14ac:dyDescent="0.25">
      <c r="A13" s="228" t="s">
        <v>1115</v>
      </c>
      <c r="B13" s="228">
        <v>97.7</v>
      </c>
      <c r="C13" s="231"/>
      <c r="D13" s="231"/>
    </row>
    <row r="14" spans="1:11" ht="15.75" x14ac:dyDescent="0.25">
      <c r="A14" s="228" t="s">
        <v>1090</v>
      </c>
      <c r="B14" s="228">
        <v>96.2</v>
      </c>
      <c r="C14" s="231"/>
      <c r="D14" s="231"/>
    </row>
    <row r="15" spans="1:11" ht="15" customHeight="1" x14ac:dyDescent="0.25">
      <c r="A15" s="228" t="s">
        <v>1024</v>
      </c>
      <c r="B15" s="228">
        <v>94.5</v>
      </c>
      <c r="C15" s="231"/>
      <c r="D15" s="231"/>
    </row>
    <row r="16" spans="1:11" ht="15" customHeight="1" x14ac:dyDescent="0.25">
      <c r="A16" s="228" t="s">
        <v>996</v>
      </c>
      <c r="B16" s="228">
        <v>95.6</v>
      </c>
      <c r="C16" s="231"/>
      <c r="D16" s="231"/>
    </row>
    <row r="17" spans="1:4" ht="17.100000000000001" customHeight="1" x14ac:dyDescent="0.25">
      <c r="A17" s="228" t="s">
        <v>820</v>
      </c>
      <c r="B17" s="228">
        <v>98.6</v>
      </c>
      <c r="C17" s="231"/>
      <c r="D17" s="231"/>
    </row>
    <row r="18" spans="1:4" ht="15.75" x14ac:dyDescent="0.25">
      <c r="A18" s="228" t="s">
        <v>767</v>
      </c>
      <c r="B18" s="228">
        <v>94.7</v>
      </c>
      <c r="C18" s="232"/>
      <c r="D18" s="231"/>
    </row>
    <row r="19" spans="1:4" ht="15.75" x14ac:dyDescent="0.25">
      <c r="A19" s="228" t="s">
        <v>383</v>
      </c>
      <c r="B19" s="228">
        <v>99</v>
      </c>
      <c r="C19" s="232"/>
      <c r="D19" s="231"/>
    </row>
    <row r="20" spans="1:4" ht="15.75" x14ac:dyDescent="0.25">
      <c r="A20" s="228" t="s">
        <v>339</v>
      </c>
      <c r="B20" s="228">
        <v>96</v>
      </c>
      <c r="C20" s="231"/>
      <c r="D20" s="231"/>
    </row>
    <row r="21" spans="1:4" ht="15.75" x14ac:dyDescent="0.25">
      <c r="A21" s="228" t="s">
        <v>110</v>
      </c>
      <c r="B21" s="228">
        <v>87.6</v>
      </c>
      <c r="C21" s="231"/>
      <c r="D21" s="231"/>
    </row>
    <row r="22" spans="1:4" ht="15.75" x14ac:dyDescent="0.25">
      <c r="A22" s="236"/>
      <c r="B22" s="236"/>
      <c r="C22" s="231"/>
      <c r="D22" s="231"/>
    </row>
    <row r="23" spans="1:4" ht="15.75" x14ac:dyDescent="0.25">
      <c r="A23" s="236"/>
      <c r="B23" s="236"/>
      <c r="C23" s="231"/>
      <c r="D23" s="231"/>
    </row>
    <row r="24" spans="1:4" ht="15.75" x14ac:dyDescent="0.25">
      <c r="A24" s="236"/>
      <c r="B24" s="236"/>
      <c r="C24" s="231"/>
      <c r="D24" s="231"/>
    </row>
    <row r="25" spans="1:4" ht="15.75" x14ac:dyDescent="0.25">
      <c r="A25" s="193"/>
      <c r="B25" s="193"/>
    </row>
    <row r="26" spans="1:4" ht="15.75" x14ac:dyDescent="0.25">
      <c r="A26" s="193"/>
      <c r="B26" s="193"/>
    </row>
    <row r="27" spans="1:4" ht="15.75" x14ac:dyDescent="0.25">
      <c r="A27" s="193"/>
      <c r="B27" s="193"/>
    </row>
    <row r="28" spans="1:4" ht="15.75" x14ac:dyDescent="0.25">
      <c r="A28" s="193"/>
      <c r="B28" s="193"/>
    </row>
    <row r="29" spans="1:4" ht="15.75" x14ac:dyDescent="0.25">
      <c r="A29" s="193"/>
      <c r="B29" s="193"/>
    </row>
    <row r="30" spans="1:4" ht="15.75" x14ac:dyDescent="0.25">
      <c r="A30" s="193"/>
      <c r="B30" s="193"/>
    </row>
    <row r="31" spans="1:4" ht="15.75" x14ac:dyDescent="0.25">
      <c r="A31" s="193"/>
      <c r="B31" s="193"/>
    </row>
    <row r="32" spans="1:4" ht="15.75" x14ac:dyDescent="0.25">
      <c r="A32" s="193"/>
      <c r="B32" s="193"/>
    </row>
    <row r="33" spans="1:2" ht="15.75" x14ac:dyDescent="0.25">
      <c r="A33" s="193"/>
      <c r="B33" s="193"/>
    </row>
    <row r="34" spans="1:2" ht="15.75" x14ac:dyDescent="0.25">
      <c r="A34" s="193"/>
      <c r="B34" s="193"/>
    </row>
    <row r="35" spans="1:2" ht="15.75" x14ac:dyDescent="0.25">
      <c r="A35" s="193"/>
      <c r="B35" s="193"/>
    </row>
    <row r="36" spans="1:2" ht="15.75" x14ac:dyDescent="0.25">
      <c r="A36" s="193"/>
      <c r="B36" s="193"/>
    </row>
    <row r="37" spans="1:2" ht="15.75" x14ac:dyDescent="0.25">
      <c r="A37" s="193"/>
      <c r="B37" s="193"/>
    </row>
    <row r="38" spans="1:2" ht="15.75" x14ac:dyDescent="0.25">
      <c r="A38" s="193"/>
      <c r="B38" s="193"/>
    </row>
    <row r="39" spans="1:2" ht="15.75" x14ac:dyDescent="0.25">
      <c r="A39" s="193"/>
      <c r="B39" s="193"/>
    </row>
  </sheetData>
  <sheetProtection algorithmName="SHA-512" hashValue="b47nlyRXexgYsIkyS1H1/YYmqQPKb+ZYn5+tmPF9WKeX5cIHo4EhuLZROgZ4935H0ehzFZ32s+GDFfgOSekUUA==" saltValue="+kFfA4Hjrh4iwti65eJWr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42" priority="6" operator="greaterThan">
      <formula>80</formula>
    </cfRule>
  </conditionalFormatting>
  <conditionalFormatting sqref="B6">
    <cfRule type="cellIs" dxfId="741" priority="4" operator="lessThan">
      <formula>70</formula>
    </cfRule>
    <cfRule type="cellIs" dxfId="740" priority="5" operator="between">
      <formula>80</formula>
      <formula>70</formula>
    </cfRule>
  </conditionalFormatting>
  <conditionalFormatting sqref="B12:B21">
    <cfRule type="cellIs" dxfId="739" priority="2" operator="greaterThan">
      <formula>80</formula>
    </cfRule>
  </conditionalFormatting>
  <conditionalFormatting sqref="D8">
    <cfRule type="expression" dxfId="738" priority="1">
      <formula>TODAY()&gt;$K$8</formula>
    </cfRule>
  </conditionalFormatting>
  <conditionalFormatting sqref="E5:F5 F6:F8 E8 B9:E9">
    <cfRule type="cellIs" dxfId="737" priority="7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554E-1C35-42A6-BC7E-9200F2453FA4}">
  <dimension ref="A1:L45"/>
  <sheetViews>
    <sheetView workbookViewId="0">
      <selection activeCell="K24" sqref="K24"/>
    </sheetView>
  </sheetViews>
  <sheetFormatPr defaultRowHeight="15" x14ac:dyDescent="0.25"/>
  <cols>
    <col min="1" max="1" width="21.140625" customWidth="1"/>
    <col min="2" max="2" width="17.5703125" customWidth="1"/>
    <col min="3" max="3" width="18.42578125" bestFit="1" customWidth="1"/>
    <col min="4" max="4" width="14.42578125" bestFit="1" customWidth="1"/>
    <col min="12" max="12" width="10.5703125" hidden="1" customWidth="1"/>
  </cols>
  <sheetData>
    <row r="1" spans="1:12" ht="28.5" x14ac:dyDescent="0.45">
      <c r="A1" s="431" t="s">
        <v>826</v>
      </c>
      <c r="B1" s="432"/>
      <c r="C1" s="432"/>
      <c r="D1" s="433"/>
    </row>
    <row r="2" spans="1:12" ht="26.25" x14ac:dyDescent="0.25">
      <c r="A2" s="408" t="s">
        <v>825</v>
      </c>
      <c r="B2" s="409"/>
      <c r="C2" s="409"/>
      <c r="D2" s="410"/>
      <c r="E2" s="6"/>
      <c r="F2" s="6"/>
    </row>
    <row r="3" spans="1:12" ht="21.75" thickBot="1" x14ac:dyDescent="0.3">
      <c r="A3" s="411" t="s">
        <v>892</v>
      </c>
      <c r="B3" s="412"/>
      <c r="C3" s="412"/>
      <c r="D3" s="413"/>
      <c r="E3" s="6"/>
      <c r="F3" s="6"/>
    </row>
    <row r="4" spans="1:12" ht="7.35" customHeight="1" thickBot="1" x14ac:dyDescent="0.3">
      <c r="A4" s="190"/>
      <c r="B4" s="6"/>
      <c r="C4" s="6"/>
      <c r="D4" s="6"/>
      <c r="E4" s="6"/>
      <c r="F4" s="6"/>
    </row>
    <row r="5" spans="1:12" ht="40.35" customHeight="1" x14ac:dyDescent="0.25">
      <c r="A5" s="215" t="s">
        <v>323</v>
      </c>
      <c r="B5" s="347">
        <f>AVERAGE(B10:B49)</f>
        <v>95.811111111111103</v>
      </c>
      <c r="C5" s="347"/>
      <c r="D5" s="348"/>
      <c r="E5" s="40"/>
      <c r="F5" s="40"/>
    </row>
    <row r="6" spans="1:12" ht="38.25" thickBot="1" x14ac:dyDescent="0.3">
      <c r="A6" s="214" t="s">
        <v>325</v>
      </c>
      <c r="B6" s="349">
        <f>AVERAGE(B10:B18)</f>
        <v>96.571428571428569</v>
      </c>
      <c r="C6" s="349"/>
      <c r="D6" s="350"/>
      <c r="E6" s="36"/>
      <c r="F6" s="30"/>
    </row>
    <row r="7" spans="1:12" ht="7.35" customHeight="1" thickBot="1" x14ac:dyDescent="0.3">
      <c r="A7" s="213"/>
      <c r="B7" s="208"/>
      <c r="C7" s="208"/>
      <c r="D7" s="208"/>
      <c r="E7" s="36"/>
      <c r="F7" s="30"/>
    </row>
    <row r="8" spans="1:12" ht="24" thickBot="1" x14ac:dyDescent="0.3">
      <c r="A8" s="202" t="s">
        <v>324</v>
      </c>
      <c r="B8" s="221">
        <v>44197</v>
      </c>
      <c r="C8" s="234" t="s">
        <v>368</v>
      </c>
      <c r="D8" s="223">
        <v>46751</v>
      </c>
      <c r="E8" s="30"/>
      <c r="F8" s="30"/>
      <c r="L8" s="188">
        <f>D8+1825</f>
        <v>48576</v>
      </c>
    </row>
    <row r="9" spans="1:12" ht="14.45" customHeight="1" x14ac:dyDescent="0.25">
      <c r="A9" s="32"/>
      <c r="B9" s="37"/>
      <c r="C9" s="37"/>
      <c r="D9" s="37"/>
      <c r="E9" s="30"/>
    </row>
    <row r="10" spans="1:12" ht="15.75" x14ac:dyDescent="0.25">
      <c r="A10" s="235" t="s">
        <v>35</v>
      </c>
      <c r="B10" s="235" t="s">
        <v>327</v>
      </c>
      <c r="C10" s="232"/>
      <c r="D10" s="231"/>
    </row>
    <row r="11" spans="1:12" ht="8.25" customHeight="1" x14ac:dyDescent="0.25">
      <c r="A11" s="235"/>
      <c r="B11" s="235"/>
      <c r="C11" s="232"/>
      <c r="D11" s="231"/>
    </row>
    <row r="12" spans="1:12" ht="16.5" customHeight="1" x14ac:dyDescent="0.25">
      <c r="A12" s="228" t="s">
        <v>1155</v>
      </c>
      <c r="B12" s="228">
        <v>98.5</v>
      </c>
      <c r="C12" s="232"/>
      <c r="D12" s="231"/>
    </row>
    <row r="13" spans="1:12" ht="17.100000000000001" customHeight="1" x14ac:dyDescent="0.25">
      <c r="A13" s="228" t="s">
        <v>1116</v>
      </c>
      <c r="B13" s="228">
        <v>94.7</v>
      </c>
      <c r="C13" s="232"/>
      <c r="D13" s="231"/>
    </row>
    <row r="14" spans="1:12" ht="17.100000000000001" customHeight="1" x14ac:dyDescent="0.25">
      <c r="A14" s="228" t="s">
        <v>1078</v>
      </c>
      <c r="B14" s="228">
        <v>96</v>
      </c>
      <c r="C14" s="232"/>
      <c r="D14" s="231"/>
    </row>
    <row r="15" spans="1:12" ht="18.600000000000001" customHeight="1" x14ac:dyDescent="0.25">
      <c r="A15" s="228" t="s">
        <v>1018</v>
      </c>
      <c r="B15" s="228">
        <v>94.7</v>
      </c>
      <c r="C15" s="232"/>
      <c r="D15" s="231"/>
    </row>
    <row r="16" spans="1:12" ht="15.6" customHeight="1" x14ac:dyDescent="0.25">
      <c r="A16" s="228" t="s">
        <v>997</v>
      </c>
      <c r="B16" s="228">
        <v>98</v>
      </c>
      <c r="C16" s="232"/>
      <c r="D16" s="231"/>
    </row>
    <row r="17" spans="1:4" ht="16.350000000000001" customHeight="1" x14ac:dyDescent="0.25">
      <c r="A17" s="228" t="s">
        <v>819</v>
      </c>
      <c r="B17" s="228">
        <v>96.1</v>
      </c>
      <c r="C17" s="232"/>
      <c r="D17" s="231"/>
    </row>
    <row r="18" spans="1:4" ht="16.350000000000001" customHeight="1" x14ac:dyDescent="0.25">
      <c r="A18" s="228" t="s">
        <v>768</v>
      </c>
      <c r="B18" s="228">
        <v>98</v>
      </c>
      <c r="C18" s="232"/>
      <c r="D18" s="231"/>
    </row>
    <row r="19" spans="1:4" ht="15.75" x14ac:dyDescent="0.25">
      <c r="A19" s="228" t="s">
        <v>384</v>
      </c>
      <c r="B19" s="228">
        <v>98</v>
      </c>
      <c r="C19" s="231"/>
      <c r="D19" s="231"/>
    </row>
    <row r="20" spans="1:4" ht="15.75" x14ac:dyDescent="0.25">
      <c r="A20" s="228" t="s">
        <v>345</v>
      </c>
      <c r="B20" s="228">
        <v>88.3</v>
      </c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192"/>
      <c r="B22" s="192"/>
    </row>
    <row r="23" spans="1:4" ht="15.75" x14ac:dyDescent="0.25">
      <c r="A23" s="192"/>
      <c r="B23" s="192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KTsoLzeP3F6etASK5QOvHMjNsQ8o79eMOivSrw46IMX9pYTCrQZ8P09jOZL4Z2iCzm/19HEZIbA9Yzi+z9bclw==" saltValue="3MGqhgNdBQ8BrQMNT/Xh1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36" priority="5" operator="greaterThan">
      <formula>80</formula>
    </cfRule>
  </conditionalFormatting>
  <conditionalFormatting sqref="B6">
    <cfRule type="cellIs" dxfId="735" priority="3" operator="lessThan">
      <formula>70</formula>
    </cfRule>
    <cfRule type="cellIs" dxfId="734" priority="4" operator="between">
      <formula>80</formula>
      <formula>70</formula>
    </cfRule>
  </conditionalFormatting>
  <conditionalFormatting sqref="B12:B20">
    <cfRule type="cellIs" dxfId="733" priority="2" operator="greaterThan">
      <formula>80</formula>
    </cfRule>
  </conditionalFormatting>
  <conditionalFormatting sqref="D8">
    <cfRule type="expression" dxfId="732" priority="1">
      <formula>TODAY()&gt;$L$8</formula>
    </cfRule>
  </conditionalFormatting>
  <conditionalFormatting sqref="E5:F5 F6:F8 E8 B9:E9">
    <cfRule type="cellIs" dxfId="731" priority="6" operator="greaterThan">
      <formula>80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2FF3-212F-48FE-B69A-C3418A91EE97}">
  <dimension ref="A1:M44"/>
  <sheetViews>
    <sheetView workbookViewId="0">
      <selection activeCell="K24" sqref="K24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31" t="s">
        <v>839</v>
      </c>
      <c r="B1" s="432"/>
      <c r="C1" s="432"/>
      <c r="D1" s="433"/>
    </row>
    <row r="2" spans="1:13" ht="26.25" x14ac:dyDescent="0.25">
      <c r="A2" s="408" t="s">
        <v>825</v>
      </c>
      <c r="B2" s="409"/>
      <c r="C2" s="409"/>
      <c r="D2" s="410"/>
      <c r="E2" s="6"/>
      <c r="F2" s="6"/>
    </row>
    <row r="3" spans="1:13" ht="21.75" thickBot="1" x14ac:dyDescent="0.3">
      <c r="A3" s="411" t="s">
        <v>891</v>
      </c>
      <c r="B3" s="412"/>
      <c r="C3" s="412"/>
      <c r="D3" s="41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AVERAGE(B10:B48)</f>
        <v>94.66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AVERAGE(B10:B19)</f>
        <v>94.66</v>
      </c>
      <c r="C6" s="349"/>
      <c r="D6" s="350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44562</v>
      </c>
      <c r="C8" s="234" t="s">
        <v>368</v>
      </c>
      <c r="D8" s="222">
        <v>47116</v>
      </c>
      <c r="E8" s="30"/>
      <c r="F8" s="30"/>
      <c r="M8" s="188">
        <f>D8+1825</f>
        <v>48941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16.5" customHeight="1" x14ac:dyDescent="0.25">
      <c r="A12" s="228" t="s">
        <v>1117</v>
      </c>
      <c r="B12" s="228">
        <v>97.5</v>
      </c>
      <c r="C12" s="232"/>
      <c r="D12" s="231"/>
    </row>
    <row r="13" spans="1:13" ht="15.95" customHeight="1" x14ac:dyDescent="0.25">
      <c r="A13" s="228" t="s">
        <v>1079</v>
      </c>
      <c r="B13" s="228">
        <v>94.6</v>
      </c>
      <c r="C13" s="232"/>
      <c r="D13" s="231"/>
    </row>
    <row r="14" spans="1:13" ht="16.350000000000001" customHeight="1" x14ac:dyDescent="0.25">
      <c r="A14" s="228" t="s">
        <v>1032</v>
      </c>
      <c r="B14" s="228">
        <v>95.2</v>
      </c>
      <c r="C14" s="232"/>
      <c r="D14" s="231"/>
    </row>
    <row r="15" spans="1:13" ht="15.6" customHeight="1" x14ac:dyDescent="0.25">
      <c r="A15" s="228" t="s">
        <v>1011</v>
      </c>
      <c r="B15" s="228">
        <v>98.5</v>
      </c>
      <c r="C15" s="232"/>
      <c r="D15" s="231"/>
    </row>
    <row r="16" spans="1:13" ht="16.350000000000001" customHeight="1" x14ac:dyDescent="0.25">
      <c r="A16" s="228" t="s">
        <v>1044</v>
      </c>
      <c r="B16" s="228">
        <v>87.5</v>
      </c>
      <c r="C16" s="232"/>
      <c r="D16" s="231"/>
    </row>
    <row r="17" spans="1:4" ht="16.350000000000001" customHeight="1" x14ac:dyDescent="0.25">
      <c r="A17" s="228" t="s">
        <v>1045</v>
      </c>
      <c r="B17" s="228"/>
      <c r="C17" s="232"/>
      <c r="D17" s="231"/>
    </row>
    <row r="18" spans="1:4" ht="15.75" x14ac:dyDescent="0.25">
      <c r="A18" s="229"/>
      <c r="B18" s="229"/>
      <c r="C18" s="231"/>
      <c r="D18" s="231"/>
    </row>
    <row r="19" spans="1:4" ht="15.75" x14ac:dyDescent="0.25">
      <c r="A19" s="229"/>
      <c r="B19" s="229"/>
      <c r="C19" s="231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192"/>
      <c r="B21" s="192"/>
    </row>
    <row r="22" spans="1:4" ht="15.75" x14ac:dyDescent="0.25">
      <c r="A22" s="192"/>
      <c r="B22" s="192"/>
    </row>
    <row r="23" spans="1:4" ht="15.75" x14ac:dyDescent="0.25">
      <c r="A23" s="192"/>
      <c r="B23" s="192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</sheetData>
  <sheetProtection algorithmName="SHA-512" hashValue="YiELSv84n3BqTn7yb7gMwXsYDToctaCRfNCCC1N2jmXV5MjtRGuqGbecxyxvbpYg+djtfLg0N1r07FLcvJn1Kw==" saltValue="n5GRuv5oi1xma0ByVOST8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730" priority="5" operator="greaterThan">
      <formula>80</formula>
    </cfRule>
  </conditionalFormatting>
  <conditionalFormatting sqref="B6">
    <cfRule type="cellIs" dxfId="729" priority="3" operator="lessThan">
      <formula>70</formula>
    </cfRule>
    <cfRule type="cellIs" dxfId="728" priority="4" operator="between">
      <formula>80</formula>
      <formula>70</formula>
    </cfRule>
  </conditionalFormatting>
  <conditionalFormatting sqref="B12:B19">
    <cfRule type="cellIs" dxfId="727" priority="2" operator="greaterThan">
      <formula>80</formula>
    </cfRule>
  </conditionalFormatting>
  <conditionalFormatting sqref="D8">
    <cfRule type="expression" dxfId="726" priority="1">
      <formula>TODAY()&gt;$M$8</formula>
    </cfRule>
  </conditionalFormatting>
  <conditionalFormatting sqref="E5:F5 F6:F8 E8 B9:E9">
    <cfRule type="cellIs" dxfId="725" priority="6" operator="greaterThan">
      <formula>80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90DA-7C0C-42A6-8001-ED75816E1ADC}">
  <dimension ref="A1:M47"/>
  <sheetViews>
    <sheetView workbookViewId="0">
      <selection activeCell="A13" sqref="A13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9.5703125" hidden="1" customWidth="1"/>
  </cols>
  <sheetData>
    <row r="1" spans="1:13" ht="28.5" x14ac:dyDescent="0.45">
      <c r="A1" s="431" t="s">
        <v>803</v>
      </c>
      <c r="B1" s="432"/>
      <c r="C1" s="432"/>
      <c r="D1" s="433"/>
    </row>
    <row r="2" spans="1:13" ht="26.25" x14ac:dyDescent="0.25">
      <c r="A2" s="408" t="s">
        <v>827</v>
      </c>
      <c r="B2" s="409"/>
      <c r="C2" s="409"/>
      <c r="D2" s="410"/>
      <c r="E2" s="6"/>
      <c r="F2" s="6"/>
    </row>
    <row r="3" spans="1:13" ht="21.75" thickBot="1" x14ac:dyDescent="0.3">
      <c r="A3" s="411" t="s">
        <v>890</v>
      </c>
      <c r="B3" s="412"/>
      <c r="C3" s="412"/>
      <c r="D3" s="41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AVERAGE(B10:B51)</f>
        <v>94.01428571428572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AVERAGE(B10:B22)</f>
        <v>94.01428571428572</v>
      </c>
      <c r="C6" s="349"/>
      <c r="D6" s="350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44652</v>
      </c>
      <c r="C8" s="234" t="s">
        <v>368</v>
      </c>
      <c r="D8" s="222">
        <v>47571</v>
      </c>
      <c r="E8" s="30"/>
      <c r="F8" s="30"/>
      <c r="M8" s="188">
        <f>D8+1825</f>
        <v>49396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5.0999999999999996" customHeight="1" x14ac:dyDescent="0.25">
      <c r="A12" s="235"/>
      <c r="B12" s="235"/>
      <c r="C12" s="232"/>
      <c r="D12" s="231"/>
    </row>
    <row r="13" spans="1:13" ht="17.25" customHeight="1" x14ac:dyDescent="0.25">
      <c r="A13" s="229" t="s">
        <v>1198</v>
      </c>
      <c r="B13" s="228">
        <v>94.7</v>
      </c>
      <c r="C13" s="232"/>
      <c r="D13" s="231"/>
    </row>
    <row r="14" spans="1:13" ht="15.95" customHeight="1" x14ac:dyDescent="0.25">
      <c r="A14" s="229" t="s">
        <v>1141</v>
      </c>
      <c r="B14" s="228">
        <v>92.5</v>
      </c>
      <c r="C14" s="232"/>
      <c r="D14" s="231"/>
    </row>
    <row r="15" spans="1:13" ht="17.100000000000001" customHeight="1" x14ac:dyDescent="0.25">
      <c r="A15" s="228" t="s">
        <v>1118</v>
      </c>
      <c r="B15" s="228">
        <v>97</v>
      </c>
      <c r="C15" s="232"/>
      <c r="D15" s="231"/>
    </row>
    <row r="16" spans="1:13" ht="18" customHeight="1" x14ac:dyDescent="0.25">
      <c r="A16" s="228" t="s">
        <v>1075</v>
      </c>
      <c r="B16" s="228">
        <v>94.8</v>
      </c>
      <c r="C16" s="232"/>
      <c r="D16" s="231"/>
    </row>
    <row r="17" spans="1:4" ht="18" customHeight="1" x14ac:dyDescent="0.25">
      <c r="A17" s="228" t="s">
        <v>1046</v>
      </c>
      <c r="B17" s="228">
        <v>93.6</v>
      </c>
      <c r="C17" s="232"/>
      <c r="D17" s="231"/>
    </row>
    <row r="18" spans="1:4" ht="19.7" customHeight="1" x14ac:dyDescent="0.25">
      <c r="A18" s="228" t="s">
        <v>1076</v>
      </c>
      <c r="B18" s="228">
        <v>91.8</v>
      </c>
      <c r="C18" s="232"/>
      <c r="D18" s="231"/>
    </row>
    <row r="19" spans="1:4" ht="16.350000000000001" customHeight="1" x14ac:dyDescent="0.25">
      <c r="A19" s="228" t="s">
        <v>1047</v>
      </c>
      <c r="B19" s="228">
        <v>93.7</v>
      </c>
      <c r="C19" s="232"/>
      <c r="D19" s="231"/>
    </row>
    <row r="20" spans="1:4" ht="16.350000000000001" customHeight="1" x14ac:dyDescent="0.25">
      <c r="A20" s="229"/>
      <c r="B20" s="229"/>
      <c r="C20" s="232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ht="15.75" x14ac:dyDescent="0.25">
      <c r="A39" s="192"/>
      <c r="B39" s="192"/>
    </row>
    <row r="40" spans="1:2" ht="15.75" x14ac:dyDescent="0.25">
      <c r="A40" s="192"/>
      <c r="B40" s="192"/>
    </row>
    <row r="41" spans="1:2" ht="15.75" x14ac:dyDescent="0.25">
      <c r="A41" s="192"/>
      <c r="B41" s="19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y/4FrmvTzbnNj7wMmEVab0b3oe6P5TqViCqjnB835Hr+xldcEAlU4EcjGiDgAwF97f/lBPTK6zRljsNjCbVOCA==" saltValue="Bt8xSud4n2OU5VMugn57Q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24" priority="5" operator="greaterThan">
      <formula>80</formula>
    </cfRule>
  </conditionalFormatting>
  <conditionalFormatting sqref="B6">
    <cfRule type="cellIs" dxfId="723" priority="3" operator="lessThan">
      <formula>70</formula>
    </cfRule>
    <cfRule type="cellIs" dxfId="722" priority="4" operator="between">
      <formula>80</formula>
      <formula>70</formula>
    </cfRule>
  </conditionalFormatting>
  <conditionalFormatting sqref="B13:B22">
    <cfRule type="cellIs" dxfId="721" priority="2" operator="greaterThan">
      <formula>80</formula>
    </cfRule>
  </conditionalFormatting>
  <conditionalFormatting sqref="D8">
    <cfRule type="expression" dxfId="720" priority="1">
      <formula>TODAY()&gt;$M$8</formula>
    </cfRule>
  </conditionalFormatting>
  <conditionalFormatting sqref="E5:F5 F6:F8 E8 B9:E9">
    <cfRule type="cellIs" dxfId="719" priority="6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FC65-2BF8-479F-B648-D7874B9B65C3}">
  <sheetPr>
    <tabColor theme="4" tint="-0.249977111117893"/>
  </sheetPr>
  <dimension ref="A1:M40"/>
  <sheetViews>
    <sheetView workbookViewId="0">
      <selection activeCell="K24" sqref="K24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31" t="s">
        <v>1019</v>
      </c>
      <c r="B1" s="432"/>
      <c r="C1" s="432"/>
      <c r="D1" s="433"/>
    </row>
    <row r="2" spans="1:13" ht="26.25" x14ac:dyDescent="0.25">
      <c r="A2" s="408" t="s">
        <v>1020</v>
      </c>
      <c r="B2" s="409"/>
      <c r="C2" s="409"/>
      <c r="D2" s="410"/>
      <c r="E2" s="6"/>
      <c r="F2" s="6"/>
    </row>
    <row r="3" spans="1:13" ht="21.75" thickBot="1" x14ac:dyDescent="0.3">
      <c r="A3" s="411"/>
      <c r="B3" s="412"/>
      <c r="C3" s="412"/>
      <c r="D3" s="41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AVERAGE(B10:B44)</f>
        <v>96.3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AVERAGE(B10:B18)</f>
        <v>96.3</v>
      </c>
      <c r="C6" s="349"/>
      <c r="D6" s="350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44866</v>
      </c>
      <c r="C8" s="234" t="s">
        <v>368</v>
      </c>
      <c r="D8" s="222">
        <v>46690</v>
      </c>
      <c r="E8" s="30"/>
      <c r="F8" s="30"/>
      <c r="M8" s="188">
        <f>D8+1825</f>
        <v>48515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16.350000000000001" customHeight="1" x14ac:dyDescent="0.25">
      <c r="A12" s="229" t="s">
        <v>1021</v>
      </c>
      <c r="B12" s="228">
        <v>96.3</v>
      </c>
      <c r="C12" s="232"/>
      <c r="D12" s="231"/>
    </row>
    <row r="13" spans="1:13" ht="16.350000000000001" customHeight="1" x14ac:dyDescent="0.25">
      <c r="A13" s="229"/>
      <c r="B13" s="229"/>
      <c r="C13" s="232"/>
      <c r="D13" s="231"/>
    </row>
    <row r="14" spans="1:13" ht="15.75" x14ac:dyDescent="0.25">
      <c r="A14" s="229"/>
      <c r="B14" s="229"/>
      <c r="C14" s="231"/>
      <c r="D14" s="231"/>
    </row>
    <row r="15" spans="1:13" ht="15.75" x14ac:dyDescent="0.25">
      <c r="A15" s="229"/>
      <c r="B15" s="229"/>
      <c r="C15" s="231"/>
      <c r="D15" s="231"/>
    </row>
    <row r="16" spans="1:13" ht="15.75" x14ac:dyDescent="0.25">
      <c r="A16" s="229"/>
      <c r="B16" s="229"/>
      <c r="C16" s="231"/>
      <c r="D16" s="231"/>
    </row>
    <row r="17" spans="1:4" ht="15.75" x14ac:dyDescent="0.25">
      <c r="A17" s="229"/>
      <c r="B17" s="229"/>
      <c r="C17" s="231"/>
      <c r="D17" s="231"/>
    </row>
    <row r="18" spans="1:4" ht="15.75" x14ac:dyDescent="0.25">
      <c r="A18" s="192"/>
      <c r="B18" s="192"/>
    </row>
    <row r="19" spans="1:4" ht="15.75" x14ac:dyDescent="0.25">
      <c r="A19" s="192"/>
      <c r="B19" s="192"/>
    </row>
    <row r="20" spans="1:4" ht="15.75" x14ac:dyDescent="0.25">
      <c r="A20" s="192"/>
      <c r="B20" s="192"/>
    </row>
    <row r="21" spans="1:4" ht="15.75" x14ac:dyDescent="0.25">
      <c r="A21" s="192"/>
      <c r="B21" s="192"/>
    </row>
    <row r="22" spans="1:4" ht="15.75" x14ac:dyDescent="0.25">
      <c r="A22" s="192"/>
      <c r="B22" s="192"/>
    </row>
    <row r="23" spans="1:4" ht="15.75" x14ac:dyDescent="0.25">
      <c r="A23" s="192"/>
      <c r="B23" s="192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</sheetData>
  <sheetProtection algorithmName="SHA-512" hashValue="BGrulAUjVE4zNgDgcsEWe5VA8bvIYyWGL68RY2L5rlY/ZjX4Wc3QqECuuu/modeegKLtFAJp0/tqGrGOuTkf4w==" saltValue="1lf3aT1zHvp9HfkCO0nLh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 B12:B15">
    <cfRule type="cellIs" dxfId="718" priority="10" operator="greaterThan">
      <formula>80</formula>
    </cfRule>
  </conditionalFormatting>
  <conditionalFormatting sqref="B6">
    <cfRule type="cellIs" dxfId="717" priority="8" operator="lessThan">
      <formula>70</formula>
    </cfRule>
    <cfRule type="cellIs" dxfId="716" priority="9" operator="between">
      <formula>80</formula>
      <formula>70</formula>
    </cfRule>
  </conditionalFormatting>
  <conditionalFormatting sqref="B12">
    <cfRule type="cellIs" dxfId="715" priority="3" operator="lessThan">
      <formula>70</formula>
    </cfRule>
    <cfRule type="cellIs" dxfId="714" priority="4" operator="between">
      <formula>70</formula>
      <formula>79</formula>
    </cfRule>
    <cfRule type="cellIs" dxfId="713" priority="5" operator="greaterThan">
      <formula>79</formula>
    </cfRule>
  </conditionalFormatting>
  <conditionalFormatting sqref="B5:D5">
    <cfRule type="cellIs" dxfId="712" priority="1" operator="between">
      <formula>70</formula>
      <formula>79</formula>
    </cfRule>
    <cfRule type="cellIs" dxfId="711" priority="2" operator="lessThan">
      <formula>70</formula>
    </cfRule>
  </conditionalFormatting>
  <conditionalFormatting sqref="D8">
    <cfRule type="expression" dxfId="710" priority="7">
      <formula>TODAY()&gt;$M$8</formula>
    </cfRule>
  </conditionalFormatting>
  <conditionalFormatting sqref="E5:F5 F6:F8 E8 B9:E9">
    <cfRule type="cellIs" dxfId="709" priority="11" operator="greaterThan">
      <formula>80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4C414-5745-4DFA-8016-8FB5A4B96DC7}">
  <sheetPr>
    <tabColor theme="0" tint="-0.14999847407452621"/>
  </sheetPr>
  <dimension ref="A1:M46"/>
  <sheetViews>
    <sheetView workbookViewId="0">
      <selection activeCell="A15" sqref="A15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31" t="s">
        <v>837</v>
      </c>
      <c r="B1" s="432"/>
      <c r="C1" s="432"/>
      <c r="D1" s="433"/>
    </row>
    <row r="2" spans="1:13" ht="26.25" x14ac:dyDescent="0.25">
      <c r="A2" s="408" t="s">
        <v>825</v>
      </c>
      <c r="B2" s="409"/>
      <c r="C2" s="409"/>
      <c r="D2" s="410"/>
      <c r="E2" s="6"/>
      <c r="F2" s="6"/>
    </row>
    <row r="3" spans="1:13" ht="21.75" thickBot="1" x14ac:dyDescent="0.3">
      <c r="A3" s="411" t="s">
        <v>838</v>
      </c>
      <c r="B3" s="412"/>
      <c r="C3" s="412"/>
      <c r="D3" s="41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AVERAGE(B10:B50)</f>
        <v>73.733333333333334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AVERAGE(B10:B22)</f>
        <v>73.733333333333334</v>
      </c>
      <c r="C6" s="349"/>
      <c r="D6" s="350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44866</v>
      </c>
      <c r="C8" s="234" t="s">
        <v>368</v>
      </c>
      <c r="D8" s="222">
        <v>46690</v>
      </c>
      <c r="E8" s="30"/>
      <c r="F8" s="30"/>
      <c r="M8" s="188">
        <f>D8+1825</f>
        <v>48515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15.75" x14ac:dyDescent="0.25">
      <c r="A11" s="235"/>
      <c r="B11" s="235"/>
      <c r="C11" s="232"/>
      <c r="D11" s="231"/>
    </row>
    <row r="12" spans="1:13" ht="15.75" x14ac:dyDescent="0.25">
      <c r="A12" s="235"/>
      <c r="B12" s="235"/>
      <c r="C12" s="232"/>
      <c r="D12" s="231"/>
    </row>
    <row r="13" spans="1:13" ht="15.75" x14ac:dyDescent="0.25">
      <c r="A13" s="228" t="s">
        <v>1199</v>
      </c>
      <c r="B13" s="228">
        <v>84.9</v>
      </c>
      <c r="C13" s="232"/>
      <c r="D13" s="231"/>
    </row>
    <row r="14" spans="1:13" ht="15.75" x14ac:dyDescent="0.25">
      <c r="A14" s="228" t="s">
        <v>1200</v>
      </c>
      <c r="B14" s="228">
        <v>70</v>
      </c>
      <c r="C14" s="232"/>
      <c r="D14" s="231"/>
    </row>
    <row r="15" spans="1:13" ht="17.100000000000001" customHeight="1" x14ac:dyDescent="0.25">
      <c r="A15" s="228" t="s">
        <v>1119</v>
      </c>
      <c r="B15" s="228">
        <v>61.1</v>
      </c>
      <c r="C15" s="232"/>
      <c r="D15" s="231"/>
    </row>
    <row r="16" spans="1:13" ht="17.100000000000001" customHeight="1" x14ac:dyDescent="0.25">
      <c r="A16" s="228" t="s">
        <v>1080</v>
      </c>
      <c r="B16" s="228">
        <v>77.3</v>
      </c>
      <c r="C16" s="232"/>
      <c r="D16" s="231"/>
    </row>
    <row r="17" spans="1:4" ht="18.600000000000001" customHeight="1" x14ac:dyDescent="0.25">
      <c r="A17" s="228" t="s">
        <v>1048</v>
      </c>
      <c r="B17" s="228">
        <v>71.3</v>
      </c>
      <c r="C17" s="232"/>
      <c r="D17" s="231"/>
    </row>
    <row r="18" spans="1:4" ht="16.350000000000001" customHeight="1" x14ac:dyDescent="0.25">
      <c r="A18" s="228" t="s">
        <v>836</v>
      </c>
      <c r="B18" s="228">
        <v>77.8</v>
      </c>
      <c r="C18" s="232"/>
      <c r="D18" s="231"/>
    </row>
    <row r="19" spans="1:4" ht="16.350000000000001" customHeight="1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ht="15.75" x14ac:dyDescent="0.25">
      <c r="A38" s="192"/>
      <c r="B38" s="192"/>
    </row>
    <row r="39" spans="1:2" ht="15.75" x14ac:dyDescent="0.25">
      <c r="A39" s="192"/>
      <c r="B39" s="192"/>
    </row>
    <row r="40" spans="1:2" ht="15.75" x14ac:dyDescent="0.25">
      <c r="A40" s="192"/>
      <c r="B40" s="19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PGr5cFGIudmXElDjeto9YOzjkweMhexGdnAivpSVsatSM51uOcSnNUQniXWz+hfd6fxsDcEkdmB4cUWtdbxiLw==" saltValue="gA3jGZhGY1ZhMbz3GpzMmw==" spinCount="100000" sheet="1" objects="1" scenarios="1"/>
  <mergeCells count="5">
    <mergeCell ref="A1:D1"/>
    <mergeCell ref="A2:D2"/>
    <mergeCell ref="A3:D3"/>
    <mergeCell ref="B5:D5"/>
    <mergeCell ref="B6:D6"/>
  </mergeCells>
  <phoneticPr fontId="66" type="noConversion"/>
  <conditionalFormatting sqref="B5:B6">
    <cfRule type="cellIs" dxfId="708" priority="11" operator="greaterThan">
      <formula>80</formula>
    </cfRule>
  </conditionalFormatting>
  <conditionalFormatting sqref="B6">
    <cfRule type="cellIs" dxfId="707" priority="9" operator="lessThan">
      <formula>70</formula>
    </cfRule>
    <cfRule type="cellIs" dxfId="706" priority="10" operator="between">
      <formula>80</formula>
      <formula>70</formula>
    </cfRule>
  </conditionalFormatting>
  <conditionalFormatting sqref="B13:B18">
    <cfRule type="cellIs" dxfId="705" priority="3" operator="lessThan">
      <formula>70</formula>
    </cfRule>
    <cfRule type="cellIs" dxfId="704" priority="4" operator="between">
      <formula>70</formula>
      <formula>79</formula>
    </cfRule>
    <cfRule type="cellIs" dxfId="703" priority="5" operator="greaterThan">
      <formula>79</formula>
    </cfRule>
  </conditionalFormatting>
  <conditionalFormatting sqref="B13:B21">
    <cfRule type="cellIs" dxfId="702" priority="6" operator="greaterThan">
      <formula>80</formula>
    </cfRule>
  </conditionalFormatting>
  <conditionalFormatting sqref="B5:D5">
    <cfRule type="cellIs" dxfId="701" priority="1" operator="between">
      <formula>70</formula>
      <formula>79</formula>
    </cfRule>
    <cfRule type="cellIs" dxfId="700" priority="2" operator="lessThan">
      <formula>70</formula>
    </cfRule>
  </conditionalFormatting>
  <conditionalFormatting sqref="D8">
    <cfRule type="expression" dxfId="699" priority="7">
      <formula>TODAY()&gt;$M$8</formula>
    </cfRule>
  </conditionalFormatting>
  <conditionalFormatting sqref="E5:F5 F6:F8 E8 B9:E9">
    <cfRule type="cellIs" dxfId="698" priority="12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7AC7-B374-4FAD-9D19-D9DAB9A32299}">
  <dimension ref="A1:M43"/>
  <sheetViews>
    <sheetView workbookViewId="0">
      <selection activeCell="K24" sqref="K24"/>
    </sheetView>
  </sheetViews>
  <sheetFormatPr defaultRowHeight="15" x14ac:dyDescent="0.25"/>
  <cols>
    <col min="1" max="1" width="20.42578125" bestFit="1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431" t="s">
        <v>1121</v>
      </c>
      <c r="B1" s="432"/>
      <c r="C1" s="432"/>
      <c r="D1" s="433"/>
    </row>
    <row r="2" spans="1:13" ht="23.25" x14ac:dyDescent="0.25">
      <c r="A2" s="448" t="s">
        <v>851</v>
      </c>
      <c r="B2" s="449"/>
      <c r="C2" s="449"/>
      <c r="D2" s="450"/>
      <c r="E2" s="6"/>
      <c r="F2" s="6"/>
    </row>
    <row r="3" spans="1:13" ht="21.75" thickBot="1" x14ac:dyDescent="0.3">
      <c r="A3" s="411" t="s">
        <v>1122</v>
      </c>
      <c r="B3" s="412"/>
      <c r="C3" s="412"/>
      <c r="D3" s="41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AVERAGE(B10:B47)</f>
        <v>85.25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AVERAGE(B10:B19)</f>
        <v>85.25</v>
      </c>
      <c r="C6" s="349"/>
      <c r="D6" s="350"/>
      <c r="E6" s="36"/>
      <c r="F6" s="30"/>
    </row>
    <row r="7" spans="1:13" ht="7.35" customHeight="1" thickBot="1" x14ac:dyDescent="0.3">
      <c r="A7" s="213"/>
      <c r="B7" s="35"/>
      <c r="C7" s="35"/>
      <c r="D7" s="35"/>
      <c r="E7" s="36"/>
      <c r="F7" s="30"/>
    </row>
    <row r="8" spans="1:13" ht="24" thickBot="1" x14ac:dyDescent="0.3">
      <c r="A8" s="202" t="s">
        <v>324</v>
      </c>
      <c r="B8" s="221">
        <v>44866</v>
      </c>
      <c r="C8" s="234" t="s">
        <v>368</v>
      </c>
      <c r="D8" s="222">
        <v>46690</v>
      </c>
      <c r="E8" s="30"/>
      <c r="F8" s="30"/>
      <c r="M8" s="188">
        <f>D8+1825</f>
        <v>48515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4.5" hidden="1" customHeight="1" x14ac:dyDescent="0.25">
      <c r="A11" s="235"/>
      <c r="B11" s="235"/>
      <c r="C11" s="232"/>
      <c r="D11" s="231"/>
    </row>
    <row r="12" spans="1:13" ht="4.5" hidden="1" customHeight="1" x14ac:dyDescent="0.25">
      <c r="A12" s="235"/>
      <c r="B12" s="235"/>
      <c r="C12" s="232"/>
      <c r="D12" s="231"/>
    </row>
    <row r="13" spans="1:13" ht="15.75" customHeight="1" x14ac:dyDescent="0.25">
      <c r="A13" s="235"/>
      <c r="B13" s="235"/>
      <c r="C13" s="232"/>
      <c r="D13" s="231"/>
    </row>
    <row r="14" spans="1:13" ht="15.75" customHeight="1" x14ac:dyDescent="0.25">
      <c r="A14" s="228" t="s">
        <v>1184</v>
      </c>
      <c r="B14" s="228">
        <v>93.1</v>
      </c>
      <c r="C14" s="232"/>
      <c r="D14" s="231"/>
    </row>
    <row r="15" spans="1:13" ht="17.100000000000001" customHeight="1" x14ac:dyDescent="0.25">
      <c r="A15" s="228" t="s">
        <v>1123</v>
      </c>
      <c r="B15" s="228">
        <v>77.400000000000006</v>
      </c>
      <c r="C15" s="232"/>
      <c r="D15" s="231"/>
    </row>
    <row r="16" spans="1:13" ht="16.350000000000001" customHeight="1" x14ac:dyDescent="0.25">
      <c r="A16" s="229"/>
      <c r="B16" s="229"/>
      <c r="C16" s="232"/>
      <c r="D16" s="231"/>
    </row>
    <row r="17" spans="1:4" ht="15.75" x14ac:dyDescent="0.25">
      <c r="A17" s="229"/>
      <c r="B17" s="229"/>
      <c r="C17" s="231"/>
      <c r="D17" s="231"/>
    </row>
    <row r="18" spans="1:4" ht="15.75" x14ac:dyDescent="0.25">
      <c r="A18" s="229"/>
      <c r="B18" s="229"/>
      <c r="C18" s="231"/>
      <c r="D18" s="231"/>
    </row>
    <row r="19" spans="1:4" ht="15.75" x14ac:dyDescent="0.25">
      <c r="A19" s="229"/>
      <c r="B19" s="229"/>
      <c r="C19" s="231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192"/>
      <c r="B21" s="192"/>
    </row>
    <row r="22" spans="1:4" ht="15.75" x14ac:dyDescent="0.25">
      <c r="A22" s="192"/>
      <c r="B22" s="192"/>
    </row>
    <row r="23" spans="1:4" ht="15.75" x14ac:dyDescent="0.25">
      <c r="A23" s="192"/>
      <c r="B23" s="192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ht="15.75" x14ac:dyDescent="0.25">
      <c r="A37" s="192"/>
      <c r="B37" s="19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n5FUH/9wozD/m8sgIhi2BCfMz9oMryDYhSsQaAupvQhKshL9ZoSfZgHAZZSZ9/pNkBNE4Y2LaK1D6bq7WKymWA==" saltValue="SFlPTx3cfoSR9AGbamWaxg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 B14:B18">
    <cfRule type="cellIs" dxfId="697" priority="10" operator="greaterThan">
      <formula>80</formula>
    </cfRule>
  </conditionalFormatting>
  <conditionalFormatting sqref="B6">
    <cfRule type="cellIs" dxfId="696" priority="8" operator="lessThan">
      <formula>70</formula>
    </cfRule>
    <cfRule type="cellIs" dxfId="695" priority="9" operator="between">
      <formula>80</formula>
      <formula>70</formula>
    </cfRule>
  </conditionalFormatting>
  <conditionalFormatting sqref="B14:B15">
    <cfRule type="cellIs" dxfId="694" priority="3" operator="lessThan">
      <formula>70</formula>
    </cfRule>
    <cfRule type="cellIs" dxfId="693" priority="4" operator="between">
      <formula>70</formula>
      <formula>79</formula>
    </cfRule>
    <cfRule type="cellIs" dxfId="692" priority="5" operator="greaterThan">
      <formula>79</formula>
    </cfRule>
  </conditionalFormatting>
  <conditionalFormatting sqref="B5:D5">
    <cfRule type="cellIs" dxfId="691" priority="1" operator="between">
      <formula>70</formula>
      <formula>79</formula>
    </cfRule>
    <cfRule type="cellIs" dxfId="690" priority="2" operator="lessThan">
      <formula>70</formula>
    </cfRule>
  </conditionalFormatting>
  <conditionalFormatting sqref="D8">
    <cfRule type="expression" dxfId="689" priority="7">
      <formula>TODAY()&gt;$M$8</formula>
    </cfRule>
  </conditionalFormatting>
  <conditionalFormatting sqref="E5:F5 F6:F8 E8 B9:E9">
    <cfRule type="cellIs" dxfId="688" priority="11" operator="greaterThan">
      <formula>80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5C50D-A30C-425F-91A1-E4D36FD00F9F}">
  <sheetPr>
    <tabColor theme="5" tint="-0.249977111117893"/>
  </sheetPr>
  <dimension ref="A4:C29"/>
  <sheetViews>
    <sheetView workbookViewId="0">
      <selection activeCell="G24" sqref="G24"/>
    </sheetView>
  </sheetViews>
  <sheetFormatPr defaultRowHeight="15" x14ac:dyDescent="0.25"/>
  <cols>
    <col min="1" max="1" width="39.7109375" bestFit="1" customWidth="1"/>
    <col min="2" max="2" width="36.28515625" customWidth="1"/>
    <col min="3" max="3" width="42.42578125" bestFit="1" customWidth="1"/>
  </cols>
  <sheetData>
    <row r="4" spans="1:2" ht="18.75" x14ac:dyDescent="0.3">
      <c r="A4" s="333" t="s">
        <v>113</v>
      </c>
      <c r="B4" s="333" t="s">
        <v>1161</v>
      </c>
    </row>
    <row r="5" spans="1:2" x14ac:dyDescent="0.25">
      <c r="A5" s="27" t="s">
        <v>1156</v>
      </c>
      <c r="B5" s="334">
        <f>'Active Contracts by Contractor'!$C$10</f>
        <v>84.170314327485372</v>
      </c>
    </row>
    <row r="6" spans="1:2" x14ac:dyDescent="0.25">
      <c r="A6" s="27" t="s">
        <v>1157</v>
      </c>
      <c r="B6" s="334">
        <f>'Active Contracts by Contractor'!$I$10</f>
        <v>91.844869482369475</v>
      </c>
    </row>
    <row r="7" spans="1:2" x14ac:dyDescent="0.25">
      <c r="A7" s="27" t="s">
        <v>664</v>
      </c>
      <c r="B7" s="334">
        <f>'Active Contracts by Contractor'!$P$10</f>
        <v>78.216666666666654</v>
      </c>
    </row>
    <row r="8" spans="1:2" x14ac:dyDescent="0.25">
      <c r="A8" s="27" t="s">
        <v>370</v>
      </c>
      <c r="B8" s="334">
        <f>'Active Contracts by Contractor'!$P$25</f>
        <v>84.965476190476195</v>
      </c>
    </row>
    <row r="9" spans="1:2" x14ac:dyDescent="0.25">
      <c r="A9" s="27" t="s">
        <v>1158</v>
      </c>
      <c r="B9" s="334">
        <f>'Active Contracts by Contractor'!$C$24</f>
        <v>86.802992424242404</v>
      </c>
    </row>
    <row r="10" spans="1:2" x14ac:dyDescent="0.25">
      <c r="A10" s="27" t="s">
        <v>255</v>
      </c>
      <c r="B10" s="334">
        <f>'Active Contracts by Contractor'!$C$39</f>
        <v>88.601363636363644</v>
      </c>
    </row>
    <row r="11" spans="1:2" x14ac:dyDescent="0.25">
      <c r="A11" s="27" t="s">
        <v>857</v>
      </c>
      <c r="B11" s="334">
        <f>'Active Contracts by Contractor'!$I$40</f>
        <v>90.711111111111109</v>
      </c>
    </row>
    <row r="12" spans="1:2" x14ac:dyDescent="0.25">
      <c r="A12" s="27" t="s">
        <v>1159</v>
      </c>
      <c r="B12" s="334">
        <f>'Active Contracts by Contractor'!$P$40</f>
        <v>87.893650793650792</v>
      </c>
    </row>
    <row r="13" spans="1:2" x14ac:dyDescent="0.25">
      <c r="A13" s="27" t="s">
        <v>809</v>
      </c>
      <c r="B13" s="334">
        <f>'Active Contracts by Contractor'!$C$52</f>
        <v>95.694444444444457</v>
      </c>
    </row>
    <row r="14" spans="1:2" x14ac:dyDescent="0.25">
      <c r="A14" s="27" t="s">
        <v>1160</v>
      </c>
      <c r="B14" s="334">
        <f>'Active Contracts by Contractor'!$I$53</f>
        <v>82.195000000000007</v>
      </c>
    </row>
    <row r="15" spans="1:2" x14ac:dyDescent="0.25">
      <c r="A15" s="27" t="s">
        <v>909</v>
      </c>
      <c r="B15" s="334">
        <f>'Active Contracts by Contractor'!$P$53</f>
        <v>85.816666666666663</v>
      </c>
    </row>
    <row r="16" spans="1:2" x14ac:dyDescent="0.25">
      <c r="A16" s="2"/>
      <c r="B16" s="2"/>
    </row>
    <row r="18" spans="1:3" x14ac:dyDescent="0.25">
      <c r="A18" s="355" t="s">
        <v>1162</v>
      </c>
      <c r="B18" s="355"/>
      <c r="C18" s="335" t="s">
        <v>1174</v>
      </c>
    </row>
    <row r="19" spans="1:3" x14ac:dyDescent="0.25">
      <c r="A19" s="168" t="s">
        <v>1164</v>
      </c>
      <c r="B19" s="334">
        <f>AVERAGE(B6:B15)</f>
        <v>87.274224141599149</v>
      </c>
      <c r="C19" s="334">
        <f>B5-B19</f>
        <v>-3.1039098141137771</v>
      </c>
    </row>
    <row r="20" spans="1:3" x14ac:dyDescent="0.25">
      <c r="A20" s="168" t="s">
        <v>1163</v>
      </c>
      <c r="B20" s="334">
        <f>AVERAGE(B5,B7:B15)</f>
        <v>86.506768626110741</v>
      </c>
      <c r="C20" s="334">
        <f t="shared" ref="C20:C29" si="0">B6-B20</f>
        <v>5.338100856258734</v>
      </c>
    </row>
    <row r="21" spans="1:3" x14ac:dyDescent="0.25">
      <c r="A21" s="168" t="s">
        <v>1165</v>
      </c>
      <c r="B21" s="334">
        <f>AVERAGE(B5:B6,B8:B15)</f>
        <v>87.869588907681006</v>
      </c>
      <c r="C21" s="334">
        <f t="shared" si="0"/>
        <v>-9.6529222410143518</v>
      </c>
    </row>
    <row r="22" spans="1:3" x14ac:dyDescent="0.25">
      <c r="A22" s="168" t="s">
        <v>1166</v>
      </c>
      <c r="B22" s="334">
        <f>AVERAGE(B5:B7,B9:B15)</f>
        <v>87.194707955300061</v>
      </c>
      <c r="C22" s="334">
        <f t="shared" si="0"/>
        <v>-2.2292317648238651</v>
      </c>
    </row>
    <row r="23" spans="1:3" x14ac:dyDescent="0.25">
      <c r="A23" s="168" t="s">
        <v>1167</v>
      </c>
      <c r="B23" s="334">
        <f>AVERAGE(B5:B8,B10:B15)</f>
        <v>87.010956331923438</v>
      </c>
      <c r="C23" s="334">
        <f t="shared" si="0"/>
        <v>-0.20796390768103379</v>
      </c>
    </row>
    <row r="24" spans="1:3" x14ac:dyDescent="0.25">
      <c r="A24" s="168" t="s">
        <v>1168</v>
      </c>
      <c r="B24" s="334">
        <f>AVERAGE(B5:B9,B11:B15)</f>
        <v>86.831119210711307</v>
      </c>
      <c r="C24" s="334">
        <f t="shared" si="0"/>
        <v>1.7702444256523364</v>
      </c>
    </row>
    <row r="25" spans="1:3" x14ac:dyDescent="0.25">
      <c r="A25" s="168" t="s">
        <v>1169</v>
      </c>
      <c r="B25" s="334">
        <f>AVERAGE(B5:B10,B12:B15)</f>
        <v>86.620144463236556</v>
      </c>
      <c r="C25" s="334">
        <f t="shared" si="0"/>
        <v>4.0909666478745521</v>
      </c>
    </row>
    <row r="26" spans="1:3" x14ac:dyDescent="0.25">
      <c r="A26" s="168" t="s">
        <v>1170</v>
      </c>
      <c r="B26" s="334">
        <f>AVERAGE(B5:B11,B13:B15)</f>
        <v>86.901890494982609</v>
      </c>
      <c r="C26" s="334">
        <f t="shared" si="0"/>
        <v>0.99176029866818283</v>
      </c>
    </row>
    <row r="27" spans="1:3" x14ac:dyDescent="0.25">
      <c r="A27" s="168" t="s">
        <v>1171</v>
      </c>
      <c r="B27" s="334">
        <f>AVERAGE(B5:B12,B14:B15)</f>
        <v>86.121811129903222</v>
      </c>
      <c r="C27" s="334">
        <f t="shared" si="0"/>
        <v>9.5726333145412354</v>
      </c>
    </row>
    <row r="28" spans="1:3" x14ac:dyDescent="0.25">
      <c r="A28" s="168" t="s">
        <v>1172</v>
      </c>
      <c r="B28" s="334">
        <f>AVERAGE(B5:B13,B15)</f>
        <v>87.471755574347668</v>
      </c>
      <c r="C28" s="334">
        <f t="shared" si="0"/>
        <v>-5.2767555743476606</v>
      </c>
    </row>
    <row r="29" spans="1:3" x14ac:dyDescent="0.25">
      <c r="A29" s="168" t="s">
        <v>1173</v>
      </c>
      <c r="B29" s="334">
        <f>AVERAGE(B5:B14)</f>
        <v>87.109588907681001</v>
      </c>
      <c r="C29" s="334">
        <f t="shared" si="0"/>
        <v>-1.2929222410143382</v>
      </c>
    </row>
  </sheetData>
  <mergeCells count="1">
    <mergeCell ref="A18:B1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03A26-EF72-46EA-99F7-9257C16DD136}">
  <sheetPr>
    <tabColor theme="4" tint="-0.249977111117893"/>
  </sheetPr>
  <dimension ref="A1:M32"/>
  <sheetViews>
    <sheetView workbookViewId="0">
      <selection activeCell="K24" sqref="K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3.5703125" bestFit="1" customWidth="1"/>
    <col min="5" max="5" width="5.42578125" customWidth="1"/>
    <col min="6" max="6" width="7" customWidth="1"/>
    <col min="13" max="13" width="9.5703125" hidden="1" customWidth="1"/>
  </cols>
  <sheetData>
    <row r="1" spans="1:13" ht="28.5" x14ac:dyDescent="0.45">
      <c r="A1" s="338" t="s">
        <v>923</v>
      </c>
      <c r="B1" s="339"/>
      <c r="C1" s="339"/>
      <c r="D1" s="340"/>
      <c r="E1" s="8"/>
      <c r="F1" s="8"/>
    </row>
    <row r="2" spans="1:13" ht="26.25" x14ac:dyDescent="0.4">
      <c r="A2" s="420" t="s">
        <v>918</v>
      </c>
      <c r="B2" s="421"/>
      <c r="C2" s="421"/>
      <c r="D2" s="422"/>
      <c r="E2" s="11"/>
      <c r="F2" s="11"/>
    </row>
    <row r="3" spans="1:13" ht="21.75" thickBot="1" x14ac:dyDescent="0.3">
      <c r="A3" s="411" t="s">
        <v>738</v>
      </c>
      <c r="B3" s="412"/>
      <c r="C3" s="412"/>
      <c r="D3" s="413"/>
      <c r="E3" s="11"/>
      <c r="F3" s="11"/>
    </row>
    <row r="4" spans="1:13" ht="7.7" customHeight="1" thickBot="1" x14ac:dyDescent="0.3">
      <c r="A4" s="11"/>
      <c r="B4" s="11"/>
      <c r="C4" s="11"/>
      <c r="D4" s="11"/>
      <c r="E4" s="11"/>
      <c r="F4" s="11"/>
    </row>
    <row r="5" spans="1:13" ht="37.5" x14ac:dyDescent="0.25">
      <c r="A5" s="197" t="s">
        <v>323</v>
      </c>
      <c r="B5" s="426">
        <f>AVERAGE(B11:B46)</f>
        <v>73.273684210526312</v>
      </c>
      <c r="C5" s="426"/>
      <c r="D5" s="427"/>
      <c r="E5" s="36"/>
      <c r="F5" s="36"/>
    </row>
    <row r="6" spans="1:13" ht="38.25" thickBot="1" x14ac:dyDescent="0.3">
      <c r="A6" s="214" t="s">
        <v>325</v>
      </c>
      <c r="B6" s="349">
        <f>AVERAGE(B10:B16)</f>
        <v>75.283333333333346</v>
      </c>
      <c r="C6" s="349"/>
      <c r="D6" s="350"/>
      <c r="E6" s="36"/>
      <c r="F6" s="36"/>
    </row>
    <row r="7" spans="1:13" ht="7.7" customHeight="1" thickBot="1" x14ac:dyDescent="0.3">
      <c r="A7" s="213"/>
      <c r="B7" s="208"/>
      <c r="C7" s="36"/>
      <c r="D7" s="36"/>
      <c r="E7" s="36"/>
      <c r="F7" s="36"/>
    </row>
    <row r="8" spans="1:13" ht="24" thickBot="1" x14ac:dyDescent="0.3">
      <c r="A8" s="281" t="s">
        <v>324</v>
      </c>
      <c r="B8" s="244">
        <v>41426</v>
      </c>
      <c r="C8" s="196" t="s">
        <v>368</v>
      </c>
      <c r="D8" s="282">
        <v>43251</v>
      </c>
      <c r="E8" s="31"/>
      <c r="F8" s="31"/>
      <c r="M8" s="188">
        <v>45077</v>
      </c>
    </row>
    <row r="9" spans="1:13" ht="12.6" customHeight="1" x14ac:dyDescent="0.25">
      <c r="A9" s="32"/>
      <c r="B9" s="33"/>
      <c r="C9" s="33"/>
      <c r="D9" s="33"/>
      <c r="E9" s="31"/>
      <c r="F9" s="31"/>
    </row>
    <row r="10" spans="1:13" s="2" customFormat="1" ht="15.75" x14ac:dyDescent="0.25">
      <c r="A10" s="14" t="s">
        <v>35</v>
      </c>
      <c r="B10" s="14" t="s">
        <v>327</v>
      </c>
    </row>
    <row r="11" spans="1:13" ht="15.75" x14ac:dyDescent="0.25">
      <c r="A11" s="201" t="s">
        <v>434</v>
      </c>
      <c r="B11" s="201">
        <v>74.7</v>
      </c>
    </row>
    <row r="12" spans="1:13" ht="15.75" x14ac:dyDescent="0.25">
      <c r="A12" s="201" t="s">
        <v>433</v>
      </c>
      <c r="B12" s="201">
        <v>68.900000000000006</v>
      </c>
    </row>
    <row r="13" spans="1:13" ht="15.75" x14ac:dyDescent="0.25">
      <c r="A13" s="201" t="s">
        <v>432</v>
      </c>
      <c r="B13" s="201">
        <v>76.099999999999994</v>
      </c>
    </row>
    <row r="14" spans="1:13" ht="15.75" x14ac:dyDescent="0.25">
      <c r="A14" s="201" t="s">
        <v>431</v>
      </c>
      <c r="B14" s="201">
        <v>77</v>
      </c>
    </row>
    <row r="15" spans="1:13" ht="15.75" x14ac:dyDescent="0.25">
      <c r="A15" s="201" t="s">
        <v>430</v>
      </c>
      <c r="B15" s="201">
        <v>75.400000000000006</v>
      </c>
    </row>
    <row r="16" spans="1:13" ht="15.75" x14ac:dyDescent="0.25">
      <c r="A16" s="201" t="s">
        <v>429</v>
      </c>
      <c r="B16" s="201">
        <v>79.599999999999994</v>
      </c>
    </row>
    <row r="17" spans="1:6" ht="15.75" x14ac:dyDescent="0.25">
      <c r="A17" s="201" t="s">
        <v>428</v>
      </c>
      <c r="B17" s="201">
        <v>79.5</v>
      </c>
    </row>
    <row r="18" spans="1:6" ht="15.75" x14ac:dyDescent="0.25">
      <c r="A18" s="201" t="s">
        <v>427</v>
      </c>
      <c r="B18" s="201">
        <v>68</v>
      </c>
    </row>
    <row r="19" spans="1:6" ht="15.75" x14ac:dyDescent="0.25">
      <c r="A19" s="201" t="s">
        <v>426</v>
      </c>
      <c r="B19" s="201">
        <v>78</v>
      </c>
    </row>
    <row r="20" spans="1:6" ht="15.75" x14ac:dyDescent="0.25">
      <c r="A20" s="201" t="s">
        <v>425</v>
      </c>
      <c r="B20" s="201">
        <v>80</v>
      </c>
    </row>
    <row r="21" spans="1:6" ht="15.75" x14ac:dyDescent="0.25">
      <c r="A21" s="201" t="s">
        <v>424</v>
      </c>
      <c r="B21" s="201">
        <v>81</v>
      </c>
    </row>
    <row r="22" spans="1:6" ht="15.75" x14ac:dyDescent="0.25">
      <c r="A22" s="201" t="s">
        <v>423</v>
      </c>
      <c r="B22" s="201">
        <v>81</v>
      </c>
    </row>
    <row r="23" spans="1:6" ht="15.75" x14ac:dyDescent="0.25">
      <c r="A23" s="201" t="s">
        <v>422</v>
      </c>
      <c r="B23" s="201">
        <v>87</v>
      </c>
    </row>
    <row r="24" spans="1:6" ht="15.75" x14ac:dyDescent="0.25">
      <c r="A24" s="201" t="s">
        <v>421</v>
      </c>
      <c r="B24" s="201">
        <v>74</v>
      </c>
    </row>
    <row r="25" spans="1:6" ht="15.75" x14ac:dyDescent="0.25">
      <c r="A25" s="201" t="s">
        <v>420</v>
      </c>
      <c r="B25" s="201">
        <v>62</v>
      </c>
    </row>
    <row r="26" spans="1:6" ht="15.75" x14ac:dyDescent="0.25">
      <c r="A26" s="201" t="s">
        <v>419</v>
      </c>
      <c r="B26" s="201">
        <v>64</v>
      </c>
      <c r="C26" s="7"/>
    </row>
    <row r="27" spans="1:6" ht="15.75" x14ac:dyDescent="0.25">
      <c r="A27" s="201" t="s">
        <v>418</v>
      </c>
      <c r="B27" s="201">
        <v>76</v>
      </c>
    </row>
    <row r="28" spans="1:6" ht="15.75" x14ac:dyDescent="0.25">
      <c r="A28" s="201" t="s">
        <v>417</v>
      </c>
      <c r="B28" s="201">
        <v>49</v>
      </c>
      <c r="C28" s="10"/>
      <c r="D28" s="10"/>
      <c r="E28" s="10"/>
      <c r="F28" s="10"/>
    </row>
    <row r="29" spans="1:6" ht="15.75" x14ac:dyDescent="0.25">
      <c r="A29" s="201" t="s">
        <v>416</v>
      </c>
      <c r="B29" s="201">
        <v>61</v>
      </c>
      <c r="C29" s="3"/>
    </row>
    <row r="30" spans="1:6" ht="15.75" x14ac:dyDescent="0.25">
      <c r="A30" s="124"/>
      <c r="B30" s="124"/>
      <c r="C30" s="4"/>
    </row>
    <row r="31" spans="1:6" x14ac:dyDescent="0.25">
      <c r="C31" s="4"/>
    </row>
    <row r="32" spans="1:6" x14ac:dyDescent="0.25">
      <c r="C32" s="4"/>
    </row>
  </sheetData>
  <sheetProtection algorithmName="SHA-512" hashValue="vFn2X++KWh9R6Dg/vx2BqfJnm7yzc6qRz8uMx935JxxDH6KURRGF1nJc9S52d9igcjj6mzDZMM856SlUrCmUBA==" saltValue="YscpxMoaB5dfQ3A2v35di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87" priority="4" operator="lessThan">
      <formula>70</formula>
    </cfRule>
    <cfRule type="cellIs" dxfId="686" priority="5" operator="between">
      <formula>80</formula>
      <formula>70</formula>
    </cfRule>
    <cfRule type="cellIs" dxfId="685" priority="6" operator="greaterThan">
      <formula>80</formula>
    </cfRule>
  </conditionalFormatting>
  <conditionalFormatting sqref="B11:B29">
    <cfRule type="cellIs" dxfId="684" priority="7" operator="between">
      <formula>70</formula>
      <formula>0</formula>
    </cfRule>
    <cfRule type="cellIs" dxfId="683" priority="8" operator="between">
      <formula>80</formula>
      <formula>70</formula>
    </cfRule>
    <cfRule type="cellIs" dxfId="682" priority="9" operator="greaterThan">
      <formula>80</formula>
    </cfRule>
  </conditionalFormatting>
  <conditionalFormatting sqref="D8">
    <cfRule type="expression" dxfId="681" priority="1">
      <formula>TODAY()&gt;$M$8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A6BC-061B-4530-894E-150AF6EFC3BB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338" t="s">
        <v>924</v>
      </c>
      <c r="B1" s="339"/>
      <c r="C1" s="339"/>
      <c r="D1" s="340"/>
    </row>
    <row r="2" spans="1:13" ht="26.25" x14ac:dyDescent="0.4">
      <c r="A2" s="420" t="s">
        <v>320</v>
      </c>
      <c r="B2" s="421"/>
      <c r="C2" s="421"/>
      <c r="D2" s="422"/>
      <c r="E2" s="6"/>
      <c r="F2" s="6"/>
    </row>
    <row r="3" spans="1:13" ht="21.75" thickBot="1" x14ac:dyDescent="0.3">
      <c r="A3" s="411" t="s">
        <v>435</v>
      </c>
      <c r="B3" s="412"/>
      <c r="C3" s="412"/>
      <c r="D3" s="41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AVERAGE(B11:B57)</f>
        <v>68.585714285714275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AVERAGE(B11:B16)</f>
        <v>68.75</v>
      </c>
      <c r="C6" s="349"/>
      <c r="D6" s="350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40725</v>
      </c>
      <c r="C8" s="196" t="s">
        <v>368</v>
      </c>
      <c r="D8" s="223">
        <v>43281</v>
      </c>
      <c r="E8" s="30"/>
      <c r="F8" s="30"/>
      <c r="M8" s="188">
        <v>45107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449</v>
      </c>
      <c r="B11" s="201">
        <v>80.900000000000006</v>
      </c>
      <c r="C11" s="3"/>
    </row>
    <row r="12" spans="1:13" ht="15.75" x14ac:dyDescent="0.25">
      <c r="A12" s="201" t="s">
        <v>448</v>
      </c>
      <c r="B12" s="201">
        <v>74</v>
      </c>
    </row>
    <row r="13" spans="1:13" ht="15.75" x14ac:dyDescent="0.25">
      <c r="A13" s="201" t="s">
        <v>447</v>
      </c>
      <c r="B13" s="201">
        <v>73.599999999999994</v>
      </c>
    </row>
    <row r="14" spans="1:13" ht="15.75" x14ac:dyDescent="0.25">
      <c r="A14" s="201" t="s">
        <v>446</v>
      </c>
      <c r="B14" s="201">
        <v>75.2</v>
      </c>
    </row>
    <row r="15" spans="1:13" ht="15.75" x14ac:dyDescent="0.25">
      <c r="A15" s="201" t="s">
        <v>445</v>
      </c>
      <c r="B15" s="201">
        <v>66.3</v>
      </c>
    </row>
    <row r="16" spans="1:13" ht="15.75" x14ac:dyDescent="0.25">
      <c r="A16" s="201" t="s">
        <v>444</v>
      </c>
      <c r="B16" s="201">
        <v>42.5</v>
      </c>
    </row>
    <row r="17" spans="1:2" ht="15.75" x14ac:dyDescent="0.25">
      <c r="A17" s="201" t="s">
        <v>443</v>
      </c>
      <c r="B17" s="201">
        <v>62.9</v>
      </c>
    </row>
    <row r="18" spans="1:2" ht="15.75" x14ac:dyDescent="0.25">
      <c r="A18" s="201" t="s">
        <v>442</v>
      </c>
      <c r="B18" s="201">
        <v>59.8</v>
      </c>
    </row>
    <row r="19" spans="1:2" ht="15.75" x14ac:dyDescent="0.25">
      <c r="A19" s="201" t="s">
        <v>441</v>
      </c>
      <c r="B19" s="201">
        <v>70</v>
      </c>
    </row>
    <row r="20" spans="1:2" ht="15.75" x14ac:dyDescent="0.25">
      <c r="A20" s="201" t="s">
        <v>440</v>
      </c>
      <c r="B20" s="201">
        <v>67</v>
      </c>
    </row>
    <row r="21" spans="1:2" ht="15.75" x14ac:dyDescent="0.25">
      <c r="A21" s="201" t="s">
        <v>439</v>
      </c>
      <c r="B21" s="201">
        <v>72</v>
      </c>
    </row>
    <row r="22" spans="1:2" ht="15.75" x14ac:dyDescent="0.25">
      <c r="A22" s="201" t="s">
        <v>438</v>
      </c>
      <c r="B22" s="201">
        <v>72</v>
      </c>
    </row>
    <row r="23" spans="1:2" ht="15.75" x14ac:dyDescent="0.25">
      <c r="A23" s="201" t="s">
        <v>437</v>
      </c>
      <c r="B23" s="201">
        <v>73</v>
      </c>
    </row>
    <row r="24" spans="1:2" ht="15.75" x14ac:dyDescent="0.25">
      <c r="A24" s="201" t="s">
        <v>436</v>
      </c>
      <c r="B24" s="201">
        <v>71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7pwmzeOCgRj8MUeJzNHSmPl4v1QebRn9oYQplLjg64sbalcBWtWTgiWtNDpmcykCGjz2cdzb7mpKhMkTmsbNXg==" saltValue="EVbaFo4iFMY/l14pk0/pz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80" priority="2" operator="lessThan">
      <formula>70</formula>
    </cfRule>
    <cfRule type="cellIs" dxfId="679" priority="8" operator="greaterThan">
      <formula>80</formula>
    </cfRule>
  </conditionalFormatting>
  <conditionalFormatting sqref="B6">
    <cfRule type="cellIs" dxfId="678" priority="7" operator="between">
      <formula>80</formula>
      <formula>70</formula>
    </cfRule>
  </conditionalFormatting>
  <conditionalFormatting sqref="B11:B24">
    <cfRule type="cellIs" dxfId="677" priority="3" operator="lessThan">
      <formula>70</formula>
    </cfRule>
    <cfRule type="cellIs" dxfId="676" priority="4" operator="between">
      <formula>70</formula>
      <formula>80</formula>
    </cfRule>
    <cfRule type="cellIs" dxfId="675" priority="5" operator="greaterThan">
      <formula>80</formula>
    </cfRule>
  </conditionalFormatting>
  <conditionalFormatting sqref="D8">
    <cfRule type="expression" dxfId="674" priority="1">
      <formula>TODAY()&gt;$M$8</formula>
    </cfRule>
  </conditionalFormatting>
  <conditionalFormatting sqref="E5:F5 F6:F8 E8 B9:E9">
    <cfRule type="cellIs" dxfId="673" priority="12" operator="greaterThan">
      <formula>80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197B9-4A54-4FD9-9C19-840832ED01F1}">
  <sheetPr>
    <tabColor theme="4" tint="-0.249977111117893"/>
  </sheetPr>
  <dimension ref="A1:L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2" max="12" width="9.5703125" hidden="1" customWidth="1"/>
  </cols>
  <sheetData>
    <row r="1" spans="1:12" ht="28.5" x14ac:dyDescent="0.45">
      <c r="A1" s="338" t="s">
        <v>682</v>
      </c>
      <c r="B1" s="339"/>
      <c r="C1" s="339"/>
      <c r="D1" s="340"/>
    </row>
    <row r="2" spans="1:12" ht="26.25" x14ac:dyDescent="0.4">
      <c r="A2" s="420" t="s">
        <v>925</v>
      </c>
      <c r="B2" s="421"/>
      <c r="C2" s="421"/>
      <c r="D2" s="422"/>
      <c r="E2" s="6"/>
      <c r="F2" s="6"/>
    </row>
    <row r="3" spans="1:12" ht="21.75" thickBot="1" x14ac:dyDescent="0.3">
      <c r="A3" s="411" t="s">
        <v>738</v>
      </c>
      <c r="B3" s="412"/>
      <c r="C3" s="412"/>
      <c r="D3" s="413"/>
      <c r="E3" s="6"/>
      <c r="F3" s="6"/>
    </row>
    <row r="4" spans="1:12" ht="7.7" customHeight="1" thickBot="1" x14ac:dyDescent="0.3">
      <c r="A4" s="190"/>
      <c r="B4" s="6"/>
      <c r="C4" s="6"/>
      <c r="D4" s="6"/>
      <c r="E4" s="6"/>
      <c r="F4" s="6"/>
    </row>
    <row r="5" spans="1:12" ht="37.5" x14ac:dyDescent="0.25">
      <c r="A5" s="215" t="s">
        <v>323</v>
      </c>
      <c r="B5" s="347">
        <f>AVERAGE(B11:B57)</f>
        <v>83.757142857142853</v>
      </c>
      <c r="C5" s="347"/>
      <c r="D5" s="348"/>
      <c r="E5" s="40"/>
      <c r="F5" s="40"/>
    </row>
    <row r="6" spans="1:12" ht="38.25" thickBot="1" x14ac:dyDescent="0.3">
      <c r="A6" s="214" t="s">
        <v>325</v>
      </c>
      <c r="B6" s="349">
        <f>AVERAGE(B11:B16)</f>
        <v>80.766666666666666</v>
      </c>
      <c r="C6" s="349"/>
      <c r="D6" s="350"/>
      <c r="E6" s="36"/>
      <c r="F6" s="30"/>
    </row>
    <row r="7" spans="1:12" ht="7.7" customHeight="1" thickBot="1" x14ac:dyDescent="0.3">
      <c r="A7" s="213"/>
      <c r="B7" s="208"/>
      <c r="C7" s="36"/>
      <c r="D7" s="36"/>
      <c r="E7" s="36"/>
      <c r="F7" s="30"/>
    </row>
    <row r="8" spans="1:12" ht="24" thickBot="1" x14ac:dyDescent="0.3">
      <c r="A8" s="202" t="s">
        <v>324</v>
      </c>
      <c r="B8" s="221">
        <v>41091</v>
      </c>
      <c r="C8" s="196" t="s">
        <v>368</v>
      </c>
      <c r="D8" s="223">
        <v>43646</v>
      </c>
      <c r="E8" s="30"/>
      <c r="F8" s="30"/>
      <c r="L8" s="188">
        <f>D8+1825</f>
        <v>45471</v>
      </c>
    </row>
    <row r="9" spans="1:12" ht="14.45" customHeight="1" x14ac:dyDescent="0.25">
      <c r="A9" s="32"/>
      <c r="B9" s="37"/>
      <c r="C9" s="37"/>
      <c r="D9" s="37"/>
      <c r="E9" s="30"/>
    </row>
    <row r="10" spans="1:12" ht="15.75" x14ac:dyDescent="0.25">
      <c r="A10" s="14" t="s">
        <v>35</v>
      </c>
      <c r="B10" s="14" t="s">
        <v>327</v>
      </c>
      <c r="C10" s="3"/>
    </row>
    <row r="11" spans="1:12" ht="15.75" x14ac:dyDescent="0.25">
      <c r="A11" s="201" t="s">
        <v>463</v>
      </c>
      <c r="B11" s="201">
        <v>83.7</v>
      </c>
      <c r="C11" s="3"/>
    </row>
    <row r="12" spans="1:12" ht="15.75" x14ac:dyDescent="0.25">
      <c r="A12" s="201" t="s">
        <v>462</v>
      </c>
      <c r="B12" s="201">
        <v>74.2</v>
      </c>
    </row>
    <row r="13" spans="1:12" ht="15.75" x14ac:dyDescent="0.25">
      <c r="A13" s="201" t="s">
        <v>461</v>
      </c>
      <c r="B13" s="201">
        <v>92.9</v>
      </c>
    </row>
    <row r="14" spans="1:12" ht="15.75" x14ac:dyDescent="0.25">
      <c r="A14" s="201" t="s">
        <v>460</v>
      </c>
      <c r="B14" s="201">
        <v>87.7</v>
      </c>
    </row>
    <row r="15" spans="1:12" ht="15.75" x14ac:dyDescent="0.25">
      <c r="A15" s="201" t="s">
        <v>459</v>
      </c>
      <c r="B15" s="201">
        <v>79.2</v>
      </c>
    </row>
    <row r="16" spans="1:12" ht="15.75" x14ac:dyDescent="0.25">
      <c r="A16" s="201" t="s">
        <v>458</v>
      </c>
      <c r="B16" s="201">
        <v>66.900000000000006</v>
      </c>
    </row>
    <row r="17" spans="1:2" ht="15.75" x14ac:dyDescent="0.25">
      <c r="A17" s="201" t="s">
        <v>457</v>
      </c>
      <c r="B17" s="201">
        <v>80.900000000000006</v>
      </c>
    </row>
    <row r="18" spans="1:2" ht="15.75" x14ac:dyDescent="0.25">
      <c r="A18" s="201" t="s">
        <v>456</v>
      </c>
      <c r="B18" s="201">
        <v>82.5</v>
      </c>
    </row>
    <row r="19" spans="1:2" ht="15.75" x14ac:dyDescent="0.25">
      <c r="A19" s="201" t="s">
        <v>455</v>
      </c>
      <c r="B19" s="201">
        <v>80.7</v>
      </c>
    </row>
    <row r="20" spans="1:2" ht="15.75" x14ac:dyDescent="0.25">
      <c r="A20" s="201" t="s">
        <v>454</v>
      </c>
      <c r="B20" s="201">
        <v>86.9</v>
      </c>
    </row>
    <row r="21" spans="1:2" ht="15.75" x14ac:dyDescent="0.25">
      <c r="A21" s="201" t="s">
        <v>453</v>
      </c>
      <c r="B21" s="201">
        <v>89</v>
      </c>
    </row>
    <row r="22" spans="1:2" ht="15.75" x14ac:dyDescent="0.25">
      <c r="A22" s="201" t="s">
        <v>452</v>
      </c>
      <c r="B22" s="201">
        <v>85</v>
      </c>
    </row>
    <row r="23" spans="1:2" ht="15.75" x14ac:dyDescent="0.25">
      <c r="A23" s="201" t="s">
        <v>451</v>
      </c>
      <c r="B23" s="201">
        <v>90</v>
      </c>
    </row>
    <row r="24" spans="1:2" ht="15.75" x14ac:dyDescent="0.25">
      <c r="A24" s="201" t="s">
        <v>450</v>
      </c>
      <c r="B24" s="201">
        <v>93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Gpwq2GsZC4q1Ln49cYg9vsDJi0BoRE0J74xFNt7psnlR6qpCSB3duD0G2dkHBzbSpQ8dTeUay4V52Dm7XnFOTg==" saltValue="gTTsnryE0JY9/L9Stn3D5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72" priority="7" operator="greaterThan">
      <formula>80</formula>
    </cfRule>
  </conditionalFormatting>
  <conditionalFormatting sqref="B6">
    <cfRule type="cellIs" dxfId="671" priority="5" operator="lessThan">
      <formula>70</formula>
    </cfRule>
    <cfRule type="cellIs" dxfId="670" priority="6" operator="between">
      <formula>80</formula>
      <formula>70</formula>
    </cfRule>
  </conditionalFormatting>
  <conditionalFormatting sqref="B11:B24">
    <cfRule type="cellIs" dxfId="669" priority="2" operator="lessThan">
      <formula>70</formula>
    </cfRule>
    <cfRule type="cellIs" dxfId="668" priority="3" operator="between">
      <formula>70</formula>
      <formula>80</formula>
    </cfRule>
    <cfRule type="cellIs" dxfId="667" priority="4" operator="greaterThan">
      <formula>80</formula>
    </cfRule>
  </conditionalFormatting>
  <conditionalFormatting sqref="D8">
    <cfRule type="expression" dxfId="666" priority="1">
      <formula>TODAY()&gt;$L$8</formula>
    </cfRule>
  </conditionalFormatting>
  <conditionalFormatting sqref="E5:F5 F6:F8 E8 B9:E9">
    <cfRule type="cellIs" dxfId="665" priority="11" operator="greaterThan">
      <formula>80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4E79-3E0C-4CAB-9B1A-A14F7219F82E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338" t="s">
        <v>926</v>
      </c>
      <c r="B1" s="339"/>
      <c r="C1" s="339"/>
      <c r="D1" s="340"/>
    </row>
    <row r="2" spans="1:13" ht="26.25" x14ac:dyDescent="0.4">
      <c r="A2" s="420" t="s">
        <v>659</v>
      </c>
      <c r="B2" s="421"/>
      <c r="C2" s="421"/>
      <c r="D2" s="422"/>
      <c r="E2" s="6"/>
      <c r="F2" s="6"/>
    </row>
    <row r="3" spans="1:13" ht="21.75" thickBot="1" x14ac:dyDescent="0.3">
      <c r="A3" s="411" t="s">
        <v>738</v>
      </c>
      <c r="B3" s="412"/>
      <c r="C3" s="412"/>
      <c r="D3" s="41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AVERAGE(B11:B57)</f>
        <v>87.828571428571422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AVERAGE(B11:B16)</f>
        <v>84.199999999999989</v>
      </c>
      <c r="C6" s="349"/>
      <c r="D6" s="350"/>
      <c r="E6" s="36"/>
      <c r="F6" s="30"/>
    </row>
    <row r="7" spans="1:13" ht="7.7" customHeight="1" thickBot="1" x14ac:dyDescent="0.3">
      <c r="A7" s="213"/>
      <c r="B7" s="208"/>
      <c r="C7" s="36"/>
      <c r="D7" s="36"/>
      <c r="E7" s="36"/>
      <c r="F7" s="30"/>
    </row>
    <row r="8" spans="1:13" ht="24" thickBot="1" x14ac:dyDescent="0.3">
      <c r="A8" s="202" t="s">
        <v>324</v>
      </c>
      <c r="B8" s="221">
        <v>41091</v>
      </c>
      <c r="C8" s="196" t="s">
        <v>368</v>
      </c>
      <c r="D8" s="223">
        <v>43646</v>
      </c>
      <c r="E8" s="30"/>
      <c r="F8" s="30"/>
      <c r="M8" s="188">
        <f>D8+1825</f>
        <v>45471</v>
      </c>
    </row>
    <row r="9" spans="1:13" ht="14.45" customHeight="1" x14ac:dyDescent="0.25">
      <c r="A9" s="32"/>
      <c r="B9" s="37"/>
      <c r="C9" s="37"/>
      <c r="D9" s="37"/>
      <c r="E9" s="37"/>
      <c r="F9" s="34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463</v>
      </c>
      <c r="B11" s="201">
        <v>92.5</v>
      </c>
      <c r="C11" s="3"/>
    </row>
    <row r="12" spans="1:13" ht="15.75" x14ac:dyDescent="0.25">
      <c r="A12" s="201" t="s">
        <v>462</v>
      </c>
      <c r="B12" s="201">
        <v>81.400000000000006</v>
      </c>
    </row>
    <row r="13" spans="1:13" ht="15.75" x14ac:dyDescent="0.25">
      <c r="A13" s="201" t="s">
        <v>461</v>
      </c>
      <c r="B13" s="201">
        <v>93.4</v>
      </c>
    </row>
    <row r="14" spans="1:13" ht="15.75" x14ac:dyDescent="0.25">
      <c r="A14" s="201" t="s">
        <v>460</v>
      </c>
      <c r="B14" s="201">
        <v>70.599999999999994</v>
      </c>
    </row>
    <row r="15" spans="1:13" ht="15.75" x14ac:dyDescent="0.25">
      <c r="A15" s="201" t="s">
        <v>459</v>
      </c>
      <c r="B15" s="201">
        <v>84.4</v>
      </c>
    </row>
    <row r="16" spans="1:13" ht="15.75" x14ac:dyDescent="0.25">
      <c r="A16" s="201" t="s">
        <v>458</v>
      </c>
      <c r="B16" s="201">
        <v>82.9</v>
      </c>
    </row>
    <row r="17" spans="1:2" ht="15.75" x14ac:dyDescent="0.25">
      <c r="A17" s="201" t="s">
        <v>457</v>
      </c>
      <c r="B17" s="201">
        <v>86.4</v>
      </c>
    </row>
    <row r="18" spans="1:2" ht="15.75" x14ac:dyDescent="0.25">
      <c r="A18" s="201" t="s">
        <v>456</v>
      </c>
      <c r="B18" s="201">
        <v>92.8</v>
      </c>
    </row>
    <row r="19" spans="1:2" ht="15.75" x14ac:dyDescent="0.25">
      <c r="A19" s="201" t="s">
        <v>455</v>
      </c>
      <c r="B19" s="201">
        <v>88.6</v>
      </c>
    </row>
    <row r="20" spans="1:2" ht="15.75" x14ac:dyDescent="0.25">
      <c r="A20" s="201" t="s">
        <v>454</v>
      </c>
      <c r="B20" s="201">
        <v>90.6</v>
      </c>
    </row>
    <row r="21" spans="1:2" ht="15.75" x14ac:dyDescent="0.25">
      <c r="A21" s="201" t="s">
        <v>453</v>
      </c>
      <c r="B21" s="201">
        <v>94</v>
      </c>
    </row>
    <row r="22" spans="1:2" ht="15.75" x14ac:dyDescent="0.25">
      <c r="A22" s="201" t="s">
        <v>452</v>
      </c>
      <c r="B22" s="201">
        <v>94</v>
      </c>
    </row>
    <row r="23" spans="1:2" ht="15.75" x14ac:dyDescent="0.25">
      <c r="A23" s="201" t="s">
        <v>451</v>
      </c>
      <c r="B23" s="201">
        <v>88</v>
      </c>
    </row>
    <row r="24" spans="1:2" ht="15.75" x14ac:dyDescent="0.25">
      <c r="A24" s="201" t="s">
        <v>450</v>
      </c>
      <c r="B24" s="201">
        <v>90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eXCZGHMrCY6RgJSOwjtMSQW26yknoNh2yIjgFz5Tjc6M8hj+1zh+/pwzNnkCPZTZqKF8xpjF0DwGsGSYMbVBQ==" saltValue="dBRz1tbooKXK0j90maWdV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64" priority="7" operator="greaterThan">
      <formula>80</formula>
    </cfRule>
  </conditionalFormatting>
  <conditionalFormatting sqref="B6">
    <cfRule type="cellIs" dxfId="663" priority="5" operator="lessThan">
      <formula>70</formula>
    </cfRule>
    <cfRule type="cellIs" dxfId="662" priority="6" operator="between">
      <formula>80</formula>
      <formula>70</formula>
    </cfRule>
  </conditionalFormatting>
  <conditionalFormatting sqref="B11:B24">
    <cfRule type="cellIs" dxfId="661" priority="2" operator="lessThan">
      <formula>70</formula>
    </cfRule>
    <cfRule type="cellIs" dxfId="660" priority="3" operator="between">
      <formula>70</formula>
      <formula>80</formula>
    </cfRule>
    <cfRule type="cellIs" dxfId="659" priority="4" operator="greaterThan">
      <formula>80</formula>
    </cfRule>
  </conditionalFormatting>
  <conditionalFormatting sqref="D8">
    <cfRule type="expression" dxfId="658" priority="1">
      <formula>TODAY()&gt;$M$8</formula>
    </cfRule>
  </conditionalFormatting>
  <conditionalFormatting sqref="E5:F5 F6:F8 E8 B9:E9">
    <cfRule type="cellIs" dxfId="657" priority="11" operator="greaterThan">
      <formula>80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57F9D-2A14-4869-8309-AA57576C5746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38" t="s">
        <v>684</v>
      </c>
      <c r="B1" s="339"/>
      <c r="C1" s="339"/>
      <c r="D1" s="340"/>
    </row>
    <row r="2" spans="1:13" ht="26.25" x14ac:dyDescent="0.4">
      <c r="A2" s="420" t="s">
        <v>927</v>
      </c>
      <c r="B2" s="421"/>
      <c r="C2" s="421"/>
      <c r="D2" s="422"/>
      <c r="E2" s="6"/>
      <c r="F2" s="6"/>
    </row>
    <row r="3" spans="1:13" ht="21.75" thickBot="1" x14ac:dyDescent="0.3">
      <c r="A3" s="411" t="s">
        <v>739</v>
      </c>
      <c r="B3" s="412"/>
      <c r="C3" s="412"/>
      <c r="D3" s="41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AVERAGE(B11:B57)</f>
        <v>86.635714285714272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AVERAGE(B11:B16)</f>
        <v>95.449999999999989</v>
      </c>
      <c r="C6" s="349"/>
      <c r="D6" s="350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41244</v>
      </c>
      <c r="C8" s="196" t="s">
        <v>368</v>
      </c>
      <c r="D8" s="222">
        <v>43798</v>
      </c>
      <c r="E8" s="30"/>
      <c r="F8" s="30"/>
      <c r="M8" s="188">
        <f>D8+1825</f>
        <v>45623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477</v>
      </c>
      <c r="B11" s="201">
        <v>92.6</v>
      </c>
      <c r="C11" s="3"/>
    </row>
    <row r="12" spans="1:13" ht="15.75" x14ac:dyDescent="0.25">
      <c r="A12" s="201" t="s">
        <v>476</v>
      </c>
      <c r="B12" s="201">
        <v>94.3</v>
      </c>
    </row>
    <row r="13" spans="1:13" ht="15.75" x14ac:dyDescent="0.25">
      <c r="A13" s="201" t="s">
        <v>475</v>
      </c>
      <c r="B13" s="201">
        <v>94.9</v>
      </c>
    </row>
    <row r="14" spans="1:13" ht="15.75" x14ac:dyDescent="0.25">
      <c r="A14" s="201" t="s">
        <v>474</v>
      </c>
      <c r="B14" s="201">
        <v>97.5</v>
      </c>
    </row>
    <row r="15" spans="1:13" ht="15.75" x14ac:dyDescent="0.25">
      <c r="A15" s="201" t="s">
        <v>473</v>
      </c>
      <c r="B15" s="201">
        <v>96.7</v>
      </c>
    </row>
    <row r="16" spans="1:13" ht="15.75" x14ac:dyDescent="0.25">
      <c r="A16" s="201" t="s">
        <v>472</v>
      </c>
      <c r="B16" s="201">
        <v>96.7</v>
      </c>
    </row>
    <row r="17" spans="1:2" ht="15.75" x14ac:dyDescent="0.25">
      <c r="A17" s="201" t="s">
        <v>471</v>
      </c>
      <c r="B17" s="201">
        <v>86.8</v>
      </c>
    </row>
    <row r="18" spans="1:2" ht="15.75" x14ac:dyDescent="0.25">
      <c r="A18" s="201" t="s">
        <v>470</v>
      </c>
      <c r="B18" s="201">
        <v>81.5</v>
      </c>
    </row>
    <row r="19" spans="1:2" ht="15.75" x14ac:dyDescent="0.25">
      <c r="A19" s="201" t="s">
        <v>469</v>
      </c>
      <c r="B19" s="201">
        <v>82.4</v>
      </c>
    </row>
    <row r="20" spans="1:2" ht="15.75" x14ac:dyDescent="0.25">
      <c r="A20" s="201" t="s">
        <v>468</v>
      </c>
      <c r="B20" s="201">
        <v>88.2</v>
      </c>
    </row>
    <row r="21" spans="1:2" ht="15.75" x14ac:dyDescent="0.25">
      <c r="A21" s="201" t="s">
        <v>467</v>
      </c>
      <c r="B21" s="201">
        <v>87.3</v>
      </c>
    </row>
    <row r="22" spans="1:2" ht="15.75" x14ac:dyDescent="0.25">
      <c r="A22" s="201" t="s">
        <v>466</v>
      </c>
      <c r="B22" s="201">
        <v>88</v>
      </c>
    </row>
    <row r="23" spans="1:2" ht="15.75" x14ac:dyDescent="0.25">
      <c r="A23" s="201" t="s">
        <v>465</v>
      </c>
      <c r="B23" s="201">
        <v>65</v>
      </c>
    </row>
    <row r="24" spans="1:2" ht="15.75" x14ac:dyDescent="0.25">
      <c r="A24" s="201" t="s">
        <v>464</v>
      </c>
      <c r="B24" s="201">
        <v>61</v>
      </c>
    </row>
    <row r="25" spans="1:2" ht="15.75" x14ac:dyDescent="0.25">
      <c r="A25" s="200"/>
      <c r="B25" s="200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+xU/MhrGrOS8smavLNsn33buRGCeZyPf3jvNiWv3xzEIhB/D0n/hGCoqEpNa+raXV7EDZg1nbHxKYaO66MGavA==" saltValue="GgyLCOkjeNa5TIlcFGxg6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56" priority="7" operator="greaterThan">
      <formula>80</formula>
    </cfRule>
  </conditionalFormatting>
  <conditionalFormatting sqref="B6">
    <cfRule type="cellIs" dxfId="655" priority="5" operator="lessThan">
      <formula>70</formula>
    </cfRule>
    <cfRule type="cellIs" dxfId="654" priority="6" operator="between">
      <formula>80</formula>
      <formula>70</formula>
    </cfRule>
  </conditionalFormatting>
  <conditionalFormatting sqref="B11:B24">
    <cfRule type="cellIs" dxfId="653" priority="2" operator="lessThan">
      <formula>70</formula>
    </cfRule>
    <cfRule type="cellIs" dxfId="652" priority="3" operator="between">
      <formula>70</formula>
      <formula>80</formula>
    </cfRule>
    <cfRule type="cellIs" dxfId="651" priority="4" operator="greaterThan">
      <formula>80</formula>
    </cfRule>
  </conditionalFormatting>
  <conditionalFormatting sqref="D8">
    <cfRule type="expression" dxfId="650" priority="1">
      <formula>TODAY()&gt;$M$8</formula>
    </cfRule>
  </conditionalFormatting>
  <conditionalFormatting sqref="E5:F5 F6:F8 E8 B9:E9">
    <cfRule type="cellIs" dxfId="649" priority="11" operator="greaterThan">
      <formula>80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793C-A98C-41ED-86FF-730A83D459C4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338" t="s">
        <v>928</v>
      </c>
      <c r="B1" s="339"/>
      <c r="C1" s="339"/>
      <c r="D1" s="340"/>
    </row>
    <row r="2" spans="1:13" ht="26.25" x14ac:dyDescent="0.4">
      <c r="A2" s="420" t="s">
        <v>693</v>
      </c>
      <c r="B2" s="421"/>
      <c r="C2" s="421"/>
      <c r="D2" s="422"/>
      <c r="E2" s="6"/>
      <c r="F2" s="6"/>
    </row>
    <row r="3" spans="1:13" ht="21.75" thickBot="1" x14ac:dyDescent="0.3">
      <c r="A3" s="411" t="s">
        <v>740</v>
      </c>
      <c r="B3" s="412"/>
      <c r="C3" s="412"/>
      <c r="D3" s="41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AVERAGE(B11:B57)</f>
        <v>83.735714285714295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AVERAGE(B11:B16)</f>
        <v>83.783333333333331</v>
      </c>
      <c r="C6" s="349"/>
      <c r="D6" s="350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41456</v>
      </c>
      <c r="C8" s="196" t="s">
        <v>368</v>
      </c>
      <c r="D8" s="223">
        <v>44010</v>
      </c>
      <c r="E8" s="30"/>
      <c r="F8" s="30"/>
      <c r="M8" s="188">
        <f>D8+1825</f>
        <v>45835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491</v>
      </c>
      <c r="B11" s="201">
        <v>71.599999999999994</v>
      </c>
      <c r="C11" s="3"/>
    </row>
    <row r="12" spans="1:13" ht="15.75" x14ac:dyDescent="0.25">
      <c r="A12" s="201" t="s">
        <v>490</v>
      </c>
      <c r="B12" s="201">
        <v>81.7</v>
      </c>
    </row>
    <row r="13" spans="1:13" ht="15.75" x14ac:dyDescent="0.25">
      <c r="A13" s="201" t="s">
        <v>489</v>
      </c>
      <c r="B13" s="201">
        <v>86</v>
      </c>
    </row>
    <row r="14" spans="1:13" ht="15.75" x14ac:dyDescent="0.25">
      <c r="A14" s="201" t="s">
        <v>488</v>
      </c>
      <c r="B14" s="201">
        <v>87.3</v>
      </c>
    </row>
    <row r="15" spans="1:13" ht="15.75" x14ac:dyDescent="0.25">
      <c r="A15" s="201" t="s">
        <v>487</v>
      </c>
      <c r="B15" s="201">
        <v>85.4</v>
      </c>
    </row>
    <row r="16" spans="1:13" ht="15.75" x14ac:dyDescent="0.25">
      <c r="A16" s="201" t="s">
        <v>486</v>
      </c>
      <c r="B16" s="201">
        <v>90.7</v>
      </c>
    </row>
    <row r="17" spans="1:2" ht="15.75" x14ac:dyDescent="0.25">
      <c r="A17" s="201" t="s">
        <v>485</v>
      </c>
      <c r="B17" s="201">
        <v>72.400000000000006</v>
      </c>
    </row>
    <row r="18" spans="1:2" ht="15.75" x14ac:dyDescent="0.25">
      <c r="A18" s="201" t="s">
        <v>484</v>
      </c>
      <c r="B18" s="201">
        <v>91.4</v>
      </c>
    </row>
    <row r="19" spans="1:2" ht="15.75" x14ac:dyDescent="0.25">
      <c r="A19" s="201" t="s">
        <v>483</v>
      </c>
      <c r="B19" s="201">
        <v>88.4</v>
      </c>
    </row>
    <row r="20" spans="1:2" ht="15.75" x14ac:dyDescent="0.25">
      <c r="A20" s="201" t="s">
        <v>482</v>
      </c>
      <c r="B20" s="201">
        <v>89.5</v>
      </c>
    </row>
    <row r="21" spans="1:2" ht="15.75" x14ac:dyDescent="0.25">
      <c r="A21" s="201" t="s">
        <v>481</v>
      </c>
      <c r="B21" s="201">
        <v>89.2</v>
      </c>
    </row>
    <row r="22" spans="1:2" ht="15.75" x14ac:dyDescent="0.25">
      <c r="A22" s="201" t="s">
        <v>480</v>
      </c>
      <c r="B22" s="201">
        <v>89.7</v>
      </c>
    </row>
    <row r="23" spans="1:2" ht="15.75" x14ac:dyDescent="0.25">
      <c r="A23" s="201" t="s">
        <v>479</v>
      </c>
      <c r="B23" s="201">
        <v>71</v>
      </c>
    </row>
    <row r="24" spans="1:2" ht="15.75" x14ac:dyDescent="0.25">
      <c r="A24" s="201" t="s">
        <v>478</v>
      </c>
      <c r="B24" s="201">
        <v>78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4u1IgRIlgUnoxIwTj3KO+QZ8NSkEyDjrf+ibQCIMK5BAAup8wQLuf0fkJ6ZUFaca7xdZ+/P8A1UI8AO0Y34Z/g==" saltValue="J26LulTMxTVbNsW435Hox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48" priority="7" operator="greaterThan">
      <formula>80</formula>
    </cfRule>
  </conditionalFormatting>
  <conditionalFormatting sqref="B6">
    <cfRule type="cellIs" dxfId="647" priority="5" operator="lessThan">
      <formula>70</formula>
    </cfRule>
    <cfRule type="cellIs" dxfId="646" priority="6" operator="between">
      <formula>80</formula>
      <formula>70</formula>
    </cfRule>
  </conditionalFormatting>
  <conditionalFormatting sqref="B11:B24">
    <cfRule type="cellIs" dxfId="645" priority="2" operator="lessThan">
      <formula>70</formula>
    </cfRule>
    <cfRule type="cellIs" dxfId="644" priority="3" operator="between">
      <formula>70</formula>
      <formula>80</formula>
    </cfRule>
    <cfRule type="cellIs" dxfId="643" priority="4" operator="greaterThan">
      <formula>80</formula>
    </cfRule>
  </conditionalFormatting>
  <conditionalFormatting sqref="D8">
    <cfRule type="expression" dxfId="642" priority="1">
      <formula>TODAY()&gt;$M$8</formula>
    </cfRule>
  </conditionalFormatting>
  <conditionalFormatting sqref="E5:F5 F6:F8 E8 B9:E9">
    <cfRule type="cellIs" dxfId="641" priority="11" operator="greaterThan">
      <formula>80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9F5A-C3B0-4CC1-A9CE-2CE154B32E8B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38" t="s">
        <v>686</v>
      </c>
      <c r="B1" s="339"/>
      <c r="C1" s="339"/>
      <c r="D1" s="340"/>
    </row>
    <row r="2" spans="1:13" ht="26.25" x14ac:dyDescent="0.25">
      <c r="A2" s="408" t="s">
        <v>929</v>
      </c>
      <c r="B2" s="409"/>
      <c r="C2" s="409"/>
      <c r="D2" s="410"/>
      <c r="E2" s="6"/>
      <c r="F2" s="6"/>
    </row>
    <row r="3" spans="1:13" ht="21.75" thickBot="1" x14ac:dyDescent="0.3">
      <c r="A3" s="411" t="s">
        <v>741</v>
      </c>
      <c r="B3" s="412"/>
      <c r="C3" s="412"/>
      <c r="D3" s="41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AVERAGE(B11:B57)</f>
        <v>82.278571428571425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AVERAGE(B11:B16)</f>
        <v>83.033333333333317</v>
      </c>
      <c r="C6" s="349"/>
      <c r="D6" s="350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41640</v>
      </c>
      <c r="C8" s="196" t="s">
        <v>368</v>
      </c>
      <c r="D8" s="223">
        <v>44196</v>
      </c>
      <c r="E8" s="30"/>
      <c r="F8" s="30"/>
      <c r="M8" s="188">
        <f>D8+1825</f>
        <v>46021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319</v>
      </c>
      <c r="B11" s="201">
        <v>85.4</v>
      </c>
      <c r="C11" s="3"/>
    </row>
    <row r="12" spans="1:13" ht="15.75" x14ac:dyDescent="0.25">
      <c r="A12" s="201" t="s">
        <v>318</v>
      </c>
      <c r="B12" s="201">
        <v>88.3</v>
      </c>
    </row>
    <row r="13" spans="1:13" ht="15.75" x14ac:dyDescent="0.25">
      <c r="A13" s="201" t="s">
        <v>317</v>
      </c>
      <c r="B13" s="201">
        <v>84.5</v>
      </c>
    </row>
    <row r="14" spans="1:13" ht="15.75" x14ac:dyDescent="0.25">
      <c r="A14" s="201" t="s">
        <v>316</v>
      </c>
      <c r="B14" s="201">
        <v>87.1</v>
      </c>
    </row>
    <row r="15" spans="1:13" ht="15.75" x14ac:dyDescent="0.25">
      <c r="A15" s="201" t="s">
        <v>315</v>
      </c>
      <c r="B15" s="201">
        <v>66.5</v>
      </c>
    </row>
    <row r="16" spans="1:13" ht="15.75" x14ac:dyDescent="0.25">
      <c r="A16" s="201" t="s">
        <v>314</v>
      </c>
      <c r="B16" s="201">
        <v>86.4</v>
      </c>
    </row>
    <row r="17" spans="1:2" ht="15.75" x14ac:dyDescent="0.25">
      <c r="A17" s="201" t="s">
        <v>313</v>
      </c>
      <c r="B17" s="201">
        <v>85.8</v>
      </c>
    </row>
    <row r="18" spans="1:2" ht="15.75" x14ac:dyDescent="0.25">
      <c r="A18" s="201" t="s">
        <v>415</v>
      </c>
      <c r="B18" s="201">
        <v>76.7</v>
      </c>
    </row>
    <row r="19" spans="1:2" ht="15.75" x14ac:dyDescent="0.25">
      <c r="A19" s="201" t="s">
        <v>311</v>
      </c>
      <c r="B19" s="201">
        <v>84.8</v>
      </c>
    </row>
    <row r="20" spans="1:2" ht="15.75" x14ac:dyDescent="0.25">
      <c r="A20" s="201" t="s">
        <v>310</v>
      </c>
      <c r="B20" s="201">
        <v>89.5</v>
      </c>
    </row>
    <row r="21" spans="1:2" ht="15.75" x14ac:dyDescent="0.25">
      <c r="A21" s="201" t="s">
        <v>309</v>
      </c>
      <c r="B21" s="201">
        <v>89.5</v>
      </c>
    </row>
    <row r="22" spans="1:2" ht="15.75" x14ac:dyDescent="0.25">
      <c r="A22" s="201" t="s">
        <v>308</v>
      </c>
      <c r="B22" s="201">
        <v>86.8</v>
      </c>
    </row>
    <row r="23" spans="1:2" ht="15.75" x14ac:dyDescent="0.25">
      <c r="A23" s="201" t="s">
        <v>307</v>
      </c>
      <c r="B23" s="201">
        <v>64.599999999999994</v>
      </c>
    </row>
    <row r="24" spans="1:2" ht="15.75" x14ac:dyDescent="0.25">
      <c r="A24" s="201" t="s">
        <v>414</v>
      </c>
      <c r="B24" s="201">
        <v>76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jU9uHoZ8X/IswEPVm+zdteIeQy75iUdG9llAsgPznA7WGoWemsTGiFEg0C57ImelLKPWltnfbzW51hsCrw7SwQ==" saltValue="3rdzXHn6YHtSVZJr5+yVA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40" priority="7" operator="greaterThan">
      <formula>80</formula>
    </cfRule>
  </conditionalFormatting>
  <conditionalFormatting sqref="B6">
    <cfRule type="cellIs" dxfId="639" priority="5" operator="lessThan">
      <formula>70</formula>
    </cfRule>
    <cfRule type="cellIs" dxfId="638" priority="6" operator="between">
      <formula>80</formula>
      <formula>70</formula>
    </cfRule>
  </conditionalFormatting>
  <conditionalFormatting sqref="B11:B24">
    <cfRule type="cellIs" dxfId="637" priority="2" operator="lessThan">
      <formula>70</formula>
    </cfRule>
    <cfRule type="cellIs" dxfId="636" priority="3" operator="between">
      <formula>70</formula>
      <formula>80</formula>
    </cfRule>
    <cfRule type="cellIs" dxfId="635" priority="4" operator="greaterThan">
      <formula>80</formula>
    </cfRule>
  </conditionalFormatting>
  <conditionalFormatting sqref="D8">
    <cfRule type="expression" dxfId="634" priority="1">
      <formula>TODAY()&gt;$M$8</formula>
    </cfRule>
  </conditionalFormatting>
  <conditionalFormatting sqref="E5:F5 F6:F8 E8 B9:E9">
    <cfRule type="cellIs" dxfId="633" priority="11" operator="greaterThan">
      <formula>80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5A89-8DE8-453F-A27C-8ED5B1F10FCF}">
  <dimension ref="A1:M46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9.5703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451" t="s">
        <v>4</v>
      </c>
      <c r="B1" s="452"/>
      <c r="C1" s="452"/>
      <c r="D1" s="453"/>
    </row>
    <row r="2" spans="1:13" ht="26.25" x14ac:dyDescent="0.25">
      <c r="A2" s="454" t="s">
        <v>825</v>
      </c>
      <c r="B2" s="455"/>
      <c r="C2" s="455"/>
      <c r="D2" s="456"/>
      <c r="E2" s="6"/>
      <c r="F2" s="6"/>
    </row>
    <row r="3" spans="1:13" ht="21.75" thickBot="1" x14ac:dyDescent="0.3">
      <c r="A3" s="411" t="s">
        <v>889</v>
      </c>
      <c r="B3" s="412"/>
      <c r="C3" s="412"/>
      <c r="D3" s="413"/>
      <c r="E3" s="6"/>
      <c r="F3" s="6"/>
    </row>
    <row r="4" spans="1:13" ht="7.35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AVERAGE(B11:B49)</f>
        <v>97.095454545454544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AVERAGE(B11:B18)</f>
        <v>93.699999999999989</v>
      </c>
      <c r="C6" s="349"/>
      <c r="D6" s="350"/>
      <c r="E6" s="36"/>
      <c r="F6" s="30"/>
    </row>
    <row r="7" spans="1:13" ht="7.35" customHeight="1" thickBot="1" x14ac:dyDescent="0.3">
      <c r="A7" s="213"/>
      <c r="B7" s="208"/>
      <c r="C7" s="208"/>
      <c r="D7" s="208"/>
      <c r="E7" s="36"/>
      <c r="F7" s="30"/>
    </row>
    <row r="8" spans="1:13" ht="23.25" x14ac:dyDescent="0.25">
      <c r="A8" s="205" t="s">
        <v>324</v>
      </c>
      <c r="B8" s="217">
        <v>41516</v>
      </c>
      <c r="C8" s="198" t="s">
        <v>368</v>
      </c>
      <c r="D8" s="218">
        <v>44103</v>
      </c>
      <c r="E8" s="30"/>
      <c r="F8" s="30"/>
    </row>
    <row r="9" spans="1:13" ht="24" thickBot="1" x14ac:dyDescent="0.3">
      <c r="A9" s="206" t="s">
        <v>828</v>
      </c>
      <c r="B9" s="219">
        <v>44104</v>
      </c>
      <c r="C9" s="207" t="s">
        <v>822</v>
      </c>
      <c r="D9" s="220">
        <v>46658</v>
      </c>
      <c r="E9" s="30"/>
      <c r="F9" s="30"/>
      <c r="M9" s="188">
        <f>D9+1825</f>
        <v>48483</v>
      </c>
    </row>
    <row r="10" spans="1:13" ht="14.45" customHeight="1" x14ac:dyDescent="0.25">
      <c r="A10" s="32"/>
      <c r="B10" s="37"/>
      <c r="C10" s="37"/>
      <c r="D10" s="37"/>
      <c r="E10" s="30"/>
    </row>
    <row r="11" spans="1:13" ht="15.75" x14ac:dyDescent="0.25">
      <c r="A11" s="235" t="s">
        <v>35</v>
      </c>
      <c r="B11" s="235" t="s">
        <v>327</v>
      </c>
      <c r="C11" s="232"/>
      <c r="D11" s="231"/>
    </row>
    <row r="12" spans="1:13" ht="3.6" customHeight="1" x14ac:dyDescent="0.25">
      <c r="A12" s="235"/>
      <c r="B12" s="228">
        <v>99.1</v>
      </c>
      <c r="C12" s="232"/>
      <c r="D12" s="231"/>
    </row>
    <row r="13" spans="1:13" ht="17.100000000000001" customHeight="1" x14ac:dyDescent="0.25">
      <c r="A13" s="228" t="s">
        <v>1120</v>
      </c>
      <c r="B13" s="228">
        <v>92.5</v>
      </c>
      <c r="C13" s="232"/>
      <c r="D13" s="231"/>
    </row>
    <row r="14" spans="1:13" ht="15.75" x14ac:dyDescent="0.25">
      <c r="A14" s="228" t="s">
        <v>1104</v>
      </c>
      <c r="B14" s="228"/>
      <c r="C14" s="232"/>
      <c r="D14" s="231"/>
    </row>
    <row r="15" spans="1:13" ht="15" customHeight="1" x14ac:dyDescent="0.25">
      <c r="A15" s="228" t="s">
        <v>1056</v>
      </c>
      <c r="B15" s="228">
        <v>88.6</v>
      </c>
      <c r="C15" s="232"/>
      <c r="D15" s="231"/>
    </row>
    <row r="16" spans="1:13" ht="16.350000000000001" customHeight="1" x14ac:dyDescent="0.25">
      <c r="A16" s="228" t="s">
        <v>993</v>
      </c>
      <c r="B16" s="228">
        <v>99.1</v>
      </c>
      <c r="C16" s="232"/>
      <c r="D16" s="231"/>
    </row>
    <row r="17" spans="1:4" ht="15" customHeight="1" x14ac:dyDescent="0.25">
      <c r="A17" s="228" t="s">
        <v>1057</v>
      </c>
      <c r="B17" s="228">
        <v>84.9</v>
      </c>
      <c r="C17" s="232"/>
      <c r="D17" s="231"/>
    </row>
    <row r="18" spans="1:4" ht="15.75" x14ac:dyDescent="0.25">
      <c r="A18" s="228" t="s">
        <v>769</v>
      </c>
      <c r="B18" s="228">
        <v>98</v>
      </c>
      <c r="C18" s="232"/>
      <c r="D18" s="231"/>
    </row>
    <row r="19" spans="1:4" ht="15.75" x14ac:dyDescent="0.25">
      <c r="A19" s="228" t="s">
        <v>377</v>
      </c>
      <c r="B19" s="228">
        <v>96</v>
      </c>
      <c r="C19" s="232"/>
      <c r="D19" s="231"/>
    </row>
    <row r="20" spans="1:4" ht="15.75" x14ac:dyDescent="0.25">
      <c r="A20" s="228" t="s">
        <v>376</v>
      </c>
      <c r="B20" s="228">
        <v>97.4</v>
      </c>
      <c r="C20" s="231"/>
      <c r="D20" s="231"/>
    </row>
    <row r="21" spans="1:4" ht="15.75" x14ac:dyDescent="0.25">
      <c r="A21" s="228" t="s">
        <v>115</v>
      </c>
      <c r="B21" s="228">
        <v>97.3</v>
      </c>
      <c r="C21" s="231"/>
      <c r="D21" s="231"/>
    </row>
    <row r="22" spans="1:4" ht="15.75" x14ac:dyDescent="0.25">
      <c r="A22" s="228" t="s">
        <v>116</v>
      </c>
      <c r="B22" s="228">
        <v>98.5</v>
      </c>
      <c r="C22" s="231"/>
      <c r="D22" s="231"/>
    </row>
    <row r="23" spans="1:4" ht="15.75" x14ac:dyDescent="0.25">
      <c r="A23" s="228" t="s">
        <v>117</v>
      </c>
      <c r="B23" s="228">
        <v>97</v>
      </c>
      <c r="C23" s="231"/>
      <c r="D23" s="231"/>
    </row>
    <row r="24" spans="1:4" ht="15.75" x14ac:dyDescent="0.25">
      <c r="A24" s="228" t="s">
        <v>118</v>
      </c>
      <c r="B24" s="228">
        <v>98.4</v>
      </c>
      <c r="C24" s="231"/>
      <c r="D24" s="231"/>
    </row>
    <row r="25" spans="1:4" ht="15.75" x14ac:dyDescent="0.25">
      <c r="A25" s="228" t="s">
        <v>120</v>
      </c>
      <c r="B25" s="228">
        <v>98.5</v>
      </c>
      <c r="C25" s="231"/>
      <c r="D25" s="231"/>
    </row>
    <row r="26" spans="1:4" ht="15.75" x14ac:dyDescent="0.25">
      <c r="A26" s="228" t="s">
        <v>119</v>
      </c>
      <c r="B26" s="228">
        <v>98.5</v>
      </c>
      <c r="C26" s="231"/>
      <c r="D26" s="231"/>
    </row>
    <row r="27" spans="1:4" ht="15.75" x14ac:dyDescent="0.25">
      <c r="A27" s="228" t="s">
        <v>121</v>
      </c>
      <c r="B27" s="228">
        <v>95.6</v>
      </c>
      <c r="C27" s="231"/>
      <c r="D27" s="231"/>
    </row>
    <row r="28" spans="1:4" ht="15.75" x14ac:dyDescent="0.25">
      <c r="A28" s="228" t="s">
        <v>122</v>
      </c>
      <c r="B28" s="228">
        <v>99.7</v>
      </c>
      <c r="C28" s="231"/>
      <c r="D28" s="231"/>
    </row>
    <row r="29" spans="1:4" ht="15.75" x14ac:dyDescent="0.25">
      <c r="A29" s="228" t="s">
        <v>123</v>
      </c>
      <c r="B29" s="228">
        <v>100.3</v>
      </c>
      <c r="C29" s="231"/>
      <c r="D29" s="231"/>
    </row>
    <row r="30" spans="1:4" ht="15.75" x14ac:dyDescent="0.25">
      <c r="A30" s="228" t="s">
        <v>124</v>
      </c>
      <c r="B30" s="228">
        <v>101</v>
      </c>
      <c r="C30" s="231"/>
      <c r="D30" s="231"/>
    </row>
    <row r="31" spans="1:4" ht="15.75" x14ac:dyDescent="0.25">
      <c r="A31" s="228" t="s">
        <v>125</v>
      </c>
      <c r="B31" s="228">
        <v>100.7</v>
      </c>
      <c r="C31" s="231"/>
      <c r="D31" s="231"/>
    </row>
    <row r="32" spans="1:4" ht="15.75" x14ac:dyDescent="0.25">
      <c r="A32" s="228" t="s">
        <v>126</v>
      </c>
      <c r="B32" s="228">
        <v>100</v>
      </c>
      <c r="C32" s="231"/>
      <c r="D32" s="231"/>
    </row>
    <row r="33" spans="1:4" ht="15.75" x14ac:dyDescent="0.25">
      <c r="A33" s="228" t="s">
        <v>128</v>
      </c>
      <c r="B33" s="228">
        <v>99</v>
      </c>
      <c r="C33" s="231"/>
      <c r="D33" s="231"/>
    </row>
    <row r="34" spans="1:4" ht="15.75" x14ac:dyDescent="0.25">
      <c r="A34" s="228" t="s">
        <v>127</v>
      </c>
      <c r="B34" s="228">
        <v>96</v>
      </c>
      <c r="C34" s="231"/>
      <c r="D34" s="231"/>
    </row>
    <row r="35" spans="1:4" ht="15.75" x14ac:dyDescent="0.25">
      <c r="A35" s="229"/>
      <c r="B35" s="229"/>
      <c r="C35" s="231"/>
      <c r="D35" s="231"/>
    </row>
    <row r="36" spans="1:4" x14ac:dyDescent="0.25">
      <c r="A36" s="227"/>
      <c r="B36" s="227"/>
      <c r="C36" s="231"/>
      <c r="D36" s="231"/>
    </row>
    <row r="37" spans="1:4" x14ac:dyDescent="0.25">
      <c r="A37" s="227"/>
      <c r="B37" s="227"/>
      <c r="C37" s="231"/>
      <c r="D37" s="231"/>
    </row>
    <row r="38" spans="1:4" x14ac:dyDescent="0.25">
      <c r="A38" s="2"/>
      <c r="B38" s="2"/>
    </row>
    <row r="39" spans="1:4" x14ac:dyDescent="0.25">
      <c r="A39" s="2"/>
      <c r="B39" s="2"/>
    </row>
    <row r="40" spans="1:4" x14ac:dyDescent="0.25">
      <c r="A40" s="2"/>
      <c r="B40" s="2"/>
    </row>
    <row r="41" spans="1:4" x14ac:dyDescent="0.25">
      <c r="A41" s="2"/>
      <c r="B41" s="2"/>
    </row>
    <row r="42" spans="1:4" x14ac:dyDescent="0.25">
      <c r="A42" s="2"/>
      <c r="B42" s="2"/>
    </row>
    <row r="43" spans="1:4" x14ac:dyDescent="0.25">
      <c r="A43" s="2"/>
      <c r="B43" s="2"/>
    </row>
    <row r="44" spans="1:4" x14ac:dyDescent="0.25">
      <c r="A44" s="2"/>
      <c r="B44" s="2"/>
    </row>
    <row r="45" spans="1:4" x14ac:dyDescent="0.25">
      <c r="A45" s="2"/>
      <c r="B45" s="2"/>
    </row>
    <row r="46" spans="1:4" x14ac:dyDescent="0.25">
      <c r="A46" s="2"/>
      <c r="B46" s="2"/>
    </row>
  </sheetData>
  <sheetProtection algorithmName="SHA-512" hashValue="pNFWX7WXV6vU6qqjSnuSR8Vpe2QkeX67Gy64awFJ306nmcvMFQYxCxPObWN4pcyF2YCSHqikPNCAA7dwpj59Kw==" saltValue="0L3vo7dNC8rw9yaLwCOzZ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32" priority="5" operator="greaterThan">
      <formula>80</formula>
    </cfRule>
  </conditionalFormatting>
  <conditionalFormatting sqref="B6">
    <cfRule type="cellIs" dxfId="631" priority="3" operator="lessThan">
      <formula>70</formula>
    </cfRule>
    <cfRule type="cellIs" dxfId="630" priority="4" operator="between">
      <formula>80</formula>
      <formula>70</formula>
    </cfRule>
  </conditionalFormatting>
  <conditionalFormatting sqref="B12:B34">
    <cfRule type="cellIs" dxfId="629" priority="2" operator="greaterThan">
      <formula>80</formula>
    </cfRule>
  </conditionalFormatting>
  <conditionalFormatting sqref="D9">
    <cfRule type="expression" dxfId="628" priority="1">
      <formula>TODAY()&gt;$M$9</formula>
    </cfRule>
  </conditionalFormatting>
  <conditionalFormatting sqref="E5:F5 F6:F9 E8:E9 B10:E10">
    <cfRule type="cellIs" dxfId="627" priority="6" operator="greaterThan">
      <formula>80</formula>
    </cfRule>
  </conditionalFormatting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3175-2967-4A25-A225-29D843EF4F0B}">
  <sheetPr>
    <tabColor theme="4" tint="-0.249977111117893"/>
  </sheetPr>
  <dimension ref="A1:M37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338" t="s">
        <v>930</v>
      </c>
      <c r="B1" s="339"/>
      <c r="C1" s="339"/>
      <c r="D1" s="340"/>
    </row>
    <row r="2" spans="1:13" ht="26.25" x14ac:dyDescent="0.4">
      <c r="A2" s="420" t="s">
        <v>693</v>
      </c>
      <c r="B2" s="421"/>
      <c r="C2" s="421"/>
      <c r="D2" s="422"/>
      <c r="E2" s="6"/>
      <c r="F2" s="6"/>
    </row>
    <row r="3" spans="1:13" ht="21.75" thickBot="1" x14ac:dyDescent="0.3">
      <c r="A3" s="411" t="s">
        <v>742</v>
      </c>
      <c r="B3" s="412"/>
      <c r="C3" s="412"/>
      <c r="D3" s="41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AVERAGE(B11:B54)</f>
        <v>87.057142857142836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AVERAGE(B11:B16)</f>
        <v>86.34999999999998</v>
      </c>
      <c r="C6" s="349"/>
      <c r="D6" s="350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41548</v>
      </c>
      <c r="C8" s="196" t="s">
        <v>368</v>
      </c>
      <c r="D8" s="223">
        <v>44104</v>
      </c>
      <c r="E8" s="30"/>
      <c r="F8" s="30"/>
      <c r="M8" s="188">
        <f>D8+1825</f>
        <v>45929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115</v>
      </c>
      <c r="B11" s="201">
        <v>84.2</v>
      </c>
    </row>
    <row r="12" spans="1:13" ht="15.75" x14ac:dyDescent="0.25">
      <c r="A12" s="201" t="s">
        <v>116</v>
      </c>
      <c r="B12" s="201">
        <v>92</v>
      </c>
    </row>
    <row r="13" spans="1:13" ht="15.75" x14ac:dyDescent="0.25">
      <c r="A13" s="201" t="s">
        <v>117</v>
      </c>
      <c r="B13" s="201">
        <v>95.1</v>
      </c>
    </row>
    <row r="14" spans="1:13" ht="15.75" x14ac:dyDescent="0.25">
      <c r="A14" s="201" t="s">
        <v>118</v>
      </c>
      <c r="B14" s="201">
        <v>94.4</v>
      </c>
    </row>
    <row r="15" spans="1:13" ht="15.75" x14ac:dyDescent="0.25">
      <c r="A15" s="201" t="s">
        <v>120</v>
      </c>
      <c r="B15" s="201">
        <v>66.8</v>
      </c>
    </row>
    <row r="16" spans="1:13" ht="15.75" x14ac:dyDescent="0.25">
      <c r="A16" s="201" t="s">
        <v>119</v>
      </c>
      <c r="B16" s="201">
        <v>85.6</v>
      </c>
    </row>
    <row r="17" spans="1:2" ht="15.75" x14ac:dyDescent="0.25">
      <c r="A17" s="201" t="s">
        <v>121</v>
      </c>
      <c r="B17" s="201">
        <v>75.599999999999994</v>
      </c>
    </row>
    <row r="18" spans="1:2" ht="15.75" x14ac:dyDescent="0.25">
      <c r="A18" s="201" t="s">
        <v>122</v>
      </c>
      <c r="B18" s="201">
        <v>86.8</v>
      </c>
    </row>
    <row r="19" spans="1:2" ht="15.75" x14ac:dyDescent="0.25">
      <c r="A19" s="201" t="s">
        <v>123</v>
      </c>
      <c r="B19" s="201">
        <v>90.4</v>
      </c>
    </row>
    <row r="20" spans="1:2" ht="15.75" x14ac:dyDescent="0.25">
      <c r="A20" s="201" t="s">
        <v>124</v>
      </c>
      <c r="B20" s="201">
        <v>96</v>
      </c>
    </row>
    <row r="21" spans="1:2" ht="15.75" x14ac:dyDescent="0.25">
      <c r="A21" s="201" t="s">
        <v>125</v>
      </c>
      <c r="B21" s="201">
        <v>84.3</v>
      </c>
    </row>
    <row r="22" spans="1:2" ht="15.75" x14ac:dyDescent="0.25">
      <c r="A22" s="201" t="s">
        <v>126</v>
      </c>
      <c r="B22" s="201">
        <v>86.6</v>
      </c>
    </row>
    <row r="23" spans="1:2" ht="15.75" x14ac:dyDescent="0.25">
      <c r="A23" s="201" t="s">
        <v>128</v>
      </c>
      <c r="B23" s="201">
        <v>87</v>
      </c>
    </row>
    <row r="24" spans="1:2" ht="15.75" x14ac:dyDescent="0.25">
      <c r="A24" s="201" t="s">
        <v>127</v>
      </c>
      <c r="B24" s="201">
        <v>94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</sheetData>
  <sheetProtection algorithmName="SHA-512" hashValue="jx3/eAU8zlbm4qWhyrBrTpBXdw42teNQcvIkKmAKQQENJuA42WnAojH9JyDNWJhWCY8VUkkDCaDCz0l5W5721Q==" saltValue="ptyP6niMEK9gRKyHTKRR4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26" priority="7" operator="greaterThan">
      <formula>80</formula>
    </cfRule>
  </conditionalFormatting>
  <conditionalFormatting sqref="B6">
    <cfRule type="cellIs" dxfId="625" priority="5" operator="lessThan">
      <formula>70</formula>
    </cfRule>
    <cfRule type="cellIs" dxfId="624" priority="6" operator="between">
      <formula>80</formula>
      <formula>70</formula>
    </cfRule>
  </conditionalFormatting>
  <conditionalFormatting sqref="B15">
    <cfRule type="cellIs" dxfId="623" priority="2" operator="lessThan">
      <formula>70</formula>
    </cfRule>
  </conditionalFormatting>
  <conditionalFormatting sqref="B17">
    <cfRule type="cellIs" dxfId="622" priority="3" operator="between">
      <formula>70</formula>
      <formula>80</formula>
    </cfRule>
  </conditionalFormatting>
  <conditionalFormatting sqref="D8">
    <cfRule type="expression" dxfId="621" priority="1">
      <formula>TODAY()&gt;$M$8</formula>
    </cfRule>
  </conditionalFormatting>
  <conditionalFormatting sqref="E5:F5 F6:F8 E8 B9:E9 B11:B24">
    <cfRule type="cellIs" dxfId="620" priority="8" operator="greaterThan">
      <formula>80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4E8B-79E6-407A-A25F-6EA392EDC5BC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38" t="s">
        <v>931</v>
      </c>
      <c r="B1" s="339"/>
      <c r="C1" s="339"/>
      <c r="D1" s="340"/>
    </row>
    <row r="2" spans="1:13" ht="26.25" x14ac:dyDescent="0.4">
      <c r="A2" s="420" t="s">
        <v>659</v>
      </c>
      <c r="B2" s="421"/>
      <c r="C2" s="421"/>
      <c r="D2" s="422"/>
      <c r="E2" s="6"/>
      <c r="F2" s="6"/>
    </row>
    <row r="3" spans="1:13" ht="21.75" thickBot="1" x14ac:dyDescent="0.3">
      <c r="A3" s="411" t="s">
        <v>743</v>
      </c>
      <c r="B3" s="412"/>
      <c r="C3" s="412"/>
      <c r="D3" s="41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AVERAGE(B11:B57)</f>
        <v>92.814285714285703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AVERAGE(B11:B16)</f>
        <v>92.2</v>
      </c>
      <c r="C6" s="349"/>
      <c r="D6" s="350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41640</v>
      </c>
      <c r="C8" s="196" t="s">
        <v>368</v>
      </c>
      <c r="D8" s="223">
        <v>44196</v>
      </c>
      <c r="E8" s="30"/>
      <c r="F8" s="30"/>
      <c r="M8" s="188">
        <f>D8+1825</f>
        <v>46021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319</v>
      </c>
      <c r="B11" s="201">
        <v>97</v>
      </c>
      <c r="C11" s="3"/>
    </row>
    <row r="12" spans="1:13" ht="15.75" x14ac:dyDescent="0.25">
      <c r="A12" s="201" t="s">
        <v>318</v>
      </c>
      <c r="B12" s="201">
        <v>91.6</v>
      </c>
    </row>
    <row r="13" spans="1:13" ht="15.75" x14ac:dyDescent="0.25">
      <c r="A13" s="201" t="s">
        <v>317</v>
      </c>
      <c r="B13" s="201">
        <v>92.8</v>
      </c>
    </row>
    <row r="14" spans="1:13" ht="15.75" x14ac:dyDescent="0.25">
      <c r="A14" s="201" t="s">
        <v>316</v>
      </c>
      <c r="B14" s="201">
        <v>91.6</v>
      </c>
    </row>
    <row r="15" spans="1:13" ht="15.75" x14ac:dyDescent="0.25">
      <c r="A15" s="201" t="s">
        <v>315</v>
      </c>
      <c r="B15" s="201">
        <v>86.3</v>
      </c>
    </row>
    <row r="16" spans="1:13" ht="15.75" x14ac:dyDescent="0.25">
      <c r="A16" s="201" t="s">
        <v>314</v>
      </c>
      <c r="B16" s="201">
        <v>93.9</v>
      </c>
    </row>
    <row r="17" spans="1:2" ht="15.75" x14ac:dyDescent="0.25">
      <c r="A17" s="201" t="s">
        <v>313</v>
      </c>
      <c r="B17" s="201">
        <v>89.9</v>
      </c>
    </row>
    <row r="18" spans="1:2" ht="15.75" x14ac:dyDescent="0.25">
      <c r="A18" s="201" t="s">
        <v>415</v>
      </c>
      <c r="B18" s="201">
        <v>92.5</v>
      </c>
    </row>
    <row r="19" spans="1:2" ht="15.75" x14ac:dyDescent="0.25">
      <c r="A19" s="201" t="s">
        <v>311</v>
      </c>
      <c r="B19" s="201">
        <v>90.5</v>
      </c>
    </row>
    <row r="20" spans="1:2" ht="15.75" x14ac:dyDescent="0.25">
      <c r="A20" s="201" t="s">
        <v>310</v>
      </c>
      <c r="B20" s="201">
        <v>96.8</v>
      </c>
    </row>
    <row r="21" spans="1:2" ht="15.75" x14ac:dyDescent="0.25">
      <c r="A21" s="201" t="s">
        <v>309</v>
      </c>
      <c r="B21" s="201">
        <v>95.3</v>
      </c>
    </row>
    <row r="22" spans="1:2" ht="15.75" x14ac:dyDescent="0.25">
      <c r="A22" s="201" t="s">
        <v>308</v>
      </c>
      <c r="B22" s="201">
        <v>99</v>
      </c>
    </row>
    <row r="23" spans="1:2" ht="15.75" x14ac:dyDescent="0.25">
      <c r="A23" s="201" t="s">
        <v>307</v>
      </c>
      <c r="B23" s="201">
        <v>88.2</v>
      </c>
    </row>
    <row r="24" spans="1:2" ht="15.75" x14ac:dyDescent="0.25">
      <c r="A24" s="201" t="s">
        <v>414</v>
      </c>
      <c r="B24" s="201">
        <v>94</v>
      </c>
    </row>
    <row r="25" spans="1:2" ht="15.75" x14ac:dyDescent="0.25">
      <c r="A25" s="200"/>
      <c r="B25" s="200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WyKVnwUX4zwMam6JKh61TzkNWPi6UUqWCHrM6Mdvg0RVsE/W8YSwwqMV3UOL3lCoL8kzeKtXkdNBXvdgNBPpFg==" saltValue="mwZMBHHXr5NK770mkM377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19" priority="7" operator="greaterThan">
      <formula>80</formula>
    </cfRule>
  </conditionalFormatting>
  <conditionalFormatting sqref="B6">
    <cfRule type="cellIs" dxfId="618" priority="5" operator="lessThan">
      <formula>70</formula>
    </cfRule>
    <cfRule type="cellIs" dxfId="617" priority="6" operator="between">
      <formula>80</formula>
      <formula>70</formula>
    </cfRule>
  </conditionalFormatting>
  <conditionalFormatting sqref="B11:B24">
    <cfRule type="cellIs" dxfId="616" priority="2" operator="lessThan">
      <formula>70</formula>
    </cfRule>
    <cfRule type="cellIs" dxfId="615" priority="3" operator="between">
      <formula>70</formula>
      <formula>80</formula>
    </cfRule>
    <cfRule type="cellIs" dxfId="614" priority="4" operator="greaterThan">
      <formula>80</formula>
    </cfRule>
  </conditionalFormatting>
  <conditionalFormatting sqref="D8">
    <cfRule type="expression" dxfId="613" priority="1">
      <formula>TODAY()&gt;$M$8</formula>
    </cfRule>
  </conditionalFormatting>
  <conditionalFormatting sqref="E5:F5 F6:F8 E8 B9:E9">
    <cfRule type="cellIs" dxfId="612" priority="11" operator="greaterThan">
      <formula>80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E85B7-E6C8-41D9-AD4D-3ECD4FC55858}">
  <sheetPr>
    <tabColor theme="9" tint="0.59999389629810485"/>
  </sheetPr>
  <dimension ref="A2:X57"/>
  <sheetViews>
    <sheetView zoomScale="90" zoomScaleNormal="90" workbookViewId="0">
      <selection activeCell="S4" sqref="S4"/>
    </sheetView>
  </sheetViews>
  <sheetFormatPr defaultRowHeight="15" x14ac:dyDescent="0.25"/>
  <cols>
    <col min="1" max="1" width="10.42578125" customWidth="1"/>
    <col min="2" max="2" width="13.5703125" customWidth="1"/>
    <col min="3" max="3" width="14.85546875" customWidth="1"/>
    <col min="4" max="4" width="14.42578125" customWidth="1"/>
    <col min="5" max="5" width="11" customWidth="1"/>
    <col min="6" max="7" width="8.85546875" customWidth="1"/>
    <col min="8" max="8" width="12.42578125" customWidth="1"/>
    <col min="9" max="9" width="12" customWidth="1"/>
    <col min="10" max="10" width="13.42578125" customWidth="1"/>
    <col min="11" max="11" width="12.42578125" customWidth="1"/>
    <col min="14" max="14" width="3.42578125" hidden="1" customWidth="1"/>
    <col min="15" max="15" width="12.42578125" customWidth="1"/>
    <col min="16" max="16" width="14.5703125" bestFit="1" customWidth="1"/>
    <col min="17" max="17" width="14.42578125" customWidth="1"/>
    <col min="18" max="18" width="12.140625" customWidth="1"/>
    <col min="19" max="19" width="10.42578125" bestFit="1" customWidth="1"/>
  </cols>
  <sheetData>
    <row r="2" spans="1:24" ht="36" x14ac:dyDescent="0.55000000000000004">
      <c r="C2" s="368" t="s">
        <v>658</v>
      </c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</row>
    <row r="3" spans="1:24" ht="31.35" customHeight="1" x14ac:dyDescent="0.55000000000000004">
      <c r="A3" s="130" t="s">
        <v>761</v>
      </c>
      <c r="B3" s="134" t="s">
        <v>759</v>
      </c>
      <c r="C3" s="125" t="s">
        <v>757</v>
      </c>
      <c r="D3" s="135" t="s">
        <v>756</v>
      </c>
      <c r="E3" s="123"/>
      <c r="F3" s="123"/>
      <c r="G3" s="124"/>
      <c r="H3" s="124"/>
      <c r="I3" s="124"/>
      <c r="J3" s="123"/>
      <c r="K3" s="123"/>
      <c r="L3" s="123"/>
      <c r="M3" s="123"/>
      <c r="N3" s="123"/>
      <c r="O3" s="123"/>
      <c r="P3" s="123"/>
      <c r="Q3" s="123"/>
      <c r="R3" s="200" t="s">
        <v>1072</v>
      </c>
      <c r="S3" s="188">
        <v>46084</v>
      </c>
    </row>
    <row r="4" spans="1:24" ht="18.75" x14ac:dyDescent="0.3">
      <c r="B4" s="73"/>
      <c r="C4" s="124"/>
      <c r="D4" s="124"/>
      <c r="E4" s="124"/>
      <c r="J4" s="124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</row>
    <row r="5" spans="1:24" ht="18.75" x14ac:dyDescent="0.3">
      <c r="B5" s="74"/>
      <c r="C5" s="74"/>
      <c r="F5" s="2"/>
      <c r="G5" s="2"/>
      <c r="H5" s="2"/>
      <c r="L5" s="74"/>
      <c r="M5" s="74"/>
      <c r="N5" s="74"/>
      <c r="O5" s="74"/>
      <c r="P5" s="73"/>
      <c r="Q5" s="73"/>
      <c r="R5" s="73"/>
      <c r="S5" s="73"/>
      <c r="T5" s="73"/>
      <c r="U5" s="73"/>
      <c r="V5" s="73"/>
      <c r="W5" s="73"/>
      <c r="X5" s="73"/>
    </row>
    <row r="6" spans="1:24" ht="14.45" customHeight="1" thickBot="1" x14ac:dyDescent="0.75"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24" ht="30.75" x14ac:dyDescent="0.45">
      <c r="B7" s="365" t="s">
        <v>659</v>
      </c>
      <c r="C7" s="366"/>
      <c r="D7" s="366"/>
      <c r="E7" s="367"/>
      <c r="H7" s="365" t="s">
        <v>825</v>
      </c>
      <c r="I7" s="366"/>
      <c r="J7" s="366"/>
      <c r="K7" s="367"/>
      <c r="L7" s="57"/>
      <c r="O7" s="365" t="s">
        <v>664</v>
      </c>
      <c r="P7" s="366"/>
      <c r="Q7" s="366"/>
      <c r="R7" s="367"/>
    </row>
    <row r="8" spans="1:24" ht="21" thickBot="1" x14ac:dyDescent="0.35">
      <c r="B8" s="362" t="s">
        <v>661</v>
      </c>
      <c r="C8" s="363"/>
      <c r="D8" s="363"/>
      <c r="E8" s="364"/>
      <c r="H8" s="362" t="s">
        <v>661</v>
      </c>
      <c r="I8" s="363"/>
      <c r="J8" s="363"/>
      <c r="K8" s="364"/>
      <c r="L8" s="58"/>
      <c r="O8" s="362" t="s">
        <v>661</v>
      </c>
      <c r="P8" s="363"/>
      <c r="Q8" s="363"/>
      <c r="R8" s="364"/>
    </row>
    <row r="9" spans="1:24" ht="60" x14ac:dyDescent="0.25">
      <c r="B9" s="171" t="s">
        <v>754</v>
      </c>
      <c r="C9" s="126" t="s">
        <v>328</v>
      </c>
      <c r="D9" s="126" t="s">
        <v>325</v>
      </c>
      <c r="E9" s="172" t="s">
        <v>329</v>
      </c>
      <c r="H9" s="273" t="s">
        <v>754</v>
      </c>
      <c r="I9" s="274" t="s">
        <v>328</v>
      </c>
      <c r="J9" s="274" t="s">
        <v>325</v>
      </c>
      <c r="K9" s="275" t="s">
        <v>329</v>
      </c>
      <c r="O9" s="273" t="s">
        <v>754</v>
      </c>
      <c r="P9" s="274" t="s">
        <v>328</v>
      </c>
      <c r="Q9" s="274" t="s">
        <v>325</v>
      </c>
      <c r="R9" s="275" t="s">
        <v>329</v>
      </c>
    </row>
    <row r="10" spans="1:24" ht="15.75" x14ac:dyDescent="0.25">
      <c r="B10" s="60">
        <f>COUNTA(B13:B18)</f>
        <v>6</v>
      </c>
      <c r="C10" s="59">
        <f>AVERAGE(C13:C19)</f>
        <v>84.170314327485372</v>
      </c>
      <c r="D10" s="59">
        <f>AVERAGE(D13:D19)</f>
        <v>85.534722222222214</v>
      </c>
      <c r="E10" s="61">
        <f>SUM(E13:E18)</f>
        <v>65</v>
      </c>
      <c r="H10" s="60">
        <f>COUNTA(H13:H33)</f>
        <v>21</v>
      </c>
      <c r="I10" s="59">
        <f>AVERAGE(I13:I33)</f>
        <v>91.844869482369475</v>
      </c>
      <c r="J10" s="59">
        <f>AVERAGE(J13:J33)</f>
        <v>91.954053287981864</v>
      </c>
      <c r="K10" s="61">
        <f>SUM(K13:K33)</f>
        <v>225</v>
      </c>
      <c r="O10" s="60">
        <f>COUNTA(O13:O15)</f>
        <v>3</v>
      </c>
      <c r="P10" s="59">
        <f>AVERAGE(P13:P15)</f>
        <v>78.216666666666654</v>
      </c>
      <c r="Q10" s="59">
        <f>AVERAGE(Q13:Q15)</f>
        <v>79.564285714285703</v>
      </c>
      <c r="R10" s="61">
        <f>SUM(R14:R15)</f>
        <v>16</v>
      </c>
    </row>
    <row r="11" spans="1:24" ht="15.75" x14ac:dyDescent="0.25">
      <c r="B11" s="369" t="s">
        <v>663</v>
      </c>
      <c r="C11" s="370"/>
      <c r="D11" s="370"/>
      <c r="E11" s="371"/>
      <c r="H11" s="372" t="s">
        <v>663</v>
      </c>
      <c r="I11" s="373"/>
      <c r="J11" s="373"/>
      <c r="K11" s="374"/>
      <c r="O11" s="369" t="s">
        <v>663</v>
      </c>
      <c r="P11" s="370"/>
      <c r="Q11" s="370"/>
      <c r="R11" s="371"/>
    </row>
    <row r="12" spans="1:24" ht="60" x14ac:dyDescent="0.25">
      <c r="B12" s="62" t="s">
        <v>660</v>
      </c>
      <c r="C12" s="5" t="s">
        <v>328</v>
      </c>
      <c r="D12" s="5" t="s">
        <v>325</v>
      </c>
      <c r="E12" s="63" t="s">
        <v>329</v>
      </c>
      <c r="H12" s="62" t="s">
        <v>660</v>
      </c>
      <c r="I12" s="5" t="s">
        <v>328</v>
      </c>
      <c r="J12" s="5" t="s">
        <v>325</v>
      </c>
      <c r="K12" s="63" t="s">
        <v>329</v>
      </c>
      <c r="O12" s="62" t="s">
        <v>660</v>
      </c>
      <c r="P12" s="5" t="s">
        <v>328</v>
      </c>
      <c r="Q12" s="5" t="s">
        <v>325</v>
      </c>
      <c r="R12" s="63" t="s">
        <v>329</v>
      </c>
    </row>
    <row r="13" spans="1:24" ht="16.5" thickBot="1" x14ac:dyDescent="0.3">
      <c r="B13" s="320" t="s">
        <v>12</v>
      </c>
      <c r="C13" s="56">
        <f>'Active Contracts by District'!I14</f>
        <v>74.649999999999991</v>
      </c>
      <c r="D13" s="56">
        <f>'Active Contracts by District'!J14</f>
        <v>83.785714285714292</v>
      </c>
      <c r="E13" s="64">
        <f>'Active Contracts by District'!K14</f>
        <v>14</v>
      </c>
      <c r="H13" s="60" t="s">
        <v>3</v>
      </c>
      <c r="I13" s="59">
        <f>'Active Contracts by District'!B12</f>
        <v>95.416666666666671</v>
      </c>
      <c r="J13" s="59">
        <f>'Active Contracts by District'!C12</f>
        <v>95.024999999999991</v>
      </c>
      <c r="K13" s="61">
        <f>'Active Contracts by District'!D12</f>
        <v>12</v>
      </c>
      <c r="O13" s="325" t="s">
        <v>831</v>
      </c>
      <c r="P13" s="65">
        <f>'Active Contracts by District'!I22</f>
        <v>69.099999999999994</v>
      </c>
      <c r="Q13" s="65">
        <f>'Active Contracts by District'!J22</f>
        <v>69.099999999999994</v>
      </c>
      <c r="R13" s="270">
        <f>'Active Contracts by District'!K22</f>
        <v>6</v>
      </c>
    </row>
    <row r="14" spans="1:24" ht="16.5" thickBot="1" x14ac:dyDescent="0.3">
      <c r="B14" s="320" t="s">
        <v>18</v>
      </c>
      <c r="C14" s="56">
        <f>'Active Contracts by District'!I33</f>
        <v>82.521052631578954</v>
      </c>
      <c r="D14" s="56">
        <f>'Active Contracts by District'!J33</f>
        <v>81.085714285714289</v>
      </c>
      <c r="E14" s="64">
        <f>'Active Contracts by District'!K33</f>
        <v>19</v>
      </c>
      <c r="H14" s="60" t="s">
        <v>2</v>
      </c>
      <c r="I14" s="59">
        <f>'Active Contracts by District'!B14</f>
        <v>95.550000000000011</v>
      </c>
      <c r="J14" s="59">
        <f>'Active Contracts by District'!C14</f>
        <v>96.128571428571448</v>
      </c>
      <c r="K14" s="61">
        <f>'Active Contracts by District'!D14</f>
        <v>10</v>
      </c>
      <c r="O14" s="325" t="s">
        <v>813</v>
      </c>
      <c r="P14" s="65">
        <f>'Active Contracts by District'!B67</f>
        <v>72.05</v>
      </c>
      <c r="Q14" s="65">
        <f>'Active Contracts by District'!C67</f>
        <v>72.05</v>
      </c>
      <c r="R14" s="177">
        <f>'Active Contracts by District'!D67</f>
        <v>6</v>
      </c>
    </row>
    <row r="15" spans="1:24" ht="16.5" thickBot="1" x14ac:dyDescent="0.3">
      <c r="B15" s="320" t="s">
        <v>807</v>
      </c>
      <c r="C15" s="56">
        <f>'Active Contracts by District'!I41</f>
        <v>90.399999999999991</v>
      </c>
      <c r="D15" s="56">
        <f>'Active Contracts by District'!J41</f>
        <v>90.399999999999991</v>
      </c>
      <c r="E15" s="64">
        <f>'Active Contracts by District'!K41</f>
        <v>7</v>
      </c>
      <c r="H15" s="60" t="s">
        <v>0</v>
      </c>
      <c r="I15" s="59">
        <f>'Active Contracts by District'!B16</f>
        <v>95.811111111111103</v>
      </c>
      <c r="J15" s="59">
        <f>'Active Contracts by District'!C16</f>
        <v>96.571428571428569</v>
      </c>
      <c r="K15" s="61">
        <f>'Active Contracts by District'!D16</f>
        <v>9</v>
      </c>
      <c r="O15" s="322" t="s">
        <v>28</v>
      </c>
      <c r="P15" s="65">
        <f>'Active Contracts by District'!B83</f>
        <v>93.500000000000014</v>
      </c>
      <c r="Q15" s="65">
        <f>'Active Contracts by District'!C83</f>
        <v>97.542857142857159</v>
      </c>
      <c r="R15" s="66">
        <f>'Active Contracts by District'!D83</f>
        <v>10</v>
      </c>
    </row>
    <row r="16" spans="1:24" ht="15.75" x14ac:dyDescent="0.25">
      <c r="B16" s="321" t="s">
        <v>373</v>
      </c>
      <c r="C16" s="314">
        <f>'Active Contracts by District'!B85</f>
        <v>88.087500000000006</v>
      </c>
      <c r="D16" s="314">
        <f>'Active Contracts by District'!C85</f>
        <v>87.728571428571428</v>
      </c>
      <c r="E16" s="315">
        <f>'Active Contracts by District'!D85</f>
        <v>8</v>
      </c>
      <c r="H16" s="60" t="s">
        <v>839</v>
      </c>
      <c r="I16" s="59">
        <f>'Active Contracts by District'!B18</f>
        <v>94.66</v>
      </c>
      <c r="J16" s="59">
        <f>'Active Contracts by District'!C18</f>
        <v>94.66</v>
      </c>
      <c r="K16" s="61">
        <f>'Active Contracts by District'!D18</f>
        <v>6</v>
      </c>
    </row>
    <row r="17" spans="2:18" ht="15.75" x14ac:dyDescent="0.25">
      <c r="B17" s="320" t="s">
        <v>34</v>
      </c>
      <c r="C17" s="56">
        <f>'Active Contracts by District'!I83</f>
        <v>81.72999999999999</v>
      </c>
      <c r="D17" s="56">
        <f>'Active Contracts by District'!J83</f>
        <v>82.575000000000003</v>
      </c>
      <c r="E17" s="64">
        <f>'Active Contracts by District'!K83</f>
        <v>10</v>
      </c>
      <c r="H17" s="60" t="s">
        <v>837</v>
      </c>
      <c r="I17" s="59">
        <f>E1U99!B5</f>
        <v>73.733333333333334</v>
      </c>
      <c r="J17" s="59">
        <f>E1U99!B6</f>
        <v>73.733333333333334</v>
      </c>
      <c r="K17" s="61">
        <f>'Active Contracts by District'!D22</f>
        <v>6</v>
      </c>
    </row>
    <row r="18" spans="2:18" ht="15.75" x14ac:dyDescent="0.25">
      <c r="B18" s="320" t="s">
        <v>785</v>
      </c>
      <c r="C18" s="56">
        <f>'Active Contracts by District'!I87</f>
        <v>87.633333333333326</v>
      </c>
      <c r="D18" s="56">
        <f>'Active Contracts by District'!J87</f>
        <v>87.633333333333326</v>
      </c>
      <c r="E18" s="153">
        <f>'Active Contracts by District'!K87</f>
        <v>7</v>
      </c>
      <c r="H18" s="60" t="s">
        <v>4</v>
      </c>
      <c r="I18" s="59">
        <f>'Active Contracts by District'!I10</f>
        <v>97.095454545454544</v>
      </c>
      <c r="J18" s="59">
        <f>'Active Contracts by District'!J10</f>
        <v>93.699999999999989</v>
      </c>
      <c r="K18" s="61">
        <f>'Active Contracts by District'!K10</f>
        <v>22</v>
      </c>
    </row>
    <row r="19" spans="2:18" ht="16.5" thickBot="1" x14ac:dyDescent="0.3">
      <c r="B19" s="331"/>
      <c r="C19" s="332"/>
      <c r="D19" s="332"/>
      <c r="E19" s="86"/>
      <c r="H19" s="60" t="s">
        <v>6</v>
      </c>
      <c r="I19" s="59">
        <f>'Active Contracts by District'!I12</f>
        <v>72.286666666666662</v>
      </c>
      <c r="J19" s="59">
        <f>'Active Contracts by District'!J12</f>
        <v>74.787499999999994</v>
      </c>
      <c r="K19" s="61">
        <f>'Active Contracts by District'!K12</f>
        <v>15</v>
      </c>
    </row>
    <row r="20" spans="2:18" ht="16.5" thickBot="1" x14ac:dyDescent="0.3">
      <c r="C20" s="52"/>
      <c r="D20" s="52"/>
      <c r="E20" s="53"/>
      <c r="H20" s="60" t="s">
        <v>8</v>
      </c>
      <c r="I20" s="59">
        <f>'Active Contracts by District'!I16</f>
        <v>90.058333333333337</v>
      </c>
      <c r="J20" s="59">
        <f>'Active Contracts by District'!J16</f>
        <v>89.071428571428569</v>
      </c>
      <c r="K20" s="61">
        <f>'Active Contracts by District'!K16</f>
        <v>12</v>
      </c>
    </row>
    <row r="21" spans="2:18" ht="39" customHeight="1" thickBot="1" x14ac:dyDescent="0.35">
      <c r="B21" s="375" t="s">
        <v>1175</v>
      </c>
      <c r="C21" s="376"/>
      <c r="D21" s="376"/>
      <c r="E21" s="377"/>
      <c r="H21" s="60" t="s">
        <v>9</v>
      </c>
      <c r="I21" s="59">
        <f>'Active Contracts by District'!I18</f>
        <v>91.230769230769226</v>
      </c>
      <c r="J21" s="59">
        <f>'Active Contracts by District'!J18</f>
        <v>90.012500000000003</v>
      </c>
      <c r="K21" s="61">
        <f>'Active Contracts by District'!K18</f>
        <v>13</v>
      </c>
    </row>
    <row r="22" spans="2:18" ht="26.25" thickBot="1" x14ac:dyDescent="0.4">
      <c r="B22" s="362" t="s">
        <v>661</v>
      </c>
      <c r="C22" s="363"/>
      <c r="D22" s="363"/>
      <c r="E22" s="364"/>
      <c r="H22" s="60" t="s">
        <v>15</v>
      </c>
      <c r="I22" s="59">
        <f>'Active Contracts by District'!B33</f>
        <v>98.265000000000001</v>
      </c>
      <c r="J22" s="59">
        <f>'Active Contracts by District'!C33</f>
        <v>99.357142857142861</v>
      </c>
      <c r="K22" s="61">
        <f>'Active Contracts by District'!D33</f>
        <v>20</v>
      </c>
      <c r="O22" s="365" t="s">
        <v>370</v>
      </c>
      <c r="P22" s="366"/>
      <c r="Q22" s="366"/>
      <c r="R22" s="367"/>
    </row>
    <row r="23" spans="2:18" ht="45.75" thickBot="1" x14ac:dyDescent="0.35">
      <c r="B23" s="273" t="s">
        <v>662</v>
      </c>
      <c r="C23" s="274" t="s">
        <v>328</v>
      </c>
      <c r="D23" s="274" t="s">
        <v>325</v>
      </c>
      <c r="E23" s="275" t="s">
        <v>329</v>
      </c>
      <c r="H23" s="60" t="s">
        <v>17</v>
      </c>
      <c r="I23" s="59">
        <f>'Active Contracts by District'!B37</f>
        <v>96.6</v>
      </c>
      <c r="J23" s="59">
        <f>'Active Contracts by District'!C37</f>
        <v>96.128571428571419</v>
      </c>
      <c r="K23" s="61">
        <f>'Active Contracts by District'!D37</f>
        <v>13</v>
      </c>
      <c r="O23" s="362" t="s">
        <v>661</v>
      </c>
      <c r="P23" s="363"/>
      <c r="Q23" s="363"/>
      <c r="R23" s="364"/>
    </row>
    <row r="24" spans="2:18" ht="45" x14ac:dyDescent="0.25">
      <c r="B24" s="60">
        <f>COUNTA(B27:B34)</f>
        <v>8</v>
      </c>
      <c r="C24" s="59">
        <f>AVERAGE(C27:C34)</f>
        <v>86.802992424242404</v>
      </c>
      <c r="D24" s="59">
        <f>AVERAGE(D27:D34)</f>
        <v>86.529345238095246</v>
      </c>
      <c r="E24" s="61">
        <f>SUM(E27:E34)</f>
        <v>74</v>
      </c>
      <c r="H24" s="60" t="s">
        <v>806</v>
      </c>
      <c r="I24" s="59">
        <f>'Active Contracts by District'!B39</f>
        <v>93.166666666666671</v>
      </c>
      <c r="J24" s="59">
        <f>'Active Contracts by District'!C39</f>
        <v>93.166666666666671</v>
      </c>
      <c r="K24" s="61">
        <f>'Active Contracts by District'!D39</f>
        <v>6</v>
      </c>
      <c r="O24" s="273" t="s">
        <v>662</v>
      </c>
      <c r="P24" s="274" t="s">
        <v>328</v>
      </c>
      <c r="Q24" s="274" t="s">
        <v>325</v>
      </c>
      <c r="R24" s="275" t="s">
        <v>329</v>
      </c>
    </row>
    <row r="25" spans="2:18" ht="15.75" x14ac:dyDescent="0.25">
      <c r="B25" s="369" t="s">
        <v>663</v>
      </c>
      <c r="C25" s="370"/>
      <c r="D25" s="370"/>
      <c r="E25" s="371"/>
      <c r="H25" s="60" t="s">
        <v>841</v>
      </c>
      <c r="I25" s="59">
        <f>E3V79!B5</f>
        <v>94.483333333333334</v>
      </c>
      <c r="J25" s="59">
        <f>E3V79!B6</f>
        <v>94.483333333333334</v>
      </c>
      <c r="K25" s="61">
        <f>'Active Contracts by District'!D41</f>
        <v>6</v>
      </c>
      <c r="O25" s="60">
        <f>COUNTA(O28:O30)</f>
        <v>3</v>
      </c>
      <c r="P25" s="59">
        <f>AVERAGE(P28:P30)</f>
        <v>84.965476190476195</v>
      </c>
      <c r="Q25" s="59">
        <f>AVERAGE(Q28:Q30)</f>
        <v>84.204761904761909</v>
      </c>
      <c r="R25" s="61">
        <f>SUM(R28:R30)</f>
        <v>22</v>
      </c>
    </row>
    <row r="26" spans="2:18" ht="45" x14ac:dyDescent="0.25">
      <c r="B26" s="62" t="s">
        <v>660</v>
      </c>
      <c r="C26" s="5" t="s">
        <v>328</v>
      </c>
      <c r="D26" s="5" t="s">
        <v>325</v>
      </c>
      <c r="E26" s="63" t="s">
        <v>329</v>
      </c>
      <c r="H26" s="60" t="s">
        <v>843</v>
      </c>
      <c r="I26" s="59">
        <f>E3W02!B5</f>
        <v>92.333333333333329</v>
      </c>
      <c r="J26" s="59">
        <f>E3W02!B6</f>
        <v>92.333333333333329</v>
      </c>
      <c r="K26" s="61">
        <f>'Active Contracts by District'!D43</f>
        <v>6</v>
      </c>
      <c r="O26" s="369" t="s">
        <v>663</v>
      </c>
      <c r="P26" s="370"/>
      <c r="Q26" s="370"/>
      <c r="R26" s="371"/>
    </row>
    <row r="27" spans="2:18" ht="45" x14ac:dyDescent="0.25">
      <c r="B27" s="320" t="s">
        <v>11</v>
      </c>
      <c r="C27" s="56">
        <f>'Active Contracts by District'!I20</f>
        <v>89.45</v>
      </c>
      <c r="D27" s="56">
        <f>'Active Contracts by District'!J20</f>
        <v>92.075000000000003</v>
      </c>
      <c r="E27" s="64">
        <f>'Active Contracts by District'!K20</f>
        <v>10</v>
      </c>
      <c r="H27" s="60" t="s">
        <v>1028</v>
      </c>
      <c r="I27" s="59">
        <f>'Active Contracts by District'!B45</f>
        <v>98.34</v>
      </c>
      <c r="J27" s="59">
        <f>'Active Contracts by District'!C45</f>
        <v>98.34</v>
      </c>
      <c r="K27" s="61">
        <f>'Active Contracts by District'!D45</f>
        <v>5</v>
      </c>
      <c r="O27" s="62" t="s">
        <v>660</v>
      </c>
      <c r="P27" s="5" t="s">
        <v>328</v>
      </c>
      <c r="Q27" s="5" t="s">
        <v>325</v>
      </c>
      <c r="R27" s="63" t="s">
        <v>329</v>
      </c>
    </row>
    <row r="28" spans="2:18" ht="15.75" x14ac:dyDescent="0.25">
      <c r="B28" s="320" t="s">
        <v>19</v>
      </c>
      <c r="C28" s="56">
        <f>'Active Contracts by District'!I35</f>
        <v>82.627272727272725</v>
      </c>
      <c r="D28" s="56">
        <f>'Active Contracts by District'!J35</f>
        <v>75.142857142857139</v>
      </c>
      <c r="E28" s="64">
        <f>'Active Contracts by District'!K35</f>
        <v>11</v>
      </c>
      <c r="H28" s="60" t="s">
        <v>1144</v>
      </c>
      <c r="I28" s="59">
        <f>'Active Contracts by District'!B51</f>
        <v>98</v>
      </c>
      <c r="J28" s="59">
        <f>'Active Contracts by District'!C51</f>
        <v>98</v>
      </c>
      <c r="K28" s="61">
        <f>'Active Contracts by District'!D51</f>
        <v>1</v>
      </c>
      <c r="O28" s="319" t="s">
        <v>805</v>
      </c>
      <c r="P28" s="56">
        <f>'Active Contracts by District'!I24</f>
        <v>92.371428571428581</v>
      </c>
      <c r="Q28" s="56">
        <f>'Active Contracts by District'!J24</f>
        <v>92.371428571428581</v>
      </c>
      <c r="R28" s="178">
        <f>'Active Contracts by District'!K22</f>
        <v>6</v>
      </c>
    </row>
    <row r="29" spans="2:18" ht="15.75" x14ac:dyDescent="0.25">
      <c r="B29" s="320" t="s">
        <v>21</v>
      </c>
      <c r="C29" s="56">
        <f>'Active Contracts by District'!I39</f>
        <v>84.766666666666666</v>
      </c>
      <c r="D29" s="56">
        <f>'Active Contracts by District'!J39</f>
        <v>81.614285714285728</v>
      </c>
      <c r="E29" s="64">
        <f>'Active Contracts by District'!K39</f>
        <v>9</v>
      </c>
      <c r="H29" s="60" t="s">
        <v>25</v>
      </c>
      <c r="I29" s="59">
        <f>'Active Contracts by District'!I51</f>
        <v>84.84</v>
      </c>
      <c r="J29" s="59">
        <f>'Active Contracts by District'!J51</f>
        <v>85.899999999999991</v>
      </c>
      <c r="K29" s="61">
        <f>'Active Contracts by District'!K51</f>
        <v>10</v>
      </c>
      <c r="O29" s="320" t="s">
        <v>369</v>
      </c>
      <c r="P29" s="56">
        <f>'Active Contracts by District'!B55</f>
        <v>81.112499999999997</v>
      </c>
      <c r="Q29" s="56">
        <f>'Active Contracts by District'!C55</f>
        <v>78.971428571428561</v>
      </c>
      <c r="R29" s="64">
        <f>'Active Contracts by District'!D55</f>
        <v>8</v>
      </c>
    </row>
    <row r="30" spans="2:18" ht="16.5" thickBot="1" x14ac:dyDescent="0.3">
      <c r="B30" s="320" t="s">
        <v>849</v>
      </c>
      <c r="C30" s="56">
        <f>'Active Contracts by District'!I43</f>
        <v>92.97999999999999</v>
      </c>
      <c r="D30" s="56">
        <f>'Active Contracts by District'!J43</f>
        <v>92.97999999999999</v>
      </c>
      <c r="E30" s="64">
        <f>'Active Contracts by District'!K43</f>
        <v>5</v>
      </c>
      <c r="H30" s="60" t="s">
        <v>29</v>
      </c>
      <c r="I30" s="59">
        <f>'Active Contracts by District'!B79</f>
        <v>84.004166666666663</v>
      </c>
      <c r="J30" s="59">
        <f>'Active Contracts by District'!C79</f>
        <v>86.224999999999994</v>
      </c>
      <c r="K30" s="61">
        <f>'Active Contracts by District'!D79</f>
        <v>24</v>
      </c>
      <c r="O30" s="322" t="s">
        <v>371</v>
      </c>
      <c r="P30" s="65">
        <f>'Active Contracts by District'!B57</f>
        <v>81.412499999999994</v>
      </c>
      <c r="Q30" s="65">
        <f>'Active Contracts by District'!C57</f>
        <v>81.271428571428572</v>
      </c>
      <c r="R30" s="66">
        <f>'Active Contracts by District'!D57</f>
        <v>8</v>
      </c>
    </row>
    <row r="31" spans="2:18" ht="15.75" x14ac:dyDescent="0.25">
      <c r="B31" s="320" t="s">
        <v>23</v>
      </c>
      <c r="C31" s="56">
        <f>'Active Contracts by District'!B53</f>
        <v>90.299999999999983</v>
      </c>
      <c r="D31" s="56">
        <f>'Active Contracts by District'!C53</f>
        <v>91.45714285714287</v>
      </c>
      <c r="E31" s="64">
        <f>'Active Contracts by District'!D53</f>
        <v>13</v>
      </c>
      <c r="H31" s="60" t="s">
        <v>27</v>
      </c>
      <c r="I31" s="59">
        <f>'Active Contracts by District'!B81</f>
        <v>91.309090909090912</v>
      </c>
      <c r="J31" s="59">
        <f>'Active Contracts by District'!C81</f>
        <v>91.857142857142861</v>
      </c>
      <c r="K31" s="61">
        <f>'Active Contracts by District'!D81</f>
        <v>11</v>
      </c>
    </row>
    <row r="32" spans="2:18" ht="15.75" x14ac:dyDescent="0.25">
      <c r="B32" s="320" t="s">
        <v>816</v>
      </c>
      <c r="C32" s="56">
        <f>'Active Contracts by District'!B71</f>
        <v>95.483333333333334</v>
      </c>
      <c r="D32" s="56">
        <f>'Active Contracts by District'!C71</f>
        <v>95.483333333333334</v>
      </c>
      <c r="E32" s="64">
        <f>'Active Contracts by District'!D71</f>
        <v>6</v>
      </c>
      <c r="H32" s="323" t="s">
        <v>903</v>
      </c>
      <c r="I32" s="271">
        <f>E7P33!B5</f>
        <v>93.466666666666683</v>
      </c>
      <c r="J32" s="271">
        <f>E7P33!B6</f>
        <v>93.466666666666683</v>
      </c>
      <c r="K32" s="272">
        <f>'Active Contracts by District'!D87</f>
        <v>6</v>
      </c>
    </row>
    <row r="33" spans="2:18" ht="16.5" thickBot="1" x14ac:dyDescent="0.3">
      <c r="B33" s="320" t="s">
        <v>372</v>
      </c>
      <c r="C33" s="56">
        <f>'Active Contracts by District'!I55</f>
        <v>82.8</v>
      </c>
      <c r="D33" s="56">
        <f>'Active Contracts by District'!J55</f>
        <v>82.757142857142853</v>
      </c>
      <c r="E33" s="64">
        <f>'Active Contracts by District'!K55</f>
        <v>8</v>
      </c>
      <c r="H33" s="324" t="s">
        <v>32</v>
      </c>
      <c r="I33" s="70">
        <f>'Active Contracts by District'!I79</f>
        <v>98.091666666666683</v>
      </c>
      <c r="J33" s="70">
        <f>'Active Contracts by District'!J79</f>
        <v>98.087499999999991</v>
      </c>
      <c r="K33" s="71">
        <f>'Active Contracts by District'!K79</f>
        <v>12</v>
      </c>
    </row>
    <row r="34" spans="2:18" ht="16.5" thickBot="1" x14ac:dyDescent="0.3">
      <c r="B34" s="322" t="s">
        <v>33</v>
      </c>
      <c r="C34" s="65">
        <f>'Active Contracts by District'!I81</f>
        <v>76.016666666666666</v>
      </c>
      <c r="D34" s="65">
        <f>'Active Contracts by District'!J81</f>
        <v>80.724999999999994</v>
      </c>
      <c r="E34" s="66">
        <f>'Active Contracts by District'!K81</f>
        <v>12</v>
      </c>
    </row>
    <row r="35" spans="2:18" ht="15.75" thickBot="1" x14ac:dyDescent="0.3"/>
    <row r="36" spans="2:18" ht="26.25" thickBot="1" x14ac:dyDescent="0.4">
      <c r="B36" s="365" t="s">
        <v>844</v>
      </c>
      <c r="C36" s="366"/>
      <c r="D36" s="366"/>
      <c r="E36" s="367"/>
    </row>
    <row r="37" spans="2:18" ht="26.25" thickBot="1" x14ac:dyDescent="0.4">
      <c r="B37" s="378" t="s">
        <v>661</v>
      </c>
      <c r="C37" s="379"/>
      <c r="D37" s="379"/>
      <c r="E37" s="380"/>
      <c r="H37" s="365" t="s">
        <v>857</v>
      </c>
      <c r="I37" s="366"/>
      <c r="J37" s="366"/>
      <c r="K37" s="367"/>
      <c r="O37" s="365" t="s">
        <v>827</v>
      </c>
      <c r="P37" s="366"/>
      <c r="Q37" s="366"/>
      <c r="R37" s="367"/>
    </row>
    <row r="38" spans="2:18" ht="45.75" thickBot="1" x14ac:dyDescent="0.35">
      <c r="B38" s="273" t="s">
        <v>662</v>
      </c>
      <c r="C38" s="274" t="s">
        <v>328</v>
      </c>
      <c r="D38" s="274" t="s">
        <v>325</v>
      </c>
      <c r="E38" s="275" t="s">
        <v>329</v>
      </c>
      <c r="H38" s="362" t="s">
        <v>661</v>
      </c>
      <c r="I38" s="363"/>
      <c r="J38" s="363"/>
      <c r="K38" s="364"/>
      <c r="O38" s="362" t="s">
        <v>661</v>
      </c>
      <c r="P38" s="363"/>
      <c r="Q38" s="363"/>
      <c r="R38" s="364"/>
    </row>
    <row r="39" spans="2:18" ht="60" x14ac:dyDescent="0.25">
      <c r="B39" s="60">
        <f>COUNTA(B42:B43)</f>
        <v>2</v>
      </c>
      <c r="C39" s="59">
        <f>AVERAGE(C42:C43)</f>
        <v>88.601363636363644</v>
      </c>
      <c r="D39" s="59">
        <f>AVERAGE(D42:D43)</f>
        <v>88.116071428571431</v>
      </c>
      <c r="E39" s="61">
        <f>SUM(E42:E43)</f>
        <v>21</v>
      </c>
      <c r="H39" s="273" t="s">
        <v>662</v>
      </c>
      <c r="I39" s="274" t="s">
        <v>328</v>
      </c>
      <c r="J39" s="274" t="s">
        <v>325</v>
      </c>
      <c r="K39" s="275" t="s">
        <v>329</v>
      </c>
      <c r="O39" s="273" t="s">
        <v>662</v>
      </c>
      <c r="P39" s="274" t="s">
        <v>328</v>
      </c>
      <c r="Q39" s="274" t="s">
        <v>325</v>
      </c>
      <c r="R39" s="275" t="s">
        <v>329</v>
      </c>
    </row>
    <row r="40" spans="2:18" ht="15.75" x14ac:dyDescent="0.25">
      <c r="B40" s="356" t="s">
        <v>663</v>
      </c>
      <c r="C40" s="357"/>
      <c r="D40" s="357"/>
      <c r="E40" s="358"/>
      <c r="H40" s="60">
        <f>COUNTA(H43:H45)</f>
        <v>3</v>
      </c>
      <c r="I40" s="59">
        <f>AVERAGE(I43:I45)</f>
        <v>90.711111111111109</v>
      </c>
      <c r="J40" s="59">
        <f>AVERAGE(J43:J45)</f>
        <v>90.711111111111109</v>
      </c>
      <c r="K40" s="61">
        <f>SUM(K43:K45)</f>
        <v>18</v>
      </c>
      <c r="O40" s="60">
        <f>COUNTA(O43:O45)</f>
        <v>3</v>
      </c>
      <c r="P40" s="59">
        <f>AVERAGE(P43:P45)</f>
        <v>87.893650793650792</v>
      </c>
      <c r="Q40" s="59">
        <f>AVERAGE(Q43:Q45)</f>
        <v>87.893650793650792</v>
      </c>
      <c r="R40" s="61">
        <f>SUM(R43:R45)</f>
        <v>19</v>
      </c>
    </row>
    <row r="41" spans="2:18" ht="45" x14ac:dyDescent="0.25">
      <c r="B41" s="62" t="s">
        <v>660</v>
      </c>
      <c r="C41" s="5" t="s">
        <v>328</v>
      </c>
      <c r="D41" s="5" t="s">
        <v>325</v>
      </c>
      <c r="E41" s="63" t="s">
        <v>329</v>
      </c>
      <c r="H41" s="369" t="s">
        <v>663</v>
      </c>
      <c r="I41" s="370"/>
      <c r="J41" s="370"/>
      <c r="K41" s="371"/>
      <c r="O41" s="356" t="s">
        <v>663</v>
      </c>
      <c r="P41" s="357"/>
      <c r="Q41" s="357"/>
      <c r="R41" s="358"/>
    </row>
    <row r="42" spans="2:18" ht="60" x14ac:dyDescent="0.25">
      <c r="B42" s="320" t="s">
        <v>20</v>
      </c>
      <c r="C42" s="56">
        <f>'Active Contracts by District'!I37</f>
        <v>86.972727272727283</v>
      </c>
      <c r="D42" s="56">
        <f>'Active Contracts by District'!J37</f>
        <v>86.55714285714285</v>
      </c>
      <c r="E42" s="64">
        <f>'Active Contracts by District'!K37</f>
        <v>11</v>
      </c>
      <c r="H42" s="179" t="s">
        <v>660</v>
      </c>
      <c r="I42" s="180" t="s">
        <v>328</v>
      </c>
      <c r="J42" s="180" t="s">
        <v>325</v>
      </c>
      <c r="K42" s="181" t="s">
        <v>329</v>
      </c>
      <c r="O42" s="179" t="s">
        <v>660</v>
      </c>
      <c r="P42" s="180" t="s">
        <v>328</v>
      </c>
      <c r="Q42" s="180" t="s">
        <v>325</v>
      </c>
      <c r="R42" s="181" t="s">
        <v>329</v>
      </c>
    </row>
    <row r="43" spans="2:18" ht="16.5" thickBot="1" x14ac:dyDescent="0.3">
      <c r="B43" s="322" t="s">
        <v>26</v>
      </c>
      <c r="C43" s="65">
        <f>'Active Contracts by District'!I53</f>
        <v>90.23</v>
      </c>
      <c r="D43" s="65">
        <f>'Active Contracts by District'!J53</f>
        <v>89.675000000000011</v>
      </c>
      <c r="E43" s="66">
        <f>'Active Contracts by District'!K53</f>
        <v>10</v>
      </c>
      <c r="H43" s="320" t="s">
        <v>812</v>
      </c>
      <c r="I43" s="56">
        <f>'Active Contracts by District'!B65</f>
        <v>88.466666666666654</v>
      </c>
      <c r="J43" s="56">
        <f>'Active Contracts by District'!C65</f>
        <v>88.466666666666654</v>
      </c>
      <c r="K43" s="64">
        <f>'Active Contracts by District'!D65</f>
        <v>6</v>
      </c>
      <c r="O43" s="320" t="s">
        <v>803</v>
      </c>
      <c r="P43" s="56">
        <f>'Active Contracts by District'!B20</f>
        <v>94.01428571428572</v>
      </c>
      <c r="Q43" s="56">
        <f>'Active Contracts by District'!C20</f>
        <v>94.01428571428572</v>
      </c>
      <c r="R43" s="64">
        <f>'Active Contracts by District'!D20</f>
        <v>7</v>
      </c>
    </row>
    <row r="44" spans="2:18" ht="15.75" x14ac:dyDescent="0.25">
      <c r="H44" s="320" t="s">
        <v>815</v>
      </c>
      <c r="I44" s="56">
        <f>'Active Contracts by District'!B69</f>
        <v>89.933333333333323</v>
      </c>
      <c r="J44" s="56">
        <f>'Active Contracts by District'!C69</f>
        <v>89.933333333333323</v>
      </c>
      <c r="K44" s="64">
        <f>'Active Contracts by District'!D69</f>
        <v>6</v>
      </c>
      <c r="O44" s="320" t="s">
        <v>835</v>
      </c>
      <c r="P44" s="56">
        <f>'Active Contracts by District'!I26</f>
        <v>82.466666666666669</v>
      </c>
      <c r="Q44" s="56">
        <f>'Active Contracts by District'!J26</f>
        <v>82.466666666666669</v>
      </c>
      <c r="R44" s="64">
        <f>'Active Contracts by District'!K26</f>
        <v>6</v>
      </c>
    </row>
    <row r="45" spans="2:18" ht="16.5" thickBot="1" x14ac:dyDescent="0.3">
      <c r="H45" s="322" t="s">
        <v>817</v>
      </c>
      <c r="I45" s="65">
        <f>'Active Contracts by District'!B73</f>
        <v>93.733333333333348</v>
      </c>
      <c r="J45" s="65">
        <f>'Active Contracts by District'!C73</f>
        <v>93.733333333333348</v>
      </c>
      <c r="K45" s="276">
        <f>'Active Contracts by District'!D73</f>
        <v>6</v>
      </c>
      <c r="O45" s="322" t="s">
        <v>818</v>
      </c>
      <c r="P45" s="65">
        <f>'Active Contracts by District'!B89</f>
        <v>87.199999999999989</v>
      </c>
      <c r="Q45" s="65">
        <f>'Active Contracts by District'!C89</f>
        <v>87.199999999999989</v>
      </c>
      <c r="R45" s="276">
        <f>'Active Contracts by District'!D89</f>
        <v>6</v>
      </c>
    </row>
    <row r="48" spans="2:18" ht="15.75" thickBot="1" x14ac:dyDescent="0.3"/>
    <row r="49" spans="2:18" ht="26.25" thickBot="1" x14ac:dyDescent="0.4">
      <c r="B49" s="359" t="s">
        <v>856</v>
      </c>
      <c r="C49" s="360"/>
      <c r="D49" s="360"/>
      <c r="E49" s="361"/>
    </row>
    <row r="50" spans="2:18" ht="53.45" customHeight="1" thickBot="1" x14ac:dyDescent="0.4">
      <c r="B50" s="362" t="s">
        <v>661</v>
      </c>
      <c r="C50" s="363"/>
      <c r="D50" s="363"/>
      <c r="E50" s="364"/>
      <c r="H50" s="359" t="s">
        <v>851</v>
      </c>
      <c r="I50" s="360"/>
      <c r="J50" s="360"/>
      <c r="K50" s="361"/>
      <c r="O50" s="359" t="s">
        <v>909</v>
      </c>
      <c r="P50" s="360"/>
      <c r="Q50" s="360"/>
      <c r="R50" s="361"/>
    </row>
    <row r="51" spans="2:18" ht="45.75" thickBot="1" x14ac:dyDescent="0.35">
      <c r="B51" s="273" t="s">
        <v>662</v>
      </c>
      <c r="C51" s="274" t="s">
        <v>328</v>
      </c>
      <c r="D51" s="274" t="s">
        <v>325</v>
      </c>
      <c r="E51" s="275" t="s">
        <v>329</v>
      </c>
      <c r="H51" s="362" t="s">
        <v>661</v>
      </c>
      <c r="I51" s="363"/>
      <c r="J51" s="363"/>
      <c r="K51" s="364"/>
      <c r="O51" s="362" t="s">
        <v>661</v>
      </c>
      <c r="P51" s="363"/>
      <c r="Q51" s="363"/>
      <c r="R51" s="364"/>
    </row>
    <row r="52" spans="2:18" ht="60" x14ac:dyDescent="0.25">
      <c r="B52" s="60">
        <f>COUNTA(B55:B57)</f>
        <v>3</v>
      </c>
      <c r="C52" s="59">
        <f>AVERAGE(C55:C57)</f>
        <v>95.694444444444457</v>
      </c>
      <c r="D52" s="59">
        <f>AVERAGE(D55:D57)</f>
        <v>95.694444444444457</v>
      </c>
      <c r="E52" s="61">
        <f>SUM(E55:E57)</f>
        <v>18</v>
      </c>
      <c r="H52" s="273" t="s">
        <v>662</v>
      </c>
      <c r="I52" s="274" t="s">
        <v>328</v>
      </c>
      <c r="J52" s="274" t="s">
        <v>325</v>
      </c>
      <c r="K52" s="275" t="s">
        <v>329</v>
      </c>
      <c r="O52" s="273" t="s">
        <v>662</v>
      </c>
      <c r="P52" s="274" t="s">
        <v>328</v>
      </c>
      <c r="Q52" s="274" t="s">
        <v>325</v>
      </c>
      <c r="R52" s="275" t="s">
        <v>329</v>
      </c>
    </row>
    <row r="53" spans="2:18" ht="15.75" x14ac:dyDescent="0.25">
      <c r="B53" s="356" t="s">
        <v>663</v>
      </c>
      <c r="C53" s="357"/>
      <c r="D53" s="357"/>
      <c r="E53" s="358"/>
      <c r="H53" s="60">
        <f>COUNTA(H56:H57)</f>
        <v>2</v>
      </c>
      <c r="I53" s="59">
        <f>AVERAGE(I56:I57)</f>
        <v>82.195000000000007</v>
      </c>
      <c r="J53" s="59">
        <f>AVERAGE(J56:J57)</f>
        <v>82.195000000000007</v>
      </c>
      <c r="K53" s="61">
        <f>SUM(K56:K57)</f>
        <v>6</v>
      </c>
      <c r="O53" s="60">
        <f>COUNTA(O56:O56)</f>
        <v>1</v>
      </c>
      <c r="P53" s="59">
        <f>AVERAGE(P56:P56)</f>
        <v>85.816666666666663</v>
      </c>
      <c r="Q53" s="59">
        <f>AVERAGE(Q56:Q56)</f>
        <v>85.816666666666663</v>
      </c>
      <c r="R53" s="61">
        <f>SUM(R56:R56)</f>
        <v>6</v>
      </c>
    </row>
    <row r="54" spans="2:18" ht="45" x14ac:dyDescent="0.25">
      <c r="B54" s="62" t="s">
        <v>660</v>
      </c>
      <c r="C54" s="5" t="s">
        <v>328</v>
      </c>
      <c r="D54" s="5" t="s">
        <v>325</v>
      </c>
      <c r="E54" s="63" t="s">
        <v>329</v>
      </c>
      <c r="H54" s="356" t="s">
        <v>663</v>
      </c>
      <c r="I54" s="357"/>
      <c r="J54" s="357"/>
      <c r="K54" s="358"/>
      <c r="O54" s="356" t="s">
        <v>663</v>
      </c>
      <c r="P54" s="357"/>
      <c r="Q54" s="357"/>
      <c r="R54" s="358"/>
    </row>
    <row r="55" spans="2:18" ht="60" x14ac:dyDescent="0.25">
      <c r="B55" s="320" t="s">
        <v>808</v>
      </c>
      <c r="C55" s="56">
        <f>'Active Contracts by District'!B59</f>
        <v>97.533333333333346</v>
      </c>
      <c r="D55" s="56">
        <f>'Active Contracts by District'!C59</f>
        <v>97.533333333333346</v>
      </c>
      <c r="E55" s="64">
        <f>'Active Contracts by District'!D59</f>
        <v>6</v>
      </c>
      <c r="H55" s="179" t="s">
        <v>660</v>
      </c>
      <c r="I55" s="180" t="s">
        <v>328</v>
      </c>
      <c r="J55" s="180" t="s">
        <v>325</v>
      </c>
      <c r="K55" s="181" t="s">
        <v>329</v>
      </c>
      <c r="O55" s="179" t="s">
        <v>660</v>
      </c>
      <c r="P55" s="180" t="s">
        <v>328</v>
      </c>
      <c r="Q55" s="180" t="s">
        <v>325</v>
      </c>
      <c r="R55" s="181" t="s">
        <v>329</v>
      </c>
    </row>
    <row r="56" spans="2:18" ht="16.5" thickBot="1" x14ac:dyDescent="0.3">
      <c r="B56" s="320" t="s">
        <v>810</v>
      </c>
      <c r="C56" s="56">
        <f>'Active Contracts by District'!B61</f>
        <v>95.466666666666683</v>
      </c>
      <c r="D56" s="56">
        <f>'Active Contracts by District'!C61</f>
        <v>95.466666666666683</v>
      </c>
      <c r="E56" s="64">
        <f>'Active Contracts by District'!D61</f>
        <v>6</v>
      </c>
      <c r="H56" s="325" t="s">
        <v>1121</v>
      </c>
      <c r="I56" s="329">
        <f>'Active Contracts by District'!B10</f>
        <v>85.25</v>
      </c>
      <c r="J56" s="329">
        <f>'Active Contracts by District'!C10</f>
        <v>85.25</v>
      </c>
      <c r="K56" s="177">
        <f>'Active Contracts by District'!D10</f>
        <v>1</v>
      </c>
      <c r="O56" s="322" t="s">
        <v>908</v>
      </c>
      <c r="P56" s="65">
        <f>E8T73!B5</f>
        <v>85.816666666666663</v>
      </c>
      <c r="Q56" s="65">
        <f>E8T73!B6</f>
        <v>85.816666666666663</v>
      </c>
      <c r="R56" s="66">
        <f>'Active Contracts by District'!K85</f>
        <v>6</v>
      </c>
    </row>
    <row r="57" spans="2:18" ht="16.5" thickBot="1" x14ac:dyDescent="0.3">
      <c r="B57" s="322" t="s">
        <v>811</v>
      </c>
      <c r="C57" s="65">
        <f>'Active Contracts by District'!B63</f>
        <v>94.083333333333329</v>
      </c>
      <c r="D57" s="65">
        <f>'Active Contracts by District'!C63</f>
        <v>94.083333333333329</v>
      </c>
      <c r="E57" s="66">
        <f>'Active Contracts by District'!D63</f>
        <v>6</v>
      </c>
      <c r="H57" s="322" t="s">
        <v>850</v>
      </c>
      <c r="I57" s="65">
        <f>'Active Contracts by District'!I45</f>
        <v>79.140000000000015</v>
      </c>
      <c r="J57" s="65">
        <f>'Active Contracts by District'!J45</f>
        <v>79.140000000000015</v>
      </c>
      <c r="K57" s="66">
        <f>'Active Contracts by District'!K45</f>
        <v>5</v>
      </c>
    </row>
  </sheetData>
  <mergeCells count="34">
    <mergeCell ref="H41:K41"/>
    <mergeCell ref="B21:E21"/>
    <mergeCell ref="B22:E22"/>
    <mergeCell ref="B25:E25"/>
    <mergeCell ref="H37:K37"/>
    <mergeCell ref="H38:K38"/>
    <mergeCell ref="B36:E36"/>
    <mergeCell ref="B37:E37"/>
    <mergeCell ref="B40:E40"/>
    <mergeCell ref="O37:R37"/>
    <mergeCell ref="O38:R38"/>
    <mergeCell ref="O41:R41"/>
    <mergeCell ref="C2:R2"/>
    <mergeCell ref="O7:R7"/>
    <mergeCell ref="O8:R8"/>
    <mergeCell ref="O11:R11"/>
    <mergeCell ref="H7:K7"/>
    <mergeCell ref="H8:K8"/>
    <mergeCell ref="B7:E7"/>
    <mergeCell ref="B8:E8"/>
    <mergeCell ref="B11:E11"/>
    <mergeCell ref="H11:K11"/>
    <mergeCell ref="O22:R22"/>
    <mergeCell ref="O23:R23"/>
    <mergeCell ref="O26:R26"/>
    <mergeCell ref="H54:K54"/>
    <mergeCell ref="B49:E49"/>
    <mergeCell ref="B50:E50"/>
    <mergeCell ref="O50:R50"/>
    <mergeCell ref="O51:R51"/>
    <mergeCell ref="O54:R54"/>
    <mergeCell ref="B53:E53"/>
    <mergeCell ref="H50:K50"/>
    <mergeCell ref="H51:K51"/>
  </mergeCells>
  <phoneticPr fontId="66" type="noConversion"/>
  <conditionalFormatting sqref="C10:D10 C13:D18 I13:J33 C27:D34 P43:Q45">
    <cfRule type="cellIs" dxfId="1082" priority="85" operator="lessThan">
      <formula>70</formula>
    </cfRule>
    <cfRule type="cellIs" dxfId="1081" priority="84" operator="between">
      <formula>70</formula>
      <formula>80</formula>
    </cfRule>
  </conditionalFormatting>
  <conditionalFormatting sqref="C10:D10 I13:J33 C27:D34 P43:Q45">
    <cfRule type="cellIs" dxfId="1080" priority="86" operator="greaterThan">
      <formula>80</formula>
    </cfRule>
  </conditionalFormatting>
  <conditionalFormatting sqref="C13:D19">
    <cfRule type="cellIs" dxfId="1079" priority="1" operator="greaterThan">
      <formula>80</formula>
    </cfRule>
  </conditionalFormatting>
  <conditionalFormatting sqref="C24:D24">
    <cfRule type="cellIs" dxfId="1078" priority="73" operator="lessThan">
      <formula>70</formula>
    </cfRule>
    <cfRule type="cellIs" dxfId="1077" priority="74" operator="greaterThan">
      <formula>80</formula>
    </cfRule>
    <cfRule type="cellIs" dxfId="1076" priority="72" operator="between">
      <formula>70</formula>
      <formula>80</formula>
    </cfRule>
  </conditionalFormatting>
  <conditionalFormatting sqref="C39:D39">
    <cfRule type="cellIs" dxfId="1075" priority="68" operator="greaterThan">
      <formula>80</formula>
    </cfRule>
    <cfRule type="cellIs" dxfId="1074" priority="67" operator="lessThan">
      <formula>70</formula>
    </cfRule>
    <cfRule type="cellIs" dxfId="1073" priority="66" operator="between">
      <formula>70</formula>
      <formula>80</formula>
    </cfRule>
  </conditionalFormatting>
  <conditionalFormatting sqref="C42:D43">
    <cfRule type="cellIs" dxfId="1072" priority="69" operator="between">
      <formula>70</formula>
      <formula>80</formula>
    </cfRule>
    <cfRule type="cellIs" dxfId="1071" priority="71" operator="greaterThan">
      <formula>80</formula>
    </cfRule>
    <cfRule type="cellIs" dxfId="1070" priority="70" operator="lessThan">
      <formula>70</formula>
    </cfRule>
  </conditionalFormatting>
  <conditionalFormatting sqref="C52:D52">
    <cfRule type="cellIs" dxfId="1069" priority="19" operator="between">
      <formula>70</formula>
      <formula>80</formula>
    </cfRule>
    <cfRule type="cellIs" dxfId="1068" priority="20" operator="lessThan">
      <formula>70</formula>
    </cfRule>
    <cfRule type="cellIs" dxfId="1067" priority="21" operator="greaterThan">
      <formula>80</formula>
    </cfRule>
  </conditionalFormatting>
  <conditionalFormatting sqref="C55:D57">
    <cfRule type="cellIs" dxfId="1066" priority="22" operator="between">
      <formula>70</formula>
      <formula>80</formula>
    </cfRule>
    <cfRule type="cellIs" dxfId="1065" priority="23" operator="lessThan">
      <formula>70</formula>
    </cfRule>
    <cfRule type="cellIs" dxfId="1064" priority="24" operator="greaterThan">
      <formula>80</formula>
    </cfRule>
  </conditionalFormatting>
  <conditionalFormatting sqref="I56">
    <cfRule type="cellIs" dxfId="1063" priority="5" operator="between">
      <formula>70</formula>
      <formula>80</formula>
    </cfRule>
  </conditionalFormatting>
  <conditionalFormatting sqref="I10:J10">
    <cfRule type="cellIs" dxfId="1062" priority="80" operator="greaterThan">
      <formula>80</formula>
    </cfRule>
    <cfRule type="cellIs" dxfId="1061" priority="79" operator="lessThan">
      <formula>70</formula>
    </cfRule>
    <cfRule type="cellIs" dxfId="1060" priority="78" operator="between">
      <formula>70</formula>
      <formula>80</formula>
    </cfRule>
  </conditionalFormatting>
  <conditionalFormatting sqref="I40:J40">
    <cfRule type="cellIs" dxfId="1059" priority="47" operator="greaterThan">
      <formula>80</formula>
    </cfRule>
    <cfRule type="cellIs" dxfId="1058" priority="45" operator="between">
      <formula>70</formula>
      <formula>80</formula>
    </cfRule>
    <cfRule type="cellIs" dxfId="1057" priority="46" operator="lessThan">
      <formula>70</formula>
    </cfRule>
  </conditionalFormatting>
  <conditionalFormatting sqref="I43:J45">
    <cfRule type="cellIs" dxfId="1056" priority="48" operator="between">
      <formula>70</formula>
      <formula>80</formula>
    </cfRule>
    <cfRule type="cellIs" dxfId="1055" priority="49" operator="lessThan">
      <formula>70</formula>
    </cfRule>
    <cfRule type="cellIs" dxfId="1054" priority="50" operator="greaterThan">
      <formula>80</formula>
    </cfRule>
  </conditionalFormatting>
  <conditionalFormatting sqref="I53:J53">
    <cfRule type="cellIs" dxfId="1053" priority="15" operator="greaterThan">
      <formula>80</formula>
    </cfRule>
    <cfRule type="cellIs" dxfId="1052" priority="14" operator="lessThan">
      <formula>70</formula>
    </cfRule>
    <cfRule type="cellIs" dxfId="1051" priority="13" operator="between">
      <formula>70</formula>
      <formula>80</formula>
    </cfRule>
  </conditionalFormatting>
  <conditionalFormatting sqref="I57:J57">
    <cfRule type="cellIs" dxfId="1050" priority="18" operator="greaterThan">
      <formula>80</formula>
    </cfRule>
    <cfRule type="cellIs" dxfId="1049" priority="17" operator="lessThan">
      <formula>70</formula>
    </cfRule>
    <cfRule type="cellIs" dxfId="1048" priority="16" operator="between">
      <formula>70</formula>
      <formula>80</formula>
    </cfRule>
  </conditionalFormatting>
  <conditionalFormatting sqref="J56">
    <cfRule type="cellIs" dxfId="1047" priority="3" operator="between">
      <formula>70</formula>
      <formula>79.9</formula>
    </cfRule>
  </conditionalFormatting>
  <conditionalFormatting sqref="P10:Q10">
    <cfRule type="cellIs" dxfId="1046" priority="6" operator="between">
      <formula>70</formula>
      <formula>79.99</formula>
    </cfRule>
    <cfRule type="cellIs" dxfId="1045" priority="26" operator="greaterThan">
      <formula>80</formula>
    </cfRule>
    <cfRule type="cellIs" dxfId="1044" priority="25" operator="lessThan">
      <formula>70</formula>
    </cfRule>
  </conditionalFormatting>
  <conditionalFormatting sqref="P13:Q15">
    <cfRule type="cellIs" dxfId="1043" priority="57" operator="between">
      <formula>70</formula>
      <formula>80</formula>
    </cfRule>
    <cfRule type="cellIs" dxfId="1042" priority="58" operator="lessThan">
      <formula>70</formula>
    </cfRule>
    <cfRule type="cellIs" dxfId="1041" priority="59" operator="greaterThan">
      <formula>80</formula>
    </cfRule>
  </conditionalFormatting>
  <conditionalFormatting sqref="P25:Q25">
    <cfRule type="cellIs" dxfId="1040" priority="60" operator="between">
      <formula>70</formula>
      <formula>80</formula>
    </cfRule>
    <cfRule type="cellIs" dxfId="1039" priority="61" operator="lessThan">
      <formula>70</formula>
    </cfRule>
    <cfRule type="cellIs" dxfId="1038" priority="62" operator="greaterThan">
      <formula>80</formula>
    </cfRule>
  </conditionalFormatting>
  <conditionalFormatting sqref="P28:Q30">
    <cfRule type="cellIs" dxfId="1037" priority="63" operator="between">
      <formula>70</formula>
      <formula>80</formula>
    </cfRule>
    <cfRule type="cellIs" dxfId="1036" priority="64" operator="lessThan">
      <formula>70</formula>
    </cfRule>
    <cfRule type="cellIs" dxfId="1035" priority="65" operator="greaterThan">
      <formula>80</formula>
    </cfRule>
  </conditionalFormatting>
  <conditionalFormatting sqref="P40:Q40">
    <cfRule type="cellIs" dxfId="1034" priority="41" operator="greaterThan">
      <formula>80</formula>
    </cfRule>
    <cfRule type="cellIs" dxfId="1033" priority="40" operator="lessThan">
      <formula>70</formula>
    </cfRule>
    <cfRule type="cellIs" dxfId="1032" priority="39" operator="between">
      <formula>70</formula>
      <formula>80</formula>
    </cfRule>
  </conditionalFormatting>
  <conditionalFormatting sqref="P53:Q53">
    <cfRule type="cellIs" dxfId="1031" priority="7" operator="between">
      <formula>70</formula>
      <formula>80</formula>
    </cfRule>
    <cfRule type="cellIs" dxfId="1030" priority="8" operator="lessThan">
      <formula>70</formula>
    </cfRule>
    <cfRule type="cellIs" dxfId="1029" priority="9" operator="greaterThan">
      <formula>80</formula>
    </cfRule>
  </conditionalFormatting>
  <conditionalFormatting sqref="P56:Q56">
    <cfRule type="cellIs" dxfId="1028" priority="10" operator="between">
      <formula>70</formula>
      <formula>80</formula>
    </cfRule>
    <cfRule type="cellIs" dxfId="1027" priority="12" operator="greaterThan">
      <formula>80</formula>
    </cfRule>
    <cfRule type="cellIs" dxfId="1026" priority="11" operator="lessThan">
      <formula>70</formula>
    </cfRule>
  </conditionalFormatting>
  <pageMargins left="0.7" right="0.7" top="0.75" bottom="0.75" header="0.3" footer="0.3"/>
  <pageSetup scale="43" orientation="portrait" r:id="rId1"/>
  <rowBreaks count="1" manualBreakCount="1">
    <brk id="20" max="1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B409B-A1A8-4B57-A417-2D9D96F012EE}">
  <sheetPr>
    <tabColor theme="4" tint="-0.249977111117893"/>
  </sheetPr>
  <dimension ref="A1:M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338" t="s">
        <v>932</v>
      </c>
      <c r="B1" s="339"/>
      <c r="C1" s="339"/>
      <c r="D1" s="340"/>
    </row>
    <row r="2" spans="1:13" ht="26.25" x14ac:dyDescent="0.4">
      <c r="A2" s="420" t="s">
        <v>659</v>
      </c>
      <c r="B2" s="421"/>
      <c r="C2" s="421"/>
      <c r="D2" s="422"/>
      <c r="E2" s="6"/>
      <c r="F2" s="6"/>
    </row>
    <row r="3" spans="1:13" ht="21.75" thickBot="1" x14ac:dyDescent="0.3">
      <c r="A3" s="411" t="s">
        <v>5</v>
      </c>
      <c r="B3" s="412"/>
      <c r="C3" s="412"/>
      <c r="D3" s="41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AVERAGE(B11:B57)</f>
        <v>85.478571428571428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AVERAGE(B11:B16)</f>
        <v>83.433333333333337</v>
      </c>
      <c r="C6" s="349"/>
      <c r="D6" s="350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41821</v>
      </c>
      <c r="C8" s="196" t="s">
        <v>368</v>
      </c>
      <c r="D8" s="223">
        <v>44377</v>
      </c>
      <c r="E8" s="30"/>
      <c r="F8" s="30"/>
      <c r="M8" s="188">
        <f>D8+1825</f>
        <v>46202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332</v>
      </c>
      <c r="B11" s="201">
        <v>95.3</v>
      </c>
      <c r="C11" s="3"/>
    </row>
    <row r="12" spans="1:13" ht="15.75" x14ac:dyDescent="0.25">
      <c r="A12" s="201" t="s">
        <v>129</v>
      </c>
      <c r="B12" s="201">
        <v>80.5</v>
      </c>
    </row>
    <row r="13" spans="1:13" ht="15.75" x14ac:dyDescent="0.25">
      <c r="A13" s="201" t="s">
        <v>130</v>
      </c>
      <c r="B13" s="201">
        <v>89.4</v>
      </c>
    </row>
    <row r="14" spans="1:13" ht="15.75" x14ac:dyDescent="0.25">
      <c r="A14" s="201" t="s">
        <v>131</v>
      </c>
      <c r="B14" s="201">
        <v>90.8</v>
      </c>
    </row>
    <row r="15" spans="1:13" ht="15.75" x14ac:dyDescent="0.25">
      <c r="A15" s="201" t="s">
        <v>132</v>
      </c>
      <c r="B15" s="201">
        <v>74.5</v>
      </c>
    </row>
    <row r="16" spans="1:13" ht="15.75" x14ac:dyDescent="0.25">
      <c r="A16" s="201" t="s">
        <v>133</v>
      </c>
      <c r="B16" s="201">
        <v>70.099999999999994</v>
      </c>
    </row>
    <row r="17" spans="1:2" ht="15.75" x14ac:dyDescent="0.25">
      <c r="A17" s="201" t="s">
        <v>134</v>
      </c>
      <c r="B17" s="201">
        <v>70.099999999999994</v>
      </c>
    </row>
    <row r="18" spans="1:2" ht="15.75" x14ac:dyDescent="0.25">
      <c r="A18" s="201" t="s">
        <v>141</v>
      </c>
      <c r="B18" s="201">
        <v>87.8</v>
      </c>
    </row>
    <row r="19" spans="1:2" ht="15.75" x14ac:dyDescent="0.25">
      <c r="A19" s="201" t="s">
        <v>140</v>
      </c>
      <c r="B19" s="201">
        <v>96.5</v>
      </c>
    </row>
    <row r="20" spans="1:2" ht="15.75" x14ac:dyDescent="0.25">
      <c r="A20" s="201" t="s">
        <v>139</v>
      </c>
      <c r="B20" s="201">
        <v>79.400000000000006</v>
      </c>
    </row>
    <row r="21" spans="1:2" ht="15.75" x14ac:dyDescent="0.25">
      <c r="A21" s="201" t="s">
        <v>138</v>
      </c>
      <c r="B21" s="201">
        <v>87.4</v>
      </c>
    </row>
    <row r="22" spans="1:2" ht="15.75" x14ac:dyDescent="0.25">
      <c r="A22" s="201" t="s">
        <v>137</v>
      </c>
      <c r="B22" s="201">
        <v>90.5</v>
      </c>
    </row>
    <row r="23" spans="1:2" ht="15.75" x14ac:dyDescent="0.25">
      <c r="A23" s="201" t="s">
        <v>136</v>
      </c>
      <c r="B23" s="201">
        <v>94</v>
      </c>
    </row>
    <row r="24" spans="1:2" ht="15.75" x14ac:dyDescent="0.25">
      <c r="A24" s="201" t="s">
        <v>135</v>
      </c>
      <c r="B24" s="201">
        <v>90.4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XBnJ9n/WTGi/jjH+k2NLHgmqZ7aR/k9tEqppYQ+KPO8gtjcQJwnqWxi1DB5ps0YXCOD99+1c7ZVhLyGcydMshg==" saltValue="LuTzAuiEHrV7w9/w3Zr+y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611" priority="7" operator="greaterThan">
      <formula>80</formula>
    </cfRule>
  </conditionalFormatting>
  <conditionalFormatting sqref="B6">
    <cfRule type="cellIs" dxfId="610" priority="5" operator="lessThan">
      <formula>70</formula>
    </cfRule>
    <cfRule type="cellIs" dxfId="609" priority="6" operator="between">
      <formula>80</formula>
      <formula>70</formula>
    </cfRule>
  </conditionalFormatting>
  <conditionalFormatting sqref="B11:B24">
    <cfRule type="cellIs" dxfId="608" priority="2" operator="lessThan">
      <formula>70</formula>
    </cfRule>
    <cfRule type="cellIs" dxfId="607" priority="3" operator="between">
      <formula>70</formula>
      <formula>80</formula>
    </cfRule>
    <cfRule type="cellIs" dxfId="606" priority="4" operator="greaterThan">
      <formula>80</formula>
    </cfRule>
  </conditionalFormatting>
  <conditionalFormatting sqref="D8">
    <cfRule type="expression" dxfId="605" priority="1">
      <formula>TODAY()&gt;$M$8</formula>
    </cfRule>
  </conditionalFormatting>
  <conditionalFormatting sqref="E5:F5 F6:F8 E8 B9:E9">
    <cfRule type="cellIs" dxfId="604" priority="11" operator="greaterThan">
      <formula>80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EAD4-192D-4344-A761-8B4C4AE36F1B}">
  <dimension ref="A1:M48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20.85546875" bestFit="1" customWidth="1"/>
    <col min="4" max="4" width="13" bestFit="1" customWidth="1"/>
    <col min="13" max="13" width="9.5703125" hidden="1" customWidth="1"/>
  </cols>
  <sheetData>
    <row r="1" spans="1:13" ht="28.5" x14ac:dyDescent="0.45">
      <c r="A1" s="451" t="s">
        <v>6</v>
      </c>
      <c r="B1" s="452"/>
      <c r="C1" s="452"/>
      <c r="D1" s="453"/>
    </row>
    <row r="2" spans="1:13" ht="26.25" x14ac:dyDescent="0.25">
      <c r="A2" s="454" t="s">
        <v>825</v>
      </c>
      <c r="B2" s="455"/>
      <c r="C2" s="455"/>
      <c r="D2" s="456"/>
      <c r="E2" s="6"/>
      <c r="F2" s="6"/>
    </row>
    <row r="3" spans="1:13" ht="21.75" thickBot="1" x14ac:dyDescent="0.3">
      <c r="A3" s="411" t="s">
        <v>888</v>
      </c>
      <c r="B3" s="412"/>
      <c r="C3" s="412"/>
      <c r="D3" s="41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AVERAGE(B10:B51)</f>
        <v>72.286666666666662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AVERAGE(B10:B20)</f>
        <v>74.787499999999994</v>
      </c>
      <c r="C6" s="349"/>
      <c r="D6" s="350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43252</v>
      </c>
      <c r="C8" s="196" t="s">
        <v>368</v>
      </c>
      <c r="D8" s="223">
        <v>46903</v>
      </c>
      <c r="E8" s="30"/>
      <c r="F8" s="30"/>
      <c r="M8" s="188">
        <f>D8+1825</f>
        <v>48728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5.0999999999999996" customHeight="1" x14ac:dyDescent="0.25">
      <c r="A12" s="235"/>
      <c r="B12" s="235"/>
      <c r="C12" s="232"/>
      <c r="D12" s="231"/>
    </row>
    <row r="13" spans="1:13" ht="18" customHeight="1" x14ac:dyDescent="0.25">
      <c r="A13" s="228" t="s">
        <v>1216</v>
      </c>
      <c r="B13" s="228">
        <v>74.599999999999994</v>
      </c>
      <c r="C13" s="232"/>
      <c r="D13" s="231"/>
    </row>
    <row r="14" spans="1:13" ht="18" customHeight="1" x14ac:dyDescent="0.25">
      <c r="A14" s="228" t="s">
        <v>1182</v>
      </c>
      <c r="B14" s="228">
        <v>75.2</v>
      </c>
      <c r="C14" s="232"/>
      <c r="D14" s="231"/>
    </row>
    <row r="15" spans="1:13" ht="17.100000000000001" customHeight="1" x14ac:dyDescent="0.25">
      <c r="A15" s="228" t="s">
        <v>1124</v>
      </c>
      <c r="B15" s="228">
        <v>81.5</v>
      </c>
      <c r="C15" s="232"/>
      <c r="D15" s="231"/>
    </row>
    <row r="16" spans="1:13" ht="14.1" customHeight="1" x14ac:dyDescent="0.25">
      <c r="A16" s="228" t="s">
        <v>1081</v>
      </c>
      <c r="B16" s="228">
        <v>86.2</v>
      </c>
      <c r="C16" s="232"/>
      <c r="D16" s="231"/>
    </row>
    <row r="17" spans="1:4" ht="16.350000000000001" customHeight="1" x14ac:dyDescent="0.25">
      <c r="A17" s="228" t="s">
        <v>1022</v>
      </c>
      <c r="B17" s="228">
        <v>88.7</v>
      </c>
      <c r="C17" s="232"/>
      <c r="D17" s="231"/>
    </row>
    <row r="18" spans="1:4" ht="15.6" customHeight="1" x14ac:dyDescent="0.25">
      <c r="A18" s="228" t="s">
        <v>1000</v>
      </c>
      <c r="B18" s="228">
        <v>77.2</v>
      </c>
      <c r="C18" s="232"/>
      <c r="D18" s="231"/>
    </row>
    <row r="19" spans="1:4" ht="16.350000000000001" customHeight="1" x14ac:dyDescent="0.25">
      <c r="A19" s="228" t="s">
        <v>999</v>
      </c>
      <c r="B19" s="228">
        <v>60.5</v>
      </c>
      <c r="C19" s="232"/>
      <c r="D19" s="231"/>
    </row>
    <row r="20" spans="1:4" ht="15.75" x14ac:dyDescent="0.25">
      <c r="A20" s="228" t="s">
        <v>998</v>
      </c>
      <c r="B20" s="228">
        <v>54.4</v>
      </c>
      <c r="C20" s="232"/>
      <c r="D20" s="231"/>
    </row>
    <row r="21" spans="1:4" ht="15.75" x14ac:dyDescent="0.25">
      <c r="A21" s="228" t="s">
        <v>385</v>
      </c>
      <c r="B21" s="228">
        <v>68.400000000000006</v>
      </c>
      <c r="C21" s="232"/>
      <c r="D21" s="231"/>
    </row>
    <row r="22" spans="1:4" ht="15.75" x14ac:dyDescent="0.25">
      <c r="A22" s="228" t="s">
        <v>346</v>
      </c>
      <c r="B22" s="228">
        <v>70.5</v>
      </c>
      <c r="C22" s="231"/>
      <c r="D22" s="231"/>
    </row>
    <row r="23" spans="1:4" ht="15.75" x14ac:dyDescent="0.25">
      <c r="A23" s="228" t="s">
        <v>146</v>
      </c>
      <c r="B23" s="228">
        <v>61.8</v>
      </c>
      <c r="C23" s="231"/>
      <c r="D23" s="231"/>
    </row>
    <row r="24" spans="1:4" ht="15.75" x14ac:dyDescent="0.25">
      <c r="A24" s="228" t="s">
        <v>145</v>
      </c>
      <c r="B24" s="228">
        <v>65.099999999999994</v>
      </c>
      <c r="C24" s="231"/>
      <c r="D24" s="231"/>
    </row>
    <row r="25" spans="1:4" ht="15.75" x14ac:dyDescent="0.25">
      <c r="A25" s="228" t="s">
        <v>144</v>
      </c>
      <c r="B25" s="228">
        <v>73</v>
      </c>
      <c r="C25" s="231"/>
      <c r="D25" s="231"/>
    </row>
    <row r="26" spans="1:4" ht="15.75" x14ac:dyDescent="0.25">
      <c r="A26" s="228" t="s">
        <v>143</v>
      </c>
      <c r="B26" s="228">
        <v>77</v>
      </c>
      <c r="C26" s="231"/>
      <c r="D26" s="231"/>
    </row>
    <row r="27" spans="1:4" ht="15.75" x14ac:dyDescent="0.25">
      <c r="A27" s="228" t="s">
        <v>142</v>
      </c>
      <c r="B27" s="228">
        <v>70.2</v>
      </c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229"/>
      <c r="B29" s="229"/>
      <c r="C29" s="231"/>
      <c r="D29" s="231"/>
    </row>
    <row r="30" spans="1:4" ht="15.75" x14ac:dyDescent="0.25">
      <c r="A30" s="229"/>
      <c r="B30" s="229"/>
      <c r="C30" s="231"/>
      <c r="D30" s="231"/>
    </row>
    <row r="31" spans="1:4" ht="15.75" x14ac:dyDescent="0.25">
      <c r="A31" s="229"/>
      <c r="B31" s="229"/>
      <c r="C31" s="231"/>
      <c r="D31" s="231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ht="15.75" x14ac:dyDescent="0.25">
      <c r="A34" s="192"/>
      <c r="B34" s="192"/>
    </row>
    <row r="35" spans="1:2" ht="15.75" x14ac:dyDescent="0.25">
      <c r="A35" s="192"/>
      <c r="B35" s="192"/>
    </row>
    <row r="36" spans="1:2" ht="15.75" x14ac:dyDescent="0.25">
      <c r="A36" s="192"/>
      <c r="B36" s="19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0ILrdPoWZLxRMi7CvCdrinsUIbdq+pkcrnqPfId1GNpxMr66igBzkkiPevkjYI/rykt620MFBSr/xw4P/5UIVQ==" saltValue="jJwAxXT27sb/34A02FLWw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">
    <cfRule type="cellIs" dxfId="603" priority="9" operator="between">
      <formula>70</formula>
      <formula>80</formula>
    </cfRule>
  </conditionalFormatting>
  <conditionalFormatting sqref="B5:B6">
    <cfRule type="cellIs" dxfId="602" priority="5" operator="lessThan">
      <formula>70</formula>
    </cfRule>
    <cfRule type="cellIs" dxfId="601" priority="7" operator="greaterThan">
      <formula>80</formula>
    </cfRule>
  </conditionalFormatting>
  <conditionalFormatting sqref="B6">
    <cfRule type="cellIs" dxfId="600" priority="6" operator="between">
      <formula>80</formula>
      <formula>70</formula>
    </cfRule>
  </conditionalFormatting>
  <conditionalFormatting sqref="B13:B27">
    <cfRule type="cellIs" dxfId="599" priority="2" operator="lessThan">
      <formula>70</formula>
    </cfRule>
    <cfRule type="cellIs" dxfId="598" priority="3" operator="between">
      <formula>70</formula>
      <formula>80</formula>
    </cfRule>
    <cfRule type="cellIs" dxfId="597" priority="4" operator="greaterThan">
      <formula>80</formula>
    </cfRule>
  </conditionalFormatting>
  <conditionalFormatting sqref="D8">
    <cfRule type="expression" dxfId="596" priority="1">
      <formula>TODAY()&gt;$M$8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9EFA-0881-4C92-B0C5-377A448688EF}">
  <dimension ref="A1:M4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21.140625" customWidth="1"/>
    <col min="4" max="4" width="13.42578125" bestFit="1" customWidth="1"/>
    <col min="13" max="13" width="9.5703125" hidden="1" customWidth="1"/>
  </cols>
  <sheetData>
    <row r="1" spans="1:13" ht="28.5" x14ac:dyDescent="0.45">
      <c r="A1" s="451" t="s">
        <v>12</v>
      </c>
      <c r="B1" s="452"/>
      <c r="C1" s="452"/>
      <c r="D1" s="453"/>
    </row>
    <row r="2" spans="1:13" ht="26.25" x14ac:dyDescent="0.25">
      <c r="A2" s="457" t="s">
        <v>829</v>
      </c>
      <c r="B2" s="458"/>
      <c r="C2" s="458"/>
      <c r="D2" s="459"/>
      <c r="E2" s="6"/>
      <c r="F2" s="6"/>
    </row>
    <row r="3" spans="1:13" ht="21.75" thickBot="1" x14ac:dyDescent="0.3">
      <c r="A3" s="460" t="s">
        <v>887</v>
      </c>
      <c r="B3" s="461"/>
      <c r="C3" s="461"/>
      <c r="D3" s="462"/>
      <c r="E3" s="6"/>
      <c r="F3" s="6"/>
    </row>
    <row r="4" spans="1:13" ht="7.7" customHeight="1" thickBot="1" x14ac:dyDescent="0.3">
      <c r="A4" s="29"/>
      <c r="B4" s="6"/>
      <c r="C4" s="6"/>
      <c r="D4" s="6"/>
      <c r="E4" s="6"/>
      <c r="F4" s="6"/>
    </row>
    <row r="5" spans="1:13" ht="37.5" x14ac:dyDescent="0.25">
      <c r="A5" s="215" t="s">
        <v>323</v>
      </c>
      <c r="B5" s="347">
        <f>AVERAGE(B10:B50)</f>
        <v>74.649999999999991</v>
      </c>
      <c r="C5" s="347"/>
      <c r="D5" s="348"/>
      <c r="E5" s="40"/>
      <c r="F5" s="40"/>
    </row>
    <row r="6" spans="1:13" ht="38.25" thickBot="1" x14ac:dyDescent="0.3">
      <c r="A6" s="214" t="s">
        <v>325</v>
      </c>
      <c r="B6" s="349">
        <f>AVERAGE(B10:B18)</f>
        <v>83.785714285714292</v>
      </c>
      <c r="C6" s="349"/>
      <c r="D6" s="350"/>
      <c r="E6" s="36"/>
      <c r="F6" s="30"/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43278</v>
      </c>
      <c r="C8" s="234" t="s">
        <v>368</v>
      </c>
      <c r="D8" s="223">
        <v>46929</v>
      </c>
      <c r="E8" s="30"/>
      <c r="F8" s="30"/>
      <c r="M8" s="188">
        <f>D8+1825</f>
        <v>48754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45" customHeight="1" x14ac:dyDescent="0.25">
      <c r="A11" s="235"/>
      <c r="B11" s="235"/>
      <c r="C11" s="232"/>
      <c r="D11" s="231"/>
    </row>
    <row r="12" spans="1:13" ht="17.25" customHeight="1" x14ac:dyDescent="0.25">
      <c r="A12" s="228" t="s">
        <v>1182</v>
      </c>
      <c r="B12" s="228">
        <v>88.4</v>
      </c>
      <c r="C12" s="232"/>
      <c r="D12" s="231"/>
    </row>
    <row r="13" spans="1:13" ht="17.45" customHeight="1" x14ac:dyDescent="0.25">
      <c r="A13" s="228" t="s">
        <v>1124</v>
      </c>
      <c r="B13" s="228">
        <v>79.7</v>
      </c>
      <c r="C13" s="232"/>
      <c r="D13" s="231"/>
    </row>
    <row r="14" spans="1:13" ht="17.45" customHeight="1" x14ac:dyDescent="0.25">
      <c r="A14" s="228" t="s">
        <v>1081</v>
      </c>
      <c r="B14" s="228">
        <v>78.400000000000006</v>
      </c>
      <c r="C14" s="232"/>
      <c r="D14" s="231"/>
    </row>
    <row r="15" spans="1:13" ht="18" customHeight="1" x14ac:dyDescent="0.25">
      <c r="A15" s="228" t="s">
        <v>1022</v>
      </c>
      <c r="B15" s="228">
        <v>86.2</v>
      </c>
      <c r="C15" s="232"/>
      <c r="D15" s="231"/>
    </row>
    <row r="16" spans="1:13" ht="15.75" x14ac:dyDescent="0.25">
      <c r="A16" s="228" t="s">
        <v>1000</v>
      </c>
      <c r="B16" s="228">
        <v>87.7</v>
      </c>
      <c r="C16" s="232"/>
      <c r="D16" s="231"/>
    </row>
    <row r="17" spans="1:4" ht="15.75" x14ac:dyDescent="0.25">
      <c r="A17" s="228" t="s">
        <v>1054</v>
      </c>
      <c r="B17" s="228">
        <v>85.8</v>
      </c>
      <c r="C17" s="232"/>
      <c r="D17" s="231"/>
    </row>
    <row r="18" spans="1:4" ht="15.6" customHeight="1" x14ac:dyDescent="0.25">
      <c r="A18" s="228" t="s">
        <v>1055</v>
      </c>
      <c r="B18" s="228">
        <v>80.3</v>
      </c>
      <c r="C18" s="232"/>
      <c r="D18" s="231"/>
    </row>
    <row r="19" spans="1:4" ht="15.75" x14ac:dyDescent="0.25">
      <c r="A19" s="228" t="s">
        <v>385</v>
      </c>
      <c r="B19" s="228">
        <v>73.900000000000006</v>
      </c>
      <c r="C19" s="232"/>
      <c r="D19" s="231"/>
    </row>
    <row r="20" spans="1:4" ht="15.75" x14ac:dyDescent="0.25">
      <c r="A20" s="228" t="s">
        <v>333</v>
      </c>
      <c r="B20" s="228">
        <v>76.3</v>
      </c>
      <c r="C20" s="232"/>
      <c r="D20" s="231"/>
    </row>
    <row r="21" spans="1:4" ht="15.75" x14ac:dyDescent="0.25">
      <c r="A21" s="228" t="s">
        <v>146</v>
      </c>
      <c r="B21" s="228">
        <v>75.900000000000006</v>
      </c>
      <c r="C21" s="231"/>
      <c r="D21" s="231"/>
    </row>
    <row r="22" spans="1:4" ht="15.75" x14ac:dyDescent="0.25">
      <c r="A22" s="228" t="s">
        <v>145</v>
      </c>
      <c r="B22" s="228">
        <v>74.5</v>
      </c>
      <c r="C22" s="231"/>
      <c r="D22" s="231"/>
    </row>
    <row r="23" spans="1:4" ht="15.75" x14ac:dyDescent="0.25">
      <c r="A23" s="228" t="s">
        <v>144</v>
      </c>
      <c r="B23" s="228">
        <v>66.3</v>
      </c>
      <c r="C23" s="231"/>
      <c r="D23" s="231"/>
    </row>
    <row r="24" spans="1:4" ht="15.75" x14ac:dyDescent="0.25">
      <c r="A24" s="228" t="s">
        <v>143</v>
      </c>
      <c r="B24" s="228">
        <v>40.799999999999997</v>
      </c>
      <c r="C24" s="231"/>
      <c r="D24" s="231"/>
    </row>
    <row r="25" spans="1:4" ht="15.75" x14ac:dyDescent="0.25">
      <c r="A25" s="228" t="s">
        <v>142</v>
      </c>
      <c r="B25" s="228">
        <v>50.9</v>
      </c>
      <c r="C25" s="231"/>
      <c r="D25" s="231"/>
    </row>
    <row r="26" spans="1:4" ht="15.75" x14ac:dyDescent="0.25">
      <c r="A26" s="229"/>
      <c r="B26" s="229"/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</row>
  </sheetData>
  <sheetProtection algorithmName="SHA-512" hashValue="E8tBVdaOTuJtrs4OksFBeiEtRjI/GQ19sJEh04k0EpKVvjjrF7/MvwAaDh06ribhbP+VgQrnmi5iIPD2LNM53A==" saltValue="mpppEzq/odhh6lhREReVLQ==" spinCount="100000" sheet="1" objects="1" scenarios="1"/>
  <mergeCells count="5">
    <mergeCell ref="A1:D1"/>
    <mergeCell ref="A2:D2"/>
    <mergeCell ref="B5:D5"/>
    <mergeCell ref="B6:D6"/>
    <mergeCell ref="A3:D3"/>
  </mergeCells>
  <conditionalFormatting sqref="B5">
    <cfRule type="cellIs" dxfId="595" priority="9" operator="between">
      <formula>70</formula>
      <formula>80</formula>
    </cfRule>
  </conditionalFormatting>
  <conditionalFormatting sqref="B5:B6">
    <cfRule type="cellIs" dxfId="594" priority="5" operator="lessThan">
      <formula>70</formula>
    </cfRule>
    <cfRule type="cellIs" dxfId="593" priority="7" operator="greaterThan">
      <formula>80</formula>
    </cfRule>
  </conditionalFormatting>
  <conditionalFormatting sqref="B6">
    <cfRule type="cellIs" dxfId="592" priority="6" operator="between">
      <formula>80</formula>
      <formula>70</formula>
    </cfRule>
  </conditionalFormatting>
  <conditionalFormatting sqref="B12:B25">
    <cfRule type="cellIs" dxfId="591" priority="2" operator="lessThan">
      <formula>70</formula>
    </cfRule>
    <cfRule type="cellIs" dxfId="590" priority="3" operator="between">
      <formula>70</formula>
      <formula>80</formula>
    </cfRule>
    <cfRule type="cellIs" dxfId="589" priority="4" operator="greaterThan">
      <formula>80</formula>
    </cfRule>
  </conditionalFormatting>
  <conditionalFormatting sqref="D8">
    <cfRule type="expression" dxfId="588" priority="1">
      <formula>TODAY()&gt;$M$8</formula>
    </cfRule>
  </conditionalFormatting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F45E-0971-4A90-A9C6-3EEBC98883C7}">
  <dimension ref="A1:M47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9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451" t="s">
        <v>8</v>
      </c>
      <c r="B1" s="452"/>
      <c r="C1" s="452"/>
      <c r="D1" s="453"/>
    </row>
    <row r="2" spans="1:13" ht="26.25" x14ac:dyDescent="0.25">
      <c r="A2" s="454" t="s">
        <v>825</v>
      </c>
      <c r="B2" s="455"/>
      <c r="C2" s="455"/>
      <c r="D2" s="456"/>
      <c r="E2" s="6"/>
      <c r="F2" s="6"/>
    </row>
    <row r="3" spans="1:13" ht="21.75" thickBot="1" x14ac:dyDescent="0.3">
      <c r="A3" s="411" t="s">
        <v>886</v>
      </c>
      <c r="B3" s="412"/>
      <c r="C3" s="412"/>
      <c r="D3" s="413"/>
      <c r="E3" s="6"/>
      <c r="F3" s="6"/>
    </row>
    <row r="4" spans="1:13" ht="7.7" customHeight="1" thickBot="1" x14ac:dyDescent="0.3">
      <c r="A4" s="190"/>
      <c r="B4" s="6"/>
      <c r="C4" s="6"/>
      <c r="D4" s="6"/>
      <c r="E4" s="6"/>
      <c r="F4" s="6"/>
    </row>
    <row r="5" spans="1:13" ht="37.5" x14ac:dyDescent="0.25">
      <c r="A5" s="215" t="s">
        <v>323</v>
      </c>
      <c r="B5" s="463">
        <f>AVERAGE(B10:B50)</f>
        <v>90.058333333333337</v>
      </c>
      <c r="C5" s="464"/>
      <c r="D5" s="465"/>
      <c r="E5" s="40"/>
      <c r="F5" s="40"/>
    </row>
    <row r="6" spans="1:13" ht="38.25" thickBot="1" x14ac:dyDescent="0.3">
      <c r="A6" s="214" t="s">
        <v>325</v>
      </c>
      <c r="B6" s="405">
        <f>AVERAGE(B10:B19)</f>
        <v>89.071428571428569</v>
      </c>
      <c r="C6" s="406"/>
      <c r="D6" s="407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43646</v>
      </c>
      <c r="C8" s="196" t="s">
        <v>368</v>
      </c>
      <c r="D8" s="223">
        <v>46203</v>
      </c>
      <c r="E8" s="30"/>
      <c r="F8" s="30"/>
      <c r="M8" s="188">
        <f>D8+1825</f>
        <v>48028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6" customHeight="1" x14ac:dyDescent="0.25">
      <c r="A11" s="235"/>
      <c r="B11" s="235"/>
      <c r="C11" s="232"/>
      <c r="D11" s="231"/>
    </row>
    <row r="12" spans="1:13" ht="6" customHeight="1" x14ac:dyDescent="0.25">
      <c r="A12" s="235"/>
      <c r="B12" s="235"/>
      <c r="C12" s="232"/>
      <c r="D12" s="231"/>
    </row>
    <row r="13" spans="1:13" ht="16.5" customHeight="1" x14ac:dyDescent="0.25">
      <c r="A13" s="228" t="s">
        <v>1149</v>
      </c>
      <c r="B13" s="228">
        <v>89.3</v>
      </c>
      <c r="C13" s="232"/>
      <c r="D13" s="231"/>
    </row>
    <row r="14" spans="1:13" ht="17.45" customHeight="1" x14ac:dyDescent="0.25">
      <c r="A14" s="228" t="s">
        <v>1125</v>
      </c>
      <c r="B14" s="228">
        <v>90.5</v>
      </c>
      <c r="C14" s="232"/>
      <c r="D14" s="231"/>
    </row>
    <row r="15" spans="1:13" ht="15.75" customHeight="1" x14ac:dyDescent="0.25">
      <c r="A15" s="228" t="s">
        <v>1082</v>
      </c>
      <c r="B15" s="228">
        <v>93</v>
      </c>
      <c r="C15" s="232"/>
      <c r="D15" s="231"/>
    </row>
    <row r="16" spans="1:13" ht="16.5" customHeight="1" x14ac:dyDescent="0.25">
      <c r="A16" s="228" t="s">
        <v>1049</v>
      </c>
      <c r="B16" s="228">
        <v>89.2</v>
      </c>
      <c r="C16" s="232"/>
      <c r="D16" s="231"/>
    </row>
    <row r="17" spans="1:4" ht="17.100000000000001" customHeight="1" x14ac:dyDescent="0.25">
      <c r="A17" s="228" t="s">
        <v>1050</v>
      </c>
      <c r="B17" s="228">
        <v>87</v>
      </c>
      <c r="C17" s="232"/>
      <c r="D17" s="231"/>
    </row>
    <row r="18" spans="1:4" ht="17.100000000000001" customHeight="1" x14ac:dyDescent="0.25">
      <c r="A18" s="228" t="s">
        <v>1053</v>
      </c>
      <c r="B18" s="228">
        <v>90.9</v>
      </c>
      <c r="C18" s="232"/>
      <c r="D18" s="231"/>
    </row>
    <row r="19" spans="1:4" ht="15.75" x14ac:dyDescent="0.25">
      <c r="A19" s="228" t="s">
        <v>1052</v>
      </c>
      <c r="B19" s="228">
        <v>83.6</v>
      </c>
      <c r="C19" s="232"/>
      <c r="D19" s="231"/>
    </row>
    <row r="20" spans="1:4" ht="15.75" x14ac:dyDescent="0.25">
      <c r="A20" s="228" t="s">
        <v>386</v>
      </c>
      <c r="B20" s="228">
        <v>93.6</v>
      </c>
      <c r="C20" s="232"/>
      <c r="D20" s="231"/>
    </row>
    <row r="21" spans="1:4" ht="15.75" x14ac:dyDescent="0.25">
      <c r="A21" s="228" t="s">
        <v>347</v>
      </c>
      <c r="B21" s="228">
        <v>91.2</v>
      </c>
      <c r="C21" s="231"/>
      <c r="D21" s="231"/>
    </row>
    <row r="22" spans="1:4" ht="15.75" x14ac:dyDescent="0.25">
      <c r="A22" s="228" t="s">
        <v>148</v>
      </c>
      <c r="B22" s="228">
        <v>86.4</v>
      </c>
      <c r="C22" s="231"/>
      <c r="D22" s="231"/>
    </row>
    <row r="23" spans="1:4" ht="15.75" x14ac:dyDescent="0.25">
      <c r="A23" s="228" t="s">
        <v>149</v>
      </c>
      <c r="B23" s="228">
        <v>95.9</v>
      </c>
      <c r="C23" s="231"/>
      <c r="D23" s="231"/>
    </row>
    <row r="24" spans="1:4" ht="15.75" x14ac:dyDescent="0.25">
      <c r="A24" s="228" t="s">
        <v>150</v>
      </c>
      <c r="B24" s="228">
        <v>90.1</v>
      </c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wLPSi5qFo1TBJhZETP3xJ5s+rNSHQu7wQ2KD6CejhoTyO52PjnbDRudYW6B3OIu8SkvXRwS7HC8MBmyLblEBZg==" saltValue="f0sxyN4etplL/MTG4tfWC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87" priority="7" operator="greaterThan">
      <formula>80</formula>
    </cfRule>
  </conditionalFormatting>
  <conditionalFormatting sqref="B6">
    <cfRule type="cellIs" dxfId="586" priority="5" operator="lessThan">
      <formula>70</formula>
    </cfRule>
    <cfRule type="cellIs" dxfId="585" priority="6" operator="between">
      <formula>80</formula>
      <formula>70</formula>
    </cfRule>
  </conditionalFormatting>
  <conditionalFormatting sqref="B13:B24">
    <cfRule type="cellIs" dxfId="584" priority="2" operator="between">
      <formula>70</formula>
      <formula>80</formula>
    </cfRule>
    <cfRule type="cellIs" dxfId="583" priority="3" operator="lessThan">
      <formula>70</formula>
    </cfRule>
    <cfRule type="cellIs" dxfId="582" priority="4" operator="greaterThan">
      <formula>80</formula>
    </cfRule>
  </conditionalFormatting>
  <conditionalFormatting sqref="D8">
    <cfRule type="expression" dxfId="581" priority="1">
      <formula>TODAY()&gt;$M$8</formula>
    </cfRule>
  </conditionalFormatting>
  <conditionalFormatting sqref="E5:F5 F6:F8 E8 B9:E9">
    <cfRule type="cellIs" dxfId="580" priority="11" operator="greaterThan">
      <formula>80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6F596-D1C3-448A-873B-27411DA162C7}">
  <dimension ref="A1:M48"/>
  <sheetViews>
    <sheetView workbookViewId="0">
      <selection activeCell="A14" sqref="A14"/>
    </sheetView>
  </sheetViews>
  <sheetFormatPr defaultRowHeight="15" x14ac:dyDescent="0.25"/>
  <cols>
    <col min="1" max="1" width="24.140625" bestFit="1" customWidth="1"/>
    <col min="2" max="2" width="17.5703125" customWidth="1"/>
    <col min="3" max="3" width="18.42578125" bestFit="1" customWidth="1"/>
    <col min="4" max="4" width="13" bestFit="1" customWidth="1"/>
    <col min="13" max="13" width="9.5703125" hidden="1" customWidth="1"/>
  </cols>
  <sheetData>
    <row r="1" spans="1:13" ht="28.5" x14ac:dyDescent="0.45">
      <c r="A1" s="451" t="s">
        <v>9</v>
      </c>
      <c r="B1" s="452"/>
      <c r="C1" s="452"/>
      <c r="D1" s="453"/>
    </row>
    <row r="2" spans="1:13" ht="26.25" x14ac:dyDescent="0.4">
      <c r="A2" s="466" t="s">
        <v>825</v>
      </c>
      <c r="B2" s="467"/>
      <c r="C2" s="467"/>
      <c r="D2" s="468"/>
      <c r="E2" s="6"/>
      <c r="F2" s="6"/>
    </row>
    <row r="3" spans="1:13" ht="21.75" thickBot="1" x14ac:dyDescent="0.4">
      <c r="A3" s="469" t="s">
        <v>885</v>
      </c>
      <c r="B3" s="470"/>
      <c r="C3" s="470"/>
      <c r="D3" s="471"/>
      <c r="E3" s="6"/>
      <c r="F3" s="6"/>
    </row>
    <row r="4" spans="1:13" ht="7.7" customHeight="1" thickBot="1" x14ac:dyDescent="0.3">
      <c r="A4" s="238"/>
      <c r="B4" s="6"/>
      <c r="C4" s="6"/>
      <c r="D4" s="6"/>
      <c r="E4" s="6"/>
      <c r="F4" s="6"/>
    </row>
    <row r="5" spans="1:13" ht="37.5" x14ac:dyDescent="0.25">
      <c r="A5" s="215" t="s">
        <v>323</v>
      </c>
      <c r="B5" s="463">
        <f>AVERAGE(B10:B51)</f>
        <v>91.230769230769226</v>
      </c>
      <c r="C5" s="464"/>
      <c r="D5" s="465"/>
      <c r="E5" s="40"/>
      <c r="F5" s="40"/>
    </row>
    <row r="6" spans="1:13" ht="38.25" thickBot="1" x14ac:dyDescent="0.3">
      <c r="A6" s="214" t="s">
        <v>325</v>
      </c>
      <c r="B6" s="405">
        <f>AVERAGE(B10:B20)</f>
        <v>90.012500000000003</v>
      </c>
      <c r="C6" s="406"/>
      <c r="D6" s="407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43646</v>
      </c>
      <c r="C8" s="196" t="s">
        <v>368</v>
      </c>
      <c r="D8" s="223">
        <v>46203</v>
      </c>
      <c r="E8" s="30"/>
      <c r="F8" s="30"/>
      <c r="M8" s="188">
        <f>D8+1825</f>
        <v>48028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235" t="s">
        <v>35</v>
      </c>
      <c r="B10" s="235" t="s">
        <v>327</v>
      </c>
      <c r="C10" s="232"/>
      <c r="D10" s="231"/>
    </row>
    <row r="11" spans="1:13" ht="5.0999999999999996" customHeight="1" x14ac:dyDescent="0.25">
      <c r="A11" s="235"/>
      <c r="B11" s="235"/>
      <c r="C11" s="232"/>
      <c r="D11" s="231"/>
    </row>
    <row r="12" spans="1:13" ht="5.0999999999999996" customHeight="1" x14ac:dyDescent="0.25">
      <c r="A12" s="235"/>
      <c r="B12" s="235"/>
      <c r="C12" s="232"/>
      <c r="D12" s="231"/>
    </row>
    <row r="13" spans="1:13" ht="17.25" customHeight="1" x14ac:dyDescent="0.25">
      <c r="A13" s="228" t="s">
        <v>1215</v>
      </c>
      <c r="B13" s="228">
        <v>87.9</v>
      </c>
      <c r="C13" s="232"/>
      <c r="D13" s="231"/>
    </row>
    <row r="14" spans="1:13" ht="15.75" x14ac:dyDescent="0.25">
      <c r="A14" s="228" t="s">
        <v>1149</v>
      </c>
      <c r="B14" s="228">
        <v>81</v>
      </c>
      <c r="C14" s="232"/>
      <c r="D14" s="231"/>
    </row>
    <row r="15" spans="1:13" ht="17.100000000000001" customHeight="1" x14ac:dyDescent="0.25">
      <c r="A15" s="228" t="s">
        <v>1125</v>
      </c>
      <c r="B15" s="228">
        <v>90.6</v>
      </c>
      <c r="C15" s="232"/>
      <c r="D15" s="231"/>
    </row>
    <row r="16" spans="1:13" ht="17.100000000000001" customHeight="1" x14ac:dyDescent="0.25">
      <c r="A16" s="228" t="s">
        <v>1082</v>
      </c>
      <c r="B16" s="228">
        <v>88</v>
      </c>
      <c r="C16" s="232"/>
      <c r="D16" s="231"/>
    </row>
    <row r="17" spans="1:4" ht="16.350000000000001" customHeight="1" x14ac:dyDescent="0.25">
      <c r="A17" s="228" t="s">
        <v>1049</v>
      </c>
      <c r="B17" s="228">
        <v>94.3</v>
      </c>
      <c r="C17" s="232"/>
      <c r="D17" s="231"/>
    </row>
    <row r="18" spans="1:4" ht="16.350000000000001" customHeight="1" x14ac:dyDescent="0.25">
      <c r="A18" s="228" t="s">
        <v>1050</v>
      </c>
      <c r="B18" s="228">
        <v>94.3</v>
      </c>
      <c r="C18" s="232"/>
      <c r="D18" s="231"/>
    </row>
    <row r="19" spans="1:4" ht="16.350000000000001" customHeight="1" x14ac:dyDescent="0.25">
      <c r="A19" s="228" t="s">
        <v>1051</v>
      </c>
      <c r="B19" s="228">
        <v>94.9</v>
      </c>
      <c r="C19" s="232"/>
      <c r="D19" s="231"/>
    </row>
    <row r="20" spans="1:4" ht="15.75" x14ac:dyDescent="0.25">
      <c r="A20" s="228" t="s">
        <v>1052</v>
      </c>
      <c r="B20" s="228">
        <v>89.1</v>
      </c>
      <c r="C20" s="232"/>
      <c r="D20" s="231"/>
    </row>
    <row r="21" spans="1:4" ht="15.75" x14ac:dyDescent="0.25">
      <c r="A21" s="228" t="s">
        <v>386</v>
      </c>
      <c r="B21" s="228">
        <v>95.3</v>
      </c>
      <c r="C21" s="232"/>
      <c r="D21" s="231"/>
    </row>
    <row r="22" spans="1:4" ht="15.75" x14ac:dyDescent="0.25">
      <c r="A22" s="228" t="s">
        <v>348</v>
      </c>
      <c r="B22" s="228">
        <v>95</v>
      </c>
      <c r="C22" s="231"/>
      <c r="D22" s="231"/>
    </row>
    <row r="23" spans="1:4" ht="15.75" x14ac:dyDescent="0.25">
      <c r="A23" s="228" t="s">
        <v>147</v>
      </c>
      <c r="B23" s="228">
        <v>90.2</v>
      </c>
      <c r="C23" s="231"/>
      <c r="D23" s="231"/>
    </row>
    <row r="24" spans="1:4" ht="15.75" x14ac:dyDescent="0.25">
      <c r="A24" s="228" t="s">
        <v>149</v>
      </c>
      <c r="B24" s="228">
        <v>93.7</v>
      </c>
      <c r="C24" s="231"/>
      <c r="D24" s="231"/>
    </row>
    <row r="25" spans="1:4" ht="15.75" x14ac:dyDescent="0.25">
      <c r="A25" s="228" t="s">
        <v>151</v>
      </c>
      <c r="B25" s="228">
        <v>91.7</v>
      </c>
      <c r="C25" s="231"/>
      <c r="D25" s="231"/>
    </row>
    <row r="26" spans="1:4" ht="15.75" x14ac:dyDescent="0.25">
      <c r="A26" s="229"/>
      <c r="B26" s="229"/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tRaJhJ14ma84RdUMpS/rtdepBOQEAUs/HWetcZYJfgWox52hL9iS0DxYFoj6gwGGO9i1cJlmrUr2W/tPwItWvA==" saltValue="PwqPL72SLZjel4390qLa/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79" priority="7" operator="greaterThan">
      <formula>80</formula>
    </cfRule>
  </conditionalFormatting>
  <conditionalFormatting sqref="B6">
    <cfRule type="cellIs" dxfId="578" priority="5" operator="lessThan">
      <formula>70</formula>
    </cfRule>
    <cfRule type="cellIs" dxfId="577" priority="6" operator="between">
      <formula>80</formula>
      <formula>70</formula>
    </cfRule>
  </conditionalFormatting>
  <conditionalFormatting sqref="B13:B25">
    <cfRule type="cellIs" dxfId="576" priority="2" operator="between">
      <formula>70</formula>
      <formula>80</formula>
    </cfRule>
    <cfRule type="cellIs" dxfId="575" priority="3" operator="lessThan">
      <formula>70</formula>
    </cfRule>
    <cfRule type="cellIs" dxfId="574" priority="4" operator="greaterThan">
      <formula>80</formula>
    </cfRule>
  </conditionalFormatting>
  <conditionalFormatting sqref="D8">
    <cfRule type="expression" dxfId="573" priority="1">
      <formula>TODAY()&gt;$M$8</formula>
    </cfRule>
  </conditionalFormatting>
  <conditionalFormatting sqref="E5:F5 F6:F8 E8 B9:E9">
    <cfRule type="cellIs" dxfId="572" priority="11" operator="greaterThan">
      <formula>80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F13E3-1214-4C31-99C1-74E7A1579FF6}">
  <sheetPr>
    <tabColor theme="4" tint="-0.249977111117893"/>
  </sheetPr>
  <dimension ref="A1:M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3" max="13" width="10.5703125" hidden="1" customWidth="1"/>
  </cols>
  <sheetData>
    <row r="1" spans="1:13" ht="28.5" x14ac:dyDescent="0.45">
      <c r="A1" s="338" t="s">
        <v>690</v>
      </c>
      <c r="B1" s="339"/>
      <c r="C1" s="339"/>
      <c r="D1" s="340"/>
    </row>
    <row r="2" spans="1:13" ht="26.25" x14ac:dyDescent="0.4">
      <c r="A2" s="420" t="s">
        <v>933</v>
      </c>
      <c r="B2" s="421"/>
      <c r="C2" s="421"/>
      <c r="D2" s="422"/>
      <c r="E2" s="6"/>
      <c r="F2" s="6"/>
    </row>
    <row r="3" spans="1:13" ht="21.75" thickBot="1" x14ac:dyDescent="0.3">
      <c r="A3" s="472" t="s">
        <v>10</v>
      </c>
      <c r="B3" s="473"/>
      <c r="C3" s="473"/>
      <c r="D3" s="474"/>
      <c r="E3" s="6"/>
      <c r="F3" s="6"/>
    </row>
    <row r="4" spans="1:13" ht="7.7" customHeight="1" thickBot="1" x14ac:dyDescent="0.3">
      <c r="A4" s="18"/>
      <c r="B4" s="6"/>
      <c r="C4" s="6"/>
      <c r="D4" s="6"/>
      <c r="E4" s="6"/>
      <c r="F4" s="6"/>
    </row>
    <row r="5" spans="1:13" ht="37.5" x14ac:dyDescent="0.25">
      <c r="A5" s="215" t="s">
        <v>323</v>
      </c>
      <c r="B5" s="426">
        <f>AVERAGE(B11:B56)</f>
        <v>66.025000000000006</v>
      </c>
      <c r="C5" s="426"/>
      <c r="D5" s="427"/>
      <c r="E5" s="40"/>
      <c r="F5" s="40"/>
    </row>
    <row r="6" spans="1:13" ht="38.25" thickBot="1" x14ac:dyDescent="0.3">
      <c r="A6" s="214" t="s">
        <v>325</v>
      </c>
      <c r="B6" s="349">
        <f>AVERAGE(B11:B16)</f>
        <v>66.025000000000006</v>
      </c>
      <c r="C6" s="349"/>
      <c r="D6" s="350"/>
      <c r="E6" s="36"/>
      <c r="F6" s="30"/>
    </row>
    <row r="7" spans="1:13" ht="7.7" customHeight="1" thickBot="1" x14ac:dyDescent="0.3">
      <c r="A7" s="213"/>
      <c r="B7" s="208"/>
      <c r="C7" s="36"/>
      <c r="D7" s="36"/>
      <c r="E7" s="36"/>
      <c r="F7" s="30"/>
    </row>
    <row r="8" spans="1:13" ht="24" thickBot="1" x14ac:dyDescent="0.3">
      <c r="A8" s="202" t="s">
        <v>324</v>
      </c>
      <c r="B8" s="221">
        <v>43800</v>
      </c>
      <c r="C8" s="196" t="s">
        <v>368</v>
      </c>
      <c r="D8" s="223">
        <v>46356</v>
      </c>
      <c r="E8" s="30"/>
      <c r="F8" s="30"/>
      <c r="M8" s="188">
        <f>D8+1825</f>
        <v>48181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0" t="s">
        <v>387</v>
      </c>
      <c r="B11" s="201">
        <v>28.6</v>
      </c>
      <c r="C11" s="3"/>
    </row>
    <row r="12" spans="1:13" ht="15.75" x14ac:dyDescent="0.25">
      <c r="A12" s="201" t="s">
        <v>349</v>
      </c>
      <c r="B12" s="201">
        <v>71.2</v>
      </c>
      <c r="C12" s="3"/>
    </row>
    <row r="13" spans="1:13" ht="15.75" x14ac:dyDescent="0.25">
      <c r="A13" s="201" t="s">
        <v>152</v>
      </c>
      <c r="B13" s="201">
        <v>81.5</v>
      </c>
    </row>
    <row r="14" spans="1:13" ht="15.75" x14ac:dyDescent="0.25">
      <c r="A14" s="201" t="s">
        <v>153</v>
      </c>
      <c r="B14" s="201">
        <v>82.8</v>
      </c>
    </row>
    <row r="15" spans="1:13" x14ac:dyDescent="0.25">
      <c r="A15" s="2"/>
      <c r="B15" s="2"/>
    </row>
    <row r="16" spans="1:13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z0bf4Tf4wrmaaQNyBFcxWlv2CfWJK7r8XStNlkHcZrG3KzzHpnfBSmP1DRa11RQCzJ4ubQgRqX4BU7NkEk+uzg==" saltValue="uJ8QbHTlPQx8d0z7ny8/Q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71" priority="2" operator="lessThan">
      <formula>70</formula>
    </cfRule>
    <cfRule type="cellIs" dxfId="570" priority="3" operator="between">
      <formula>80</formula>
      <formula>70</formula>
    </cfRule>
    <cfRule type="cellIs" dxfId="569" priority="4" operator="greaterThan">
      <formula>80</formula>
    </cfRule>
  </conditionalFormatting>
  <conditionalFormatting sqref="B11:B14">
    <cfRule type="cellIs" dxfId="568" priority="5" operator="between">
      <formula>70</formula>
      <formula>80</formula>
    </cfRule>
    <cfRule type="cellIs" dxfId="567" priority="6" operator="lessThan">
      <formula>70</formula>
    </cfRule>
    <cfRule type="cellIs" dxfId="566" priority="7" operator="greaterThan">
      <formula>80</formula>
    </cfRule>
  </conditionalFormatting>
  <conditionalFormatting sqref="D8">
    <cfRule type="expression" dxfId="565" priority="1">
      <formula>TODAY()&gt;$M$8</formula>
    </cfRule>
  </conditionalFormatting>
  <conditionalFormatting sqref="E5:F5 F6:F8 E8 B9:E9">
    <cfRule type="cellIs" dxfId="564" priority="14" operator="greaterThan">
      <formula>80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94643-D186-4EC2-BE60-BFC2CA16C6CD}">
  <sheetPr>
    <tabColor theme="4" tint="-0.249977111117893"/>
  </sheetPr>
  <dimension ref="A1:M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3" max="13" width="9.5703125" hidden="1" customWidth="1"/>
  </cols>
  <sheetData>
    <row r="1" spans="1:13" ht="28.5" x14ac:dyDescent="0.45">
      <c r="A1" s="338" t="s">
        <v>934</v>
      </c>
      <c r="B1" s="339"/>
      <c r="C1" s="339"/>
      <c r="D1" s="340"/>
    </row>
    <row r="2" spans="1:13" ht="26.25" x14ac:dyDescent="0.4">
      <c r="A2" s="420" t="s">
        <v>693</v>
      </c>
      <c r="B2" s="421"/>
      <c r="C2" s="421"/>
      <c r="D2" s="422"/>
      <c r="E2" s="6"/>
      <c r="F2" s="6"/>
    </row>
    <row r="3" spans="1:13" ht="21.75" thickBot="1" x14ac:dyDescent="0.3">
      <c r="A3" s="428" t="s">
        <v>7</v>
      </c>
      <c r="B3" s="429"/>
      <c r="C3" s="429"/>
      <c r="D3" s="430"/>
      <c r="E3" s="6"/>
      <c r="F3" s="6"/>
    </row>
    <row r="4" spans="1:13" ht="7.7" customHeight="1" thickBot="1" x14ac:dyDescent="0.3">
      <c r="A4" s="284"/>
      <c r="B4" s="6"/>
      <c r="C4" s="6"/>
      <c r="D4" s="6"/>
      <c r="E4" s="6"/>
      <c r="F4" s="6"/>
    </row>
    <row r="5" spans="1:13" ht="42" x14ac:dyDescent="0.25">
      <c r="A5" s="248" t="s">
        <v>323</v>
      </c>
      <c r="B5" s="426">
        <f>AVERAGE(B11:B56)</f>
        <v>62.1</v>
      </c>
      <c r="C5" s="426"/>
      <c r="D5" s="427"/>
      <c r="E5" s="40"/>
      <c r="F5" s="40"/>
    </row>
    <row r="6" spans="1:13" ht="38.25" thickBot="1" x14ac:dyDescent="0.3">
      <c r="A6" s="189" t="s">
        <v>325</v>
      </c>
      <c r="B6" s="349">
        <f>AVERAGE(B11:B16)</f>
        <v>62.1</v>
      </c>
      <c r="C6" s="349"/>
      <c r="D6" s="350"/>
      <c r="E6" s="36"/>
      <c r="F6" s="30"/>
    </row>
    <row r="7" spans="1:13" ht="7.7" customHeight="1" thickBot="1" x14ac:dyDescent="0.3">
      <c r="A7" s="213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44013</v>
      </c>
      <c r="C8" s="196" t="s">
        <v>368</v>
      </c>
      <c r="D8" s="223">
        <v>46568</v>
      </c>
      <c r="E8" s="30"/>
      <c r="F8" s="30"/>
      <c r="M8" s="188">
        <f>D8+1825</f>
        <v>48393</v>
      </c>
    </row>
    <row r="9" spans="1:13" ht="14.45" customHeight="1" x14ac:dyDescent="0.25">
      <c r="A9" s="32"/>
      <c r="B9" s="37"/>
      <c r="C9" s="37"/>
      <c r="D9" s="37"/>
      <c r="E9" s="30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0" t="s">
        <v>383</v>
      </c>
      <c r="B11" s="240">
        <v>26.7</v>
      </c>
      <c r="C11" s="3"/>
    </row>
    <row r="12" spans="1:13" ht="15.75" x14ac:dyDescent="0.25">
      <c r="A12" s="201" t="s">
        <v>339</v>
      </c>
      <c r="B12" s="240">
        <v>78.400000000000006</v>
      </c>
      <c r="C12" s="3"/>
    </row>
    <row r="13" spans="1:13" ht="15.75" x14ac:dyDescent="0.25">
      <c r="A13" s="201" t="s">
        <v>110</v>
      </c>
      <c r="B13" s="201">
        <v>81.2</v>
      </c>
    </row>
    <row r="14" spans="1:13" x14ac:dyDescent="0.25">
      <c r="A14" s="2"/>
      <c r="B14" s="2"/>
    </row>
    <row r="15" spans="1:13" x14ac:dyDescent="0.25">
      <c r="A15" s="2"/>
      <c r="B15" s="2"/>
    </row>
    <row r="16" spans="1:13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pMJgMoEdf3AR4va5Su0G8wzqO5i3pJ8Z6BqoEoTD7Q6nI29uD7nC/SSQafAcx3b5stjG7B4YrgztdgpFbaX1SQ==" saltValue="0X8dIuyDRMNVNnQKRKcAr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63" priority="5" operator="lessThan">
      <formula>70</formula>
    </cfRule>
    <cfRule type="cellIs" dxfId="562" priority="6" operator="between">
      <formula>80</formula>
      <formula>70</formula>
    </cfRule>
    <cfRule type="cellIs" dxfId="561" priority="7" operator="greaterThan">
      <formula>80</formula>
    </cfRule>
  </conditionalFormatting>
  <conditionalFormatting sqref="B11:B12">
    <cfRule type="cellIs" dxfId="560" priority="2" operator="lessThan">
      <formula>70</formula>
    </cfRule>
    <cfRule type="cellIs" dxfId="559" priority="3" operator="between">
      <formula>80</formula>
      <formula>70</formula>
    </cfRule>
  </conditionalFormatting>
  <conditionalFormatting sqref="B11:B13">
    <cfRule type="cellIs" dxfId="558" priority="4" operator="greaterThan">
      <formula>80</formula>
    </cfRule>
  </conditionalFormatting>
  <conditionalFormatting sqref="D8">
    <cfRule type="expression" dxfId="557" priority="1">
      <formula>TODAY()&gt;$M$8</formula>
    </cfRule>
  </conditionalFormatting>
  <conditionalFormatting sqref="E5:F5 F6:F8 E8 B9:E9">
    <cfRule type="cellIs" dxfId="556" priority="16" operator="greaterThan">
      <formula>80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8290-8F2E-421C-81D1-BFFC2D2B73A3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38" t="s">
        <v>936</v>
      </c>
      <c r="B1" s="339"/>
      <c r="C1" s="339"/>
      <c r="D1" s="340"/>
    </row>
    <row r="2" spans="1:10" ht="26.25" x14ac:dyDescent="0.4">
      <c r="A2" s="420" t="s">
        <v>693</v>
      </c>
      <c r="B2" s="421"/>
      <c r="C2" s="421"/>
      <c r="D2" s="422"/>
      <c r="E2" s="6"/>
      <c r="F2" s="6"/>
    </row>
    <row r="3" spans="1:10" ht="21.75" thickBot="1" x14ac:dyDescent="0.3">
      <c r="A3" s="411" t="s">
        <v>935</v>
      </c>
      <c r="B3" s="412"/>
      <c r="C3" s="412"/>
      <c r="D3" s="413"/>
      <c r="E3" s="6"/>
      <c r="F3" s="6"/>
    </row>
    <row r="4" spans="1:10" ht="15.75" thickBot="1" x14ac:dyDescent="0.3">
      <c r="A4" s="190"/>
      <c r="B4" s="6"/>
      <c r="C4" s="6"/>
      <c r="D4" s="6"/>
      <c r="E4" s="6"/>
      <c r="F4" s="6"/>
    </row>
    <row r="5" spans="1:10" ht="42" x14ac:dyDescent="0.25">
      <c r="A5" s="248" t="s">
        <v>323</v>
      </c>
      <c r="B5" s="426">
        <f>AVERAGE(B11:B15)</f>
        <v>49.55</v>
      </c>
      <c r="C5" s="426"/>
      <c r="D5" s="427"/>
      <c r="E5" s="40"/>
      <c r="F5" s="40"/>
    </row>
    <row r="6" spans="1:10" ht="38.25" thickBot="1" x14ac:dyDescent="0.3">
      <c r="A6" s="189" t="s">
        <v>325</v>
      </c>
      <c r="B6" s="349">
        <f>AVERAGE(B11:B16)</f>
        <v>49.55</v>
      </c>
      <c r="C6" s="349"/>
      <c r="D6" s="350"/>
      <c r="E6" s="36"/>
      <c r="F6" s="30"/>
    </row>
    <row r="7" spans="1:10" ht="24" thickBot="1" x14ac:dyDescent="0.3">
      <c r="A7" s="213"/>
      <c r="B7" s="208"/>
      <c r="C7" s="36"/>
      <c r="D7" s="36"/>
      <c r="E7" s="36"/>
      <c r="F7" s="30"/>
    </row>
    <row r="8" spans="1:10" ht="24" thickBot="1" x14ac:dyDescent="0.3">
      <c r="A8" s="202" t="s">
        <v>324</v>
      </c>
      <c r="B8" s="221">
        <v>44195</v>
      </c>
      <c r="C8" s="196" t="s">
        <v>368</v>
      </c>
      <c r="D8" s="223">
        <v>46750</v>
      </c>
      <c r="E8" s="30"/>
      <c r="F8" s="30"/>
      <c r="J8" s="188">
        <f>D8+1825</f>
        <v>48575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0" t="s">
        <v>388</v>
      </c>
      <c r="B11" s="240">
        <v>29.4</v>
      </c>
    </row>
    <row r="12" spans="1:10" ht="15.75" x14ac:dyDescent="0.25">
      <c r="A12" s="200" t="s">
        <v>340</v>
      </c>
      <c r="B12" s="240">
        <v>69.7</v>
      </c>
    </row>
    <row r="13" spans="1:10" x14ac:dyDescent="0.25">
      <c r="A13" s="2"/>
      <c r="B13" s="2"/>
    </row>
    <row r="14" spans="1:10" x14ac:dyDescent="0.25">
      <c r="A14" s="2"/>
      <c r="B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YGYZRCGLUVQ3e6joDybhf/XFm3YIexxFLR/SWYbam3FPdaWgeVKqfdltpo87JV/C6SzoGMAescf1bZYRbt1HBg==" saltValue="1Sdpz8gXgyLVyuB8tdBof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55" priority="5" operator="lessThan">
      <formula>70</formula>
    </cfRule>
    <cfRule type="cellIs" dxfId="554" priority="6" operator="between">
      <formula>80</formula>
      <formula>70</formula>
    </cfRule>
    <cfRule type="cellIs" dxfId="553" priority="7" operator="greaterThan">
      <formula>80</formula>
    </cfRule>
  </conditionalFormatting>
  <conditionalFormatting sqref="B11:B12">
    <cfRule type="cellIs" dxfId="552" priority="2" operator="lessThan">
      <formula>70</formula>
    </cfRule>
    <cfRule type="cellIs" dxfId="551" priority="3" operator="between">
      <formula>80</formula>
      <formula>70</formula>
    </cfRule>
    <cfRule type="cellIs" dxfId="550" priority="4" operator="greaterThan">
      <formula>80</formula>
    </cfRule>
  </conditionalFormatting>
  <conditionalFormatting sqref="D8">
    <cfRule type="expression" dxfId="549" priority="1">
      <formula>TODAY()&gt;$J$8</formula>
    </cfRule>
  </conditionalFormatting>
  <conditionalFormatting sqref="E5:F5 F6:F8 E8 B9:E9">
    <cfRule type="cellIs" dxfId="548" priority="14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A3C8E-3F2C-4783-AF73-4AB58D3598B7}">
  <dimension ref="A1:J48"/>
  <sheetViews>
    <sheetView topLeftCell="A2"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431" t="s">
        <v>11</v>
      </c>
      <c r="B1" s="432"/>
      <c r="C1" s="432"/>
      <c r="D1" s="433"/>
    </row>
    <row r="2" spans="1:10" ht="47.25" customHeight="1" x14ac:dyDescent="0.4">
      <c r="A2" s="475" t="s">
        <v>1179</v>
      </c>
      <c r="B2" s="476"/>
      <c r="C2" s="476"/>
      <c r="D2" s="477"/>
      <c r="E2" s="6"/>
      <c r="F2" s="6"/>
    </row>
    <row r="3" spans="1:10" ht="21.75" thickBot="1" x14ac:dyDescent="0.4">
      <c r="A3" s="469" t="s">
        <v>884</v>
      </c>
      <c r="B3" s="470"/>
      <c r="C3" s="470"/>
      <c r="D3" s="471"/>
      <c r="E3" s="6"/>
      <c r="F3" s="6"/>
    </row>
    <row r="4" spans="1:10" ht="7.7" customHeight="1" thickBot="1" x14ac:dyDescent="0.3">
      <c r="A4" s="239"/>
      <c r="B4" s="6"/>
      <c r="C4" s="6"/>
      <c r="D4" s="6"/>
      <c r="E4" s="6"/>
      <c r="F4" s="6"/>
    </row>
    <row r="5" spans="1:10" ht="37.5" x14ac:dyDescent="0.25">
      <c r="A5" s="215" t="s">
        <v>323</v>
      </c>
      <c r="B5" s="463">
        <f>AVERAGE(B10:B52)</f>
        <v>89.45</v>
      </c>
      <c r="C5" s="464"/>
      <c r="D5" s="465"/>
      <c r="E5" s="40"/>
      <c r="F5" s="40"/>
    </row>
    <row r="6" spans="1:10" ht="38.25" thickBot="1" x14ac:dyDescent="0.3">
      <c r="A6" s="214" t="s">
        <v>325</v>
      </c>
      <c r="B6" s="405">
        <f>AVERAGE(B10:B20)</f>
        <v>92.075000000000003</v>
      </c>
      <c r="C6" s="406"/>
      <c r="D6" s="407"/>
      <c r="E6" s="36"/>
      <c r="F6" s="30"/>
    </row>
    <row r="7" spans="1:10" ht="7.7" customHeight="1" thickBot="1" x14ac:dyDescent="0.3">
      <c r="A7" s="213"/>
      <c r="B7" s="208"/>
      <c r="C7" s="208"/>
      <c r="D7" s="208"/>
      <c r="E7" s="36"/>
      <c r="F7" s="30"/>
    </row>
    <row r="8" spans="1:10" ht="24" thickBot="1" x14ac:dyDescent="0.3">
      <c r="A8" s="202" t="s">
        <v>324</v>
      </c>
      <c r="B8" s="221">
        <v>44105</v>
      </c>
      <c r="C8" s="196" t="s">
        <v>368</v>
      </c>
      <c r="D8" s="223">
        <v>46660</v>
      </c>
      <c r="E8" s="30"/>
      <c r="F8" s="30"/>
      <c r="J8" s="188">
        <f>D8+1825</f>
        <v>48485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6.6" customHeight="1" x14ac:dyDescent="0.25">
      <c r="A11" s="229"/>
      <c r="B11" s="229"/>
      <c r="C11" s="232"/>
      <c r="D11" s="231"/>
    </row>
    <row r="12" spans="1:10" ht="6.6" customHeight="1" x14ac:dyDescent="0.25">
      <c r="A12" s="229"/>
      <c r="B12" s="229"/>
      <c r="C12" s="232"/>
      <c r="D12" s="231"/>
    </row>
    <row r="13" spans="1:10" ht="17.25" customHeight="1" x14ac:dyDescent="0.25">
      <c r="A13" s="228" t="s">
        <v>1195</v>
      </c>
      <c r="B13" s="249">
        <v>92.9</v>
      </c>
      <c r="C13" s="232"/>
      <c r="D13" s="231"/>
    </row>
    <row r="14" spans="1:10" ht="16.5" customHeight="1" x14ac:dyDescent="0.25">
      <c r="A14" s="228" t="s">
        <v>1194</v>
      </c>
      <c r="B14" s="249">
        <v>93.5</v>
      </c>
      <c r="C14" s="232"/>
      <c r="D14" s="231"/>
    </row>
    <row r="15" spans="1:10" ht="17.25" customHeight="1" x14ac:dyDescent="0.25">
      <c r="A15" s="228" t="s">
        <v>1083</v>
      </c>
      <c r="B15" s="249">
        <v>90.7</v>
      </c>
      <c r="C15" s="232"/>
      <c r="D15" s="231"/>
    </row>
    <row r="16" spans="1:10" ht="18.600000000000001" customHeight="1" x14ac:dyDescent="0.25">
      <c r="A16" s="228" t="s">
        <v>1073</v>
      </c>
      <c r="B16" s="249">
        <v>94</v>
      </c>
      <c r="C16" s="232"/>
      <c r="D16" s="231"/>
    </row>
    <row r="17" spans="1:4" ht="19.350000000000001" customHeight="1" x14ac:dyDescent="0.25">
      <c r="A17" s="228" t="s">
        <v>1058</v>
      </c>
      <c r="B17" s="249">
        <v>93.3</v>
      </c>
      <c r="C17" s="232"/>
      <c r="D17" s="231"/>
    </row>
    <row r="18" spans="1:4" ht="16.350000000000001" customHeight="1" x14ac:dyDescent="0.25">
      <c r="A18" s="228" t="s">
        <v>994</v>
      </c>
      <c r="B18" s="249">
        <v>95.6</v>
      </c>
      <c r="C18" s="232"/>
      <c r="D18" s="231"/>
    </row>
    <row r="19" spans="1:4" ht="15.75" x14ac:dyDescent="0.25">
      <c r="A19" s="228" t="s">
        <v>1059</v>
      </c>
      <c r="B19" s="249">
        <v>87.9</v>
      </c>
      <c r="C19" s="232"/>
      <c r="D19" s="231"/>
    </row>
    <row r="20" spans="1:4" ht="17.45" customHeight="1" x14ac:dyDescent="0.25">
      <c r="A20" s="228" t="s">
        <v>770</v>
      </c>
      <c r="B20" s="249">
        <v>88.7</v>
      </c>
      <c r="C20" s="232"/>
      <c r="D20" s="231"/>
    </row>
    <row r="21" spans="1:4" ht="15.75" x14ac:dyDescent="0.25">
      <c r="A21" s="228" t="s">
        <v>378</v>
      </c>
      <c r="B21" s="249">
        <v>75.900000000000006</v>
      </c>
      <c r="C21" s="232"/>
      <c r="D21" s="231"/>
    </row>
    <row r="22" spans="1:4" ht="15.75" x14ac:dyDescent="0.25">
      <c r="A22" s="228" t="s">
        <v>350</v>
      </c>
      <c r="B22" s="249">
        <v>82</v>
      </c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ht="15.75" x14ac:dyDescent="0.25">
      <c r="A27" s="229"/>
      <c r="B27" s="229"/>
      <c r="C27" s="231"/>
      <c r="D27" s="231"/>
    </row>
    <row r="28" spans="1:4" ht="15.75" x14ac:dyDescent="0.25">
      <c r="A28" s="229"/>
      <c r="B28" s="229"/>
      <c r="C28" s="231"/>
      <c r="D28" s="231"/>
    </row>
    <row r="29" spans="1:4" ht="15.75" x14ac:dyDescent="0.25">
      <c r="A29" s="229"/>
      <c r="B29" s="229"/>
      <c r="C29" s="231"/>
      <c r="D29" s="231"/>
    </row>
    <row r="30" spans="1:4" x14ac:dyDescent="0.25">
      <c r="A30" s="2"/>
      <c r="B30" s="2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CFBxLamsh4gAQpRSMLn653CvIleQH4c77j4fRr1AhZ0gaimQw74SegqrWFTuPSJmL8wLK/vi6IfEKiPzIlvRnQ==" saltValue="DktWfCA6Fkr72KypqQeQP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">
    <cfRule type="cellIs" dxfId="547" priority="2" operator="between">
      <formula>70</formula>
      <formula>80</formula>
    </cfRule>
  </conditionalFormatting>
  <conditionalFormatting sqref="B5:B6">
    <cfRule type="cellIs" dxfId="546" priority="3" operator="lessThan">
      <formula>70</formula>
    </cfRule>
    <cfRule type="cellIs" dxfId="545" priority="4" operator="greaterThan">
      <formula>80</formula>
    </cfRule>
  </conditionalFormatting>
  <conditionalFormatting sqref="B6">
    <cfRule type="cellIs" dxfId="544" priority="9" operator="between">
      <formula>80</formula>
      <formula>70</formula>
    </cfRule>
  </conditionalFormatting>
  <conditionalFormatting sqref="B13:B22">
    <cfRule type="cellIs" dxfId="543" priority="5" operator="lessThan">
      <formula>70</formula>
    </cfRule>
    <cfRule type="cellIs" dxfId="542" priority="6" operator="between">
      <formula>80</formula>
      <formula>70</formula>
    </cfRule>
    <cfRule type="cellIs" dxfId="541" priority="7" operator="greaterThan">
      <formula>80</formula>
    </cfRule>
  </conditionalFormatting>
  <conditionalFormatting sqref="D8">
    <cfRule type="expression" dxfId="540" priority="1">
      <formula>TODAY()&gt;$J$8</formula>
    </cfRule>
  </conditionalFormatting>
  <conditionalFormatting sqref="E5:F5 F6:F8 E8 B9:E9">
    <cfRule type="cellIs" dxfId="539" priority="11" operator="greaterThan">
      <formula>80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0232-9D1A-4F0E-905F-B86BC3F859D7}">
  <dimension ref="A1:J48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9.42578125" bestFit="1" customWidth="1"/>
    <col min="4" max="4" width="13.5703125" bestFit="1" customWidth="1"/>
    <col min="10" max="10" width="0" hidden="1" customWidth="1"/>
  </cols>
  <sheetData>
    <row r="1" spans="1:10" ht="28.5" x14ac:dyDescent="0.45">
      <c r="A1" s="451" t="s">
        <v>831</v>
      </c>
      <c r="B1" s="452"/>
      <c r="C1" s="452"/>
      <c r="D1" s="453"/>
    </row>
    <row r="2" spans="1:10" ht="26.25" x14ac:dyDescent="0.4">
      <c r="A2" s="466" t="s">
        <v>832</v>
      </c>
      <c r="B2" s="467"/>
      <c r="C2" s="467"/>
      <c r="D2" s="468"/>
      <c r="E2" s="6"/>
      <c r="F2" s="6"/>
    </row>
    <row r="3" spans="1:10" ht="21.75" thickBot="1" x14ac:dyDescent="0.4">
      <c r="A3" s="478" t="s">
        <v>833</v>
      </c>
      <c r="B3" s="479"/>
      <c r="C3" s="479"/>
      <c r="D3" s="480"/>
      <c r="E3" s="6"/>
      <c r="F3" s="6"/>
    </row>
    <row r="4" spans="1:10" ht="7.7" customHeight="1" thickBot="1" x14ac:dyDescent="0.3">
      <c r="A4" s="239"/>
      <c r="B4" s="6"/>
      <c r="C4" s="6"/>
      <c r="D4" s="6"/>
      <c r="E4" s="6"/>
      <c r="F4" s="6"/>
    </row>
    <row r="5" spans="1:10" ht="37.5" x14ac:dyDescent="0.25">
      <c r="A5" s="215" t="s">
        <v>323</v>
      </c>
      <c r="B5" s="463">
        <f>AVERAGE(B10:B52)</f>
        <v>69.099999999999994</v>
      </c>
      <c r="C5" s="464"/>
      <c r="D5" s="465"/>
      <c r="E5" s="40"/>
      <c r="F5" s="40"/>
    </row>
    <row r="6" spans="1:10" ht="38.25" thickBot="1" x14ac:dyDescent="0.3">
      <c r="A6" s="214" t="s">
        <v>325</v>
      </c>
      <c r="B6" s="405">
        <f>AVERAGE(B10:B23)</f>
        <v>69.099999999999994</v>
      </c>
      <c r="C6" s="406"/>
      <c r="D6" s="407"/>
      <c r="E6" s="36"/>
      <c r="F6" s="30"/>
    </row>
    <row r="7" spans="1:10" ht="7.7" customHeight="1" thickBot="1" x14ac:dyDescent="0.3">
      <c r="A7" s="213"/>
      <c r="B7" s="208"/>
      <c r="C7" s="208"/>
      <c r="D7" s="208"/>
      <c r="E7" s="36"/>
      <c r="F7" s="30"/>
    </row>
    <row r="8" spans="1:10" ht="24" thickBot="1" x14ac:dyDescent="0.3">
      <c r="A8" s="202" t="s">
        <v>324</v>
      </c>
      <c r="B8" s="221">
        <v>44784</v>
      </c>
      <c r="C8" s="196" t="s">
        <v>368</v>
      </c>
      <c r="D8" s="223">
        <v>47340</v>
      </c>
      <c r="E8" s="30"/>
      <c r="F8" s="30"/>
      <c r="J8" s="188">
        <f>D8+1825</f>
        <v>49165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3" customHeight="1" x14ac:dyDescent="0.25">
      <c r="A11" s="235"/>
      <c r="B11" s="235"/>
      <c r="C11" s="232"/>
      <c r="D11" s="231"/>
    </row>
    <row r="12" spans="1:10" ht="3" customHeight="1" x14ac:dyDescent="0.25">
      <c r="A12" s="235"/>
      <c r="B12" s="235"/>
      <c r="C12" s="232"/>
      <c r="D12" s="231"/>
    </row>
    <row r="13" spans="1:10" ht="3" customHeight="1" x14ac:dyDescent="0.25">
      <c r="A13" s="235"/>
      <c r="B13" s="235"/>
      <c r="C13" s="232"/>
      <c r="D13" s="231"/>
    </row>
    <row r="14" spans="1:10" ht="15.75" customHeight="1" x14ac:dyDescent="0.25">
      <c r="A14" s="228" t="s">
        <v>1214</v>
      </c>
      <c r="B14" s="249">
        <v>71.5</v>
      </c>
      <c r="C14" s="232"/>
      <c r="D14" s="231"/>
    </row>
    <row r="15" spans="1:10" ht="17.25" customHeight="1" x14ac:dyDescent="0.25">
      <c r="A15" s="228" t="s">
        <v>1185</v>
      </c>
      <c r="B15" s="249">
        <v>73.400000000000006</v>
      </c>
      <c r="C15" s="232"/>
      <c r="D15" s="231"/>
    </row>
    <row r="16" spans="1:10" ht="17.100000000000001" customHeight="1" x14ac:dyDescent="0.25">
      <c r="A16" s="229" t="s">
        <v>1126</v>
      </c>
      <c r="B16" s="326">
        <v>74.900000000000006</v>
      </c>
      <c r="C16" s="232"/>
      <c r="D16" s="231"/>
    </row>
    <row r="17" spans="1:6" ht="18.600000000000001" customHeight="1" x14ac:dyDescent="0.25">
      <c r="A17" s="228" t="s">
        <v>1074</v>
      </c>
      <c r="B17" s="326">
        <v>70.099999999999994</v>
      </c>
      <c r="C17" s="232"/>
      <c r="D17" s="231"/>
    </row>
    <row r="18" spans="1:6" ht="17.45" customHeight="1" x14ac:dyDescent="0.25">
      <c r="A18" s="229" t="s">
        <v>1060</v>
      </c>
      <c r="B18" s="326">
        <v>64.2</v>
      </c>
      <c r="C18" s="232"/>
      <c r="D18" s="231"/>
    </row>
    <row r="19" spans="1:6" ht="15.75" x14ac:dyDescent="0.25">
      <c r="A19" s="228" t="s">
        <v>834</v>
      </c>
      <c r="B19" s="326">
        <v>60.5</v>
      </c>
      <c r="C19" s="232"/>
      <c r="D19" s="231"/>
    </row>
    <row r="20" spans="1:6" ht="17.45" customHeight="1" x14ac:dyDescent="0.25">
      <c r="A20" s="229"/>
      <c r="B20" s="241"/>
      <c r="C20" s="232"/>
      <c r="D20" s="231"/>
      <c r="F20" s="231"/>
    </row>
    <row r="21" spans="1:6" ht="15.75" x14ac:dyDescent="0.25">
      <c r="A21" s="229"/>
      <c r="B21" s="241"/>
      <c r="C21" s="232"/>
    </row>
    <row r="22" spans="1:6" ht="15.75" x14ac:dyDescent="0.25">
      <c r="A22" s="229"/>
      <c r="B22" s="241"/>
      <c r="C22" s="231"/>
      <c r="D22" s="231"/>
    </row>
    <row r="23" spans="1:6" ht="15.75" x14ac:dyDescent="0.25">
      <c r="A23" s="229"/>
      <c r="B23" s="229"/>
      <c r="C23" s="231"/>
      <c r="D23" s="231"/>
    </row>
    <row r="24" spans="1:6" ht="15.75" x14ac:dyDescent="0.25">
      <c r="A24" s="229"/>
      <c r="B24" s="229"/>
      <c r="C24" s="231"/>
      <c r="D24" s="231"/>
    </row>
    <row r="25" spans="1:6" ht="15.75" x14ac:dyDescent="0.25">
      <c r="A25" s="229"/>
      <c r="B25" s="229"/>
      <c r="C25" s="231"/>
      <c r="D25" s="231"/>
    </row>
    <row r="26" spans="1:6" ht="15.75" x14ac:dyDescent="0.25">
      <c r="A26" s="229"/>
      <c r="B26" s="229"/>
      <c r="C26" s="231"/>
      <c r="D26" s="231"/>
    </row>
    <row r="27" spans="1:6" ht="15.75" x14ac:dyDescent="0.25">
      <c r="A27" s="229"/>
      <c r="B27" s="229"/>
      <c r="C27" s="231"/>
      <c r="D27" s="231"/>
    </row>
    <row r="28" spans="1:6" ht="15.75" x14ac:dyDescent="0.25">
      <c r="A28" s="192"/>
      <c r="B28" s="192"/>
    </row>
    <row r="29" spans="1:6" ht="15.75" x14ac:dyDescent="0.25">
      <c r="A29" s="192"/>
      <c r="B29" s="192"/>
    </row>
    <row r="30" spans="1:6" ht="15.75" x14ac:dyDescent="0.25">
      <c r="A30" s="192"/>
      <c r="B30" s="192"/>
    </row>
    <row r="31" spans="1:6" ht="15.75" x14ac:dyDescent="0.25">
      <c r="A31" s="192"/>
      <c r="B31" s="192"/>
    </row>
    <row r="32" spans="1:6" ht="15.75" x14ac:dyDescent="0.25">
      <c r="A32" s="192"/>
      <c r="B32" s="192"/>
    </row>
    <row r="33" spans="1:2" ht="15.75" x14ac:dyDescent="0.25">
      <c r="A33" s="192"/>
      <c r="B33" s="19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CbdbhIkDAP8oy9i8LhzsrlW4cK3koMwTC6KdDhyOlXOwLih8FjxfTn5dVSYBS3eyijUan+J/h+03MGZ/7LhbLg==" saltValue="tHQW3+clfJTBU3o+4HbtP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">
    <cfRule type="cellIs" dxfId="538" priority="2" operator="between">
      <formula>70</formula>
      <formula>80</formula>
    </cfRule>
  </conditionalFormatting>
  <conditionalFormatting sqref="B5:B6">
    <cfRule type="cellIs" dxfId="537" priority="3" operator="lessThan">
      <formula>70</formula>
    </cfRule>
    <cfRule type="cellIs" dxfId="536" priority="4" operator="greaterThan">
      <formula>80</formula>
    </cfRule>
  </conditionalFormatting>
  <conditionalFormatting sqref="B6">
    <cfRule type="cellIs" dxfId="535" priority="9" operator="between">
      <formula>80</formula>
      <formula>70</formula>
    </cfRule>
  </conditionalFormatting>
  <conditionalFormatting sqref="B14:B19">
    <cfRule type="cellIs" dxfId="534" priority="5" operator="lessThan">
      <formula>70</formula>
    </cfRule>
    <cfRule type="cellIs" dxfId="533" priority="6" operator="between">
      <formula>80</formula>
      <formula>70</formula>
    </cfRule>
    <cfRule type="cellIs" dxfId="532" priority="7" operator="greaterThan">
      <formula>80</formula>
    </cfRule>
  </conditionalFormatting>
  <conditionalFormatting sqref="D8">
    <cfRule type="expression" dxfId="531" priority="1">
      <formula>TODAY()&gt;$J$8</formula>
    </cfRule>
  </conditionalFormatting>
  <conditionalFormatting sqref="E5:F5 F6:F8 E8 B9:E9">
    <cfRule type="cellIs" dxfId="530" priority="11" operator="greaterThan">
      <formula>80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FB5B-169B-4008-B3B1-309EB89CC12A}">
  <dimension ref="A2:V252"/>
  <sheetViews>
    <sheetView zoomScale="70" zoomScaleNormal="70" workbookViewId="0">
      <selection activeCell="H249" sqref="H249"/>
    </sheetView>
  </sheetViews>
  <sheetFormatPr defaultRowHeight="15" x14ac:dyDescent="0.25"/>
  <cols>
    <col min="1" max="1" width="14.5703125" customWidth="1"/>
    <col min="2" max="2" width="25.5703125" customWidth="1"/>
    <col min="3" max="3" width="20.42578125" bestFit="1" customWidth="1"/>
    <col min="4" max="4" width="26.5703125" bestFit="1" customWidth="1"/>
    <col min="5" max="5" width="46.140625" bestFit="1" customWidth="1"/>
    <col min="6" max="6" width="15.140625" bestFit="1" customWidth="1"/>
    <col min="7" max="7" width="22.5703125" bestFit="1" customWidth="1"/>
    <col min="8" max="8" width="15.140625" bestFit="1" customWidth="1"/>
    <col min="9" max="9" width="13.85546875" bestFit="1" customWidth="1"/>
    <col min="10" max="10" width="24.5703125" bestFit="1" customWidth="1"/>
    <col min="11" max="11" width="20.42578125" bestFit="1" customWidth="1"/>
    <col min="12" max="12" width="14.42578125" bestFit="1" customWidth="1"/>
    <col min="13" max="13" width="18.5703125" customWidth="1"/>
  </cols>
  <sheetData>
    <row r="2" spans="1:22" ht="14.45" customHeight="1" x14ac:dyDescent="0.25">
      <c r="A2" s="381" t="s">
        <v>665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72"/>
      <c r="Q2" s="72"/>
      <c r="R2" s="72"/>
      <c r="S2" s="72"/>
      <c r="T2" s="72"/>
      <c r="U2" s="72"/>
      <c r="V2" s="72"/>
    </row>
    <row r="3" spans="1:22" ht="14.45" customHeight="1" x14ac:dyDescent="0.25">
      <c r="A3" s="381"/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72"/>
      <c r="Q3" s="72"/>
      <c r="R3" s="72"/>
      <c r="S3" s="72"/>
      <c r="T3" s="72"/>
      <c r="U3" s="72"/>
      <c r="V3" s="72"/>
    </row>
    <row r="4" spans="1:22" ht="14.45" customHeight="1" x14ac:dyDescent="0.25">
      <c r="A4" s="381"/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72"/>
      <c r="Q4" s="72"/>
      <c r="R4" s="72"/>
      <c r="S4" s="72"/>
      <c r="T4" s="72"/>
      <c r="U4" s="72"/>
      <c r="V4" s="72"/>
    </row>
    <row r="5" spans="1:22" ht="18.600000000000001" customHeight="1" x14ac:dyDescent="0.3">
      <c r="C5" s="73"/>
      <c r="D5" s="124" t="s">
        <v>762</v>
      </c>
      <c r="E5" s="73"/>
      <c r="F5" s="136" t="s">
        <v>759</v>
      </c>
      <c r="G5" s="125" t="s">
        <v>757</v>
      </c>
      <c r="H5" s="135" t="s">
        <v>756</v>
      </c>
      <c r="I5" s="73"/>
      <c r="J5" s="73" t="s">
        <v>763</v>
      </c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2" ht="18.75" x14ac:dyDescent="0.3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3"/>
      <c r="O6" s="73"/>
      <c r="P6" s="73"/>
      <c r="Q6" s="73"/>
      <c r="R6" s="73"/>
      <c r="S6" s="73"/>
      <c r="T6" s="73"/>
      <c r="U6" s="73"/>
      <c r="V6" s="73"/>
    </row>
    <row r="8" spans="1:22" ht="27.75" x14ac:dyDescent="0.4">
      <c r="A8" s="351" t="s">
        <v>727</v>
      </c>
      <c r="B8" s="351"/>
      <c r="C8" s="351"/>
      <c r="D8" s="351"/>
      <c r="E8" s="351"/>
      <c r="I8" s="353" t="s">
        <v>728</v>
      </c>
      <c r="J8" s="353"/>
      <c r="K8" s="353"/>
      <c r="L8" s="353"/>
    </row>
    <row r="9" spans="1:22" ht="15.75" thickBot="1" x14ac:dyDescent="0.3"/>
    <row r="10" spans="1:22" ht="27" thickBot="1" x14ac:dyDescent="0.45">
      <c r="A10" s="388" t="s">
        <v>672</v>
      </c>
      <c r="B10" s="389"/>
      <c r="C10" s="389"/>
      <c r="D10" s="389"/>
      <c r="E10" s="390"/>
      <c r="I10" s="385" t="s">
        <v>729</v>
      </c>
      <c r="J10" s="386"/>
      <c r="K10" s="386"/>
      <c r="L10" s="387"/>
      <c r="M10" s="54"/>
    </row>
    <row r="11" spans="1:22" ht="30" x14ac:dyDescent="0.25">
      <c r="A11" s="289" t="s">
        <v>111</v>
      </c>
      <c r="B11" s="141" t="s">
        <v>733</v>
      </c>
      <c r="C11" s="141" t="s">
        <v>734</v>
      </c>
      <c r="D11" s="75" t="s">
        <v>329</v>
      </c>
      <c r="E11" s="76" t="s">
        <v>113</v>
      </c>
      <c r="G11" s="34"/>
      <c r="I11" s="144" t="s">
        <v>662</v>
      </c>
      <c r="J11" s="145" t="s">
        <v>730</v>
      </c>
      <c r="K11" s="145" t="s">
        <v>731</v>
      </c>
      <c r="L11" s="146" t="s">
        <v>329</v>
      </c>
    </row>
    <row r="12" spans="1:22" x14ac:dyDescent="0.25">
      <c r="A12" s="290" t="s">
        <v>666</v>
      </c>
      <c r="B12" s="67">
        <f>E1F88!B5</f>
        <v>94.830769230769249</v>
      </c>
      <c r="C12" s="67">
        <f>E1F88!B6</f>
        <v>92.533333333333346</v>
      </c>
      <c r="D12" s="23">
        <f>COUNTA(E1F88!A11:A43)</f>
        <v>26</v>
      </c>
      <c r="E12" s="96" t="s">
        <v>320</v>
      </c>
      <c r="G12" s="34"/>
      <c r="I12" s="147">
        <f>COUNTA(I15:I38)</f>
        <v>24</v>
      </c>
      <c r="J12" s="69">
        <f>AVERAGE(J15:J38)</f>
        <v>91.750287566700592</v>
      </c>
      <c r="K12" s="69">
        <f>AVERAGE(K15:K38)</f>
        <v>91.617282608695646</v>
      </c>
      <c r="L12" s="148">
        <f>SUM(L15:L38)</f>
        <v>354</v>
      </c>
    </row>
    <row r="13" spans="1:22" ht="14.45" customHeight="1" x14ac:dyDescent="0.25">
      <c r="A13" s="291"/>
      <c r="B13" s="67"/>
      <c r="C13" s="67"/>
      <c r="D13" s="23"/>
      <c r="E13" s="78"/>
      <c r="G13" s="34"/>
      <c r="I13" s="391" t="s">
        <v>663</v>
      </c>
      <c r="J13" s="392"/>
      <c r="K13" s="392"/>
      <c r="L13" s="393"/>
    </row>
    <row r="14" spans="1:22" ht="14.45" customHeight="1" x14ac:dyDescent="0.25">
      <c r="A14" s="290" t="s">
        <v>667</v>
      </c>
      <c r="B14" s="67">
        <f>E1G23!B5</f>
        <v>83.338461538461544</v>
      </c>
      <c r="C14" s="67">
        <f>E1G23!B6</f>
        <v>85.90000000000002</v>
      </c>
      <c r="D14" s="23">
        <f>COUNTA(E1G23!A11:A43)</f>
        <v>26</v>
      </c>
      <c r="E14" s="96" t="s">
        <v>693</v>
      </c>
      <c r="G14" s="34"/>
      <c r="I14" s="149" t="s">
        <v>732</v>
      </c>
      <c r="J14" s="68" t="s">
        <v>733</v>
      </c>
      <c r="K14" s="68" t="s">
        <v>734</v>
      </c>
      <c r="L14" s="150" t="s">
        <v>329</v>
      </c>
    </row>
    <row r="15" spans="1:22" x14ac:dyDescent="0.25">
      <c r="A15" s="291"/>
      <c r="B15" s="67"/>
      <c r="C15" s="67"/>
      <c r="D15" s="23"/>
      <c r="E15" s="78"/>
      <c r="G15" s="34"/>
      <c r="I15" s="142" t="s">
        <v>666</v>
      </c>
      <c r="J15" s="67">
        <f>B12</f>
        <v>94.830769230769249</v>
      </c>
      <c r="K15" s="67">
        <f>C12</f>
        <v>92.533333333333346</v>
      </c>
      <c r="L15" s="78">
        <f>D12</f>
        <v>26</v>
      </c>
    </row>
    <row r="16" spans="1:22" x14ac:dyDescent="0.25">
      <c r="A16" s="290" t="s">
        <v>668</v>
      </c>
      <c r="B16" s="67">
        <f>E1L59!B5</f>
        <v>94.378571428571419</v>
      </c>
      <c r="C16" s="67">
        <f>E1L59!B6</f>
        <v>93.55</v>
      </c>
      <c r="D16" s="23">
        <f>COUNTA(E1L59!A11:A43)</f>
        <v>14</v>
      </c>
      <c r="E16" s="96" t="s">
        <v>320</v>
      </c>
      <c r="G16" s="34"/>
      <c r="I16" s="142" t="s">
        <v>668</v>
      </c>
      <c r="J16" s="67">
        <f>B16</f>
        <v>94.378571428571419</v>
      </c>
      <c r="K16" s="67">
        <f>C16</f>
        <v>93.55</v>
      </c>
      <c r="L16" s="78">
        <f>D16</f>
        <v>14</v>
      </c>
    </row>
    <row r="17" spans="1:12" x14ac:dyDescent="0.25">
      <c r="A17" s="291"/>
      <c r="B17" s="67"/>
      <c r="C17" s="67"/>
      <c r="D17" s="23"/>
      <c r="E17" s="78"/>
      <c r="G17" s="34"/>
      <c r="I17" s="77" t="s">
        <v>3</v>
      </c>
      <c r="J17" s="22">
        <f>B24</f>
        <v>95.416666666666671</v>
      </c>
      <c r="K17" s="22">
        <f>C24</f>
        <v>95.024999999999991</v>
      </c>
      <c r="L17" s="151">
        <f>D24</f>
        <v>12</v>
      </c>
    </row>
    <row r="18" spans="1:12" x14ac:dyDescent="0.25">
      <c r="A18" s="290" t="s">
        <v>669</v>
      </c>
      <c r="B18" s="67">
        <f>E1M87!B5</f>
        <v>95.871428571428581</v>
      </c>
      <c r="C18" s="67">
        <f>E1M87!B6</f>
        <v>97.850000000000009</v>
      </c>
      <c r="D18" s="23">
        <f>COUNTA(E1M87!A11:A43)</f>
        <v>14</v>
      </c>
      <c r="E18" s="96" t="s">
        <v>693</v>
      </c>
      <c r="G18" s="34"/>
      <c r="I18" s="77" t="s">
        <v>2</v>
      </c>
      <c r="J18" s="24">
        <f>B26</f>
        <v>95.550000000000011</v>
      </c>
      <c r="K18" s="24">
        <f>C26</f>
        <v>96.128571428571448</v>
      </c>
      <c r="L18" s="152">
        <f>D26</f>
        <v>10</v>
      </c>
    </row>
    <row r="19" spans="1:12" x14ac:dyDescent="0.25">
      <c r="A19" s="291"/>
      <c r="B19" s="67"/>
      <c r="C19" s="67"/>
      <c r="D19" s="23"/>
      <c r="E19" s="78"/>
      <c r="G19" s="34"/>
      <c r="I19" s="77" t="s">
        <v>0</v>
      </c>
      <c r="J19" s="26">
        <f>B28</f>
        <v>95.811111111111103</v>
      </c>
      <c r="K19" s="26">
        <f>C28</f>
        <v>96.571428571428569</v>
      </c>
      <c r="L19" s="153">
        <f>D28</f>
        <v>9</v>
      </c>
    </row>
    <row r="20" spans="1:12" x14ac:dyDescent="0.25">
      <c r="A20" s="290" t="s">
        <v>670</v>
      </c>
      <c r="B20" s="67">
        <f>E1N92!B5</f>
        <v>89.657142857142873</v>
      </c>
      <c r="C20" s="67">
        <f>E1N92!B6</f>
        <v>90.116666666666674</v>
      </c>
      <c r="D20" s="23">
        <f>COUNTA(E1N92!A11:A43)</f>
        <v>14</v>
      </c>
      <c r="E20" s="96" t="s">
        <v>693</v>
      </c>
      <c r="G20" s="34"/>
      <c r="I20" s="77" t="s">
        <v>839</v>
      </c>
      <c r="J20" s="26">
        <f>B30</f>
        <v>94.66</v>
      </c>
      <c r="K20" s="26">
        <f>C30</f>
        <v>94.66</v>
      </c>
      <c r="L20" s="153">
        <f>D30</f>
        <v>6</v>
      </c>
    </row>
    <row r="21" spans="1:12" x14ac:dyDescent="0.25">
      <c r="A21" s="291"/>
      <c r="B21" s="67"/>
      <c r="C21" s="67"/>
      <c r="D21" s="23"/>
      <c r="E21" s="78"/>
      <c r="G21" s="34"/>
      <c r="I21" s="77" t="str">
        <f>A34</f>
        <v>E1U99</v>
      </c>
      <c r="J21" s="26"/>
      <c r="K21" s="26"/>
      <c r="L21" s="153">
        <f>D34</f>
        <v>6</v>
      </c>
    </row>
    <row r="22" spans="1:12" x14ac:dyDescent="0.25">
      <c r="A22" s="290" t="s">
        <v>1</v>
      </c>
      <c r="B22" s="22">
        <f>E1O32!B5</f>
        <v>90.461111111111123</v>
      </c>
      <c r="C22" s="22">
        <f>E1O32!B6</f>
        <v>92.300000000000026</v>
      </c>
      <c r="D22" s="28">
        <f>COUNTA(E1O32!A12:A49)</f>
        <v>18</v>
      </c>
      <c r="E22" s="78" t="s">
        <v>114</v>
      </c>
      <c r="G22" s="34"/>
      <c r="I22" s="142" t="s">
        <v>681</v>
      </c>
      <c r="J22" s="67">
        <f>B42</f>
        <v>68.585714285714275</v>
      </c>
      <c r="K22" s="67">
        <f>C42</f>
        <v>68.75</v>
      </c>
      <c r="L22" s="78">
        <f>D42</f>
        <v>14</v>
      </c>
    </row>
    <row r="23" spans="1:12" x14ac:dyDescent="0.25">
      <c r="A23" s="174"/>
      <c r="B23" s="21"/>
      <c r="C23" s="21"/>
      <c r="D23" s="48"/>
      <c r="E23" s="80"/>
      <c r="G23" s="34"/>
      <c r="I23" s="77" t="s">
        <v>4</v>
      </c>
      <c r="J23" s="24">
        <f>B54</f>
        <v>97.095454545454544</v>
      </c>
      <c r="K23" s="24">
        <f>C54</f>
        <v>93.699999999999989</v>
      </c>
      <c r="L23" s="152">
        <f>D54</f>
        <v>22</v>
      </c>
    </row>
    <row r="24" spans="1:12" x14ac:dyDescent="0.25">
      <c r="A24" s="173" t="s">
        <v>3</v>
      </c>
      <c r="B24" s="22">
        <f>E1S36!B5</f>
        <v>95.416666666666671</v>
      </c>
      <c r="C24" s="22">
        <f>E1S36!B6</f>
        <v>95.024999999999991</v>
      </c>
      <c r="D24" s="28">
        <f>COUNTA(E1S36!A11:A51)</f>
        <v>12</v>
      </c>
      <c r="E24" s="78" t="str">
        <f>E1S36!A2</f>
        <v>Webber Infrastructure, Inc.</v>
      </c>
      <c r="G24" s="34"/>
      <c r="I24" s="77" t="s">
        <v>6</v>
      </c>
      <c r="J24" s="26">
        <f>B62</f>
        <v>72.286666666666662</v>
      </c>
      <c r="K24" s="26">
        <f>C62</f>
        <v>74.787499999999994</v>
      </c>
      <c r="L24" s="153">
        <f>D62</f>
        <v>15</v>
      </c>
    </row>
    <row r="25" spans="1:12" x14ac:dyDescent="0.25">
      <c r="A25" s="174"/>
      <c r="B25" s="21"/>
      <c r="C25" s="21"/>
      <c r="D25" s="48"/>
      <c r="E25" s="80"/>
      <c r="G25" s="34"/>
      <c r="I25" s="77" t="s">
        <v>8</v>
      </c>
      <c r="J25" s="26">
        <f>B66</f>
        <v>90.058333333333337</v>
      </c>
      <c r="K25" s="26">
        <f>C66</f>
        <v>89.071428571428569</v>
      </c>
      <c r="L25" s="153">
        <f>D66</f>
        <v>12</v>
      </c>
    </row>
    <row r="26" spans="1:12" x14ac:dyDescent="0.25">
      <c r="A26" s="173" t="s">
        <v>2</v>
      </c>
      <c r="B26" s="24">
        <f>E1T20!B5</f>
        <v>95.550000000000011</v>
      </c>
      <c r="C26" s="24">
        <f>E1T20!B6</f>
        <v>96.128571428571448</v>
      </c>
      <c r="D26" s="49">
        <f>COUNTA(E1T20!B11:B49)</f>
        <v>10</v>
      </c>
      <c r="E26" s="81" t="str">
        <f>E1T20!A2</f>
        <v>Webber Infrastructure, Inc.</v>
      </c>
      <c r="G26" s="34"/>
      <c r="I26" s="77" t="s">
        <v>9</v>
      </c>
      <c r="J26" s="26">
        <f>B68</f>
        <v>91.230769230769226</v>
      </c>
      <c r="K26" s="26">
        <f>C68</f>
        <v>90.012500000000003</v>
      </c>
      <c r="L26" s="153">
        <f>D68</f>
        <v>13</v>
      </c>
    </row>
    <row r="27" spans="1:12" x14ac:dyDescent="0.25">
      <c r="A27" s="174"/>
      <c r="B27" s="25"/>
      <c r="C27" s="25"/>
      <c r="D27" s="50"/>
      <c r="E27" s="82"/>
      <c r="G27" s="34"/>
      <c r="I27" s="77" t="s">
        <v>13</v>
      </c>
      <c r="J27" s="67">
        <f>B90</f>
        <v>90.42962962962963</v>
      </c>
      <c r="K27" s="67">
        <f>C90</f>
        <v>97.985714285714295</v>
      </c>
      <c r="L27" s="78">
        <f>D90</f>
        <v>27</v>
      </c>
    </row>
    <row r="28" spans="1:12" x14ac:dyDescent="0.25">
      <c r="A28" s="173" t="s">
        <v>0</v>
      </c>
      <c r="B28" s="26">
        <f>E1T80!B5</f>
        <v>95.811111111111103</v>
      </c>
      <c r="C28" s="26">
        <f>E1T80!B6</f>
        <v>96.571428571428569</v>
      </c>
      <c r="D28" s="51">
        <f>COUNTA(E1T80!B11:B49)</f>
        <v>9</v>
      </c>
      <c r="E28" s="117" t="str">
        <f>E1T80!A2</f>
        <v>Webber Infrastructure, Inc.</v>
      </c>
      <c r="G28" s="34"/>
      <c r="I28" s="142" t="s">
        <v>696</v>
      </c>
      <c r="J28" s="67">
        <f>B92</f>
        <v>94.815384615384602</v>
      </c>
      <c r="K28" s="67">
        <f>C92</f>
        <v>92.633333333333326</v>
      </c>
      <c r="L28" s="78">
        <f>D92</f>
        <v>14</v>
      </c>
    </row>
    <row r="29" spans="1:12" x14ac:dyDescent="0.25">
      <c r="A29" s="173"/>
      <c r="B29" s="26"/>
      <c r="C29" s="26"/>
      <c r="D29" s="51"/>
      <c r="E29" s="117"/>
      <c r="G29" s="34"/>
      <c r="I29" s="77" t="s">
        <v>15</v>
      </c>
      <c r="J29" s="67">
        <f>B96</f>
        <v>98.265000000000001</v>
      </c>
      <c r="K29" s="67">
        <f>C96</f>
        <v>99.357142857142861</v>
      </c>
      <c r="L29" s="78">
        <f>D96</f>
        <v>20</v>
      </c>
    </row>
    <row r="30" spans="1:12" x14ac:dyDescent="0.25">
      <c r="A30" s="173" t="s">
        <v>839</v>
      </c>
      <c r="B30" s="26">
        <f>E1U59!B5</f>
        <v>94.66</v>
      </c>
      <c r="C30" s="26">
        <f>E1U59!B6</f>
        <v>94.66</v>
      </c>
      <c r="D30" s="51">
        <f>COUNTA(E1U59!A11:A34)</f>
        <v>6</v>
      </c>
      <c r="E30" s="117" t="str">
        <f>E1U59!A2</f>
        <v>Webber Infrastructure, Inc.</v>
      </c>
      <c r="G30" s="34"/>
      <c r="I30" s="77" t="s">
        <v>16</v>
      </c>
      <c r="J30" s="22">
        <f>B98</f>
        <v>98.164285714285697</v>
      </c>
      <c r="K30" s="22">
        <f>C98</f>
        <v>97.299999999999983</v>
      </c>
      <c r="L30" s="151">
        <f>D98</f>
        <v>14</v>
      </c>
    </row>
    <row r="31" spans="1:12" x14ac:dyDescent="0.25">
      <c r="A31" s="173"/>
      <c r="B31" s="26"/>
      <c r="C31" s="26"/>
      <c r="D31" s="51"/>
      <c r="E31" s="117"/>
      <c r="G31" s="34"/>
      <c r="I31" s="77" t="s">
        <v>17</v>
      </c>
      <c r="J31" s="22">
        <f>B100</f>
        <v>96.6</v>
      </c>
      <c r="K31" s="22">
        <f>C100</f>
        <v>96.128571428571419</v>
      </c>
      <c r="L31" s="151">
        <f>D100</f>
        <v>13</v>
      </c>
    </row>
    <row r="32" spans="1:12" x14ac:dyDescent="0.25">
      <c r="A32" s="173" t="s">
        <v>803</v>
      </c>
      <c r="B32" s="26">
        <f>E1U67!B5</f>
        <v>94.01428571428572</v>
      </c>
      <c r="C32" s="26">
        <f>E1U67!B6</f>
        <v>94.01428571428572</v>
      </c>
      <c r="D32" s="51">
        <f>COUNTA(E1U67!A11:A40)</f>
        <v>7</v>
      </c>
      <c r="E32" s="117" t="str">
        <f>E1U67!A2</f>
        <v>Deangelo Contracting Services</v>
      </c>
      <c r="G32" s="34"/>
      <c r="I32" s="142" t="s">
        <v>699</v>
      </c>
      <c r="J32" s="67">
        <f>B114</f>
        <v>88.266666666666652</v>
      </c>
      <c r="K32" s="67">
        <f>C114</f>
        <v>80.416666666666671</v>
      </c>
      <c r="L32" s="78">
        <f>D114</f>
        <v>24</v>
      </c>
    </row>
    <row r="33" spans="1:13" x14ac:dyDescent="0.25">
      <c r="A33" s="173"/>
      <c r="B33" s="26"/>
      <c r="C33" s="26"/>
      <c r="D33" s="51"/>
      <c r="E33" s="117"/>
      <c r="G33" s="34"/>
      <c r="I33" s="142" t="s">
        <v>706</v>
      </c>
      <c r="J33" s="67">
        <f>B148</f>
        <v>98</v>
      </c>
      <c r="K33" s="67">
        <f>C148</f>
        <v>98.36666666666666</v>
      </c>
      <c r="L33" s="78">
        <f>D148</f>
        <v>14</v>
      </c>
    </row>
    <row r="34" spans="1:13" ht="15.75" thickBot="1" x14ac:dyDescent="0.3">
      <c r="A34" s="175" t="s">
        <v>837</v>
      </c>
      <c r="B34" s="84">
        <f>E1U99!B5</f>
        <v>73.733333333333334</v>
      </c>
      <c r="C34" s="84">
        <f>E1U99!B6</f>
        <v>73.733333333333334</v>
      </c>
      <c r="D34" s="85">
        <f>COUNTA(E1U99!A11:A38)</f>
        <v>6</v>
      </c>
      <c r="E34" s="86" t="str">
        <f>E1U99!A2</f>
        <v>Webber Infrastructure, Inc.</v>
      </c>
      <c r="G34" s="34"/>
      <c r="I34" s="77" t="s">
        <v>22</v>
      </c>
      <c r="J34" s="22">
        <f>B158</f>
        <v>97.566666666666663</v>
      </c>
      <c r="K34" s="22">
        <f>C158</f>
        <v>98.149999999999991</v>
      </c>
      <c r="L34" s="151">
        <f>D158</f>
        <v>12</v>
      </c>
    </row>
    <row r="35" spans="1:13" x14ac:dyDescent="0.25">
      <c r="G35" s="34"/>
      <c r="I35" s="77" t="s">
        <v>25</v>
      </c>
      <c r="J35" s="67">
        <f>B196</f>
        <v>84.84</v>
      </c>
      <c r="K35" s="67">
        <f>C196</f>
        <v>85.899999999999991</v>
      </c>
      <c r="L35" s="78">
        <f>D196</f>
        <v>10</v>
      </c>
    </row>
    <row r="36" spans="1:13" x14ac:dyDescent="0.25">
      <c r="G36" s="34"/>
      <c r="I36" s="77" t="s">
        <v>29</v>
      </c>
      <c r="J36" s="67">
        <f>B212</f>
        <v>84.004166666666663</v>
      </c>
      <c r="K36" s="67">
        <f>C212</f>
        <v>86.224999999999994</v>
      </c>
      <c r="L36" s="78">
        <f>D212</f>
        <v>24</v>
      </c>
    </row>
    <row r="37" spans="1:13" ht="15.75" thickBot="1" x14ac:dyDescent="0.3">
      <c r="G37" s="34"/>
      <c r="I37" s="77" t="s">
        <v>27</v>
      </c>
      <c r="J37" s="22">
        <f>B218</f>
        <v>91.309090909090912</v>
      </c>
      <c r="K37" s="22">
        <f>C218</f>
        <v>91.857142857142861</v>
      </c>
      <c r="L37" s="151">
        <f>D218</f>
        <v>11</v>
      </c>
    </row>
    <row r="38" spans="1:13" ht="27" thickBot="1" x14ac:dyDescent="0.45">
      <c r="A38" s="385" t="s">
        <v>673</v>
      </c>
      <c r="B38" s="386"/>
      <c r="C38" s="386"/>
      <c r="D38" s="386"/>
      <c r="E38" s="387"/>
      <c r="G38" s="34"/>
      <c r="I38" s="83" t="s">
        <v>32</v>
      </c>
      <c r="J38" s="154">
        <f>B244</f>
        <v>98.091666666666683</v>
      </c>
      <c r="K38" s="154">
        <f>C244</f>
        <v>98.087499999999991</v>
      </c>
      <c r="L38" s="155">
        <f>D244</f>
        <v>12</v>
      </c>
    </row>
    <row r="39" spans="1:13" ht="30" x14ac:dyDescent="0.25">
      <c r="A39" s="156" t="s">
        <v>112</v>
      </c>
      <c r="B39" s="75" t="s">
        <v>328</v>
      </c>
      <c r="C39" s="75" t="s">
        <v>325</v>
      </c>
      <c r="D39" s="75" t="s">
        <v>329</v>
      </c>
      <c r="E39" s="76" t="s">
        <v>113</v>
      </c>
      <c r="G39" s="34"/>
    </row>
    <row r="40" spans="1:13" x14ac:dyDescent="0.25">
      <c r="A40" s="142" t="s">
        <v>680</v>
      </c>
      <c r="B40" s="67">
        <f>E2K97!B5</f>
        <v>73.273684210526312</v>
      </c>
      <c r="C40" s="67">
        <f>E2K97!B6</f>
        <v>75.283333333333346</v>
      </c>
      <c r="D40" s="23">
        <f>COUNTA(E2K97!A11:A43)</f>
        <v>19</v>
      </c>
      <c r="E40" s="96" t="s">
        <v>693</v>
      </c>
      <c r="G40" s="34"/>
    </row>
    <row r="41" spans="1:13" ht="15.75" thickBot="1" x14ac:dyDescent="0.3">
      <c r="A41" s="143"/>
      <c r="B41" s="67"/>
      <c r="C41" s="67"/>
      <c r="D41" s="23"/>
      <c r="E41" s="78"/>
      <c r="G41" s="34"/>
    </row>
    <row r="42" spans="1:13" ht="27" thickBot="1" x14ac:dyDescent="0.45">
      <c r="A42" s="142" t="s">
        <v>681</v>
      </c>
      <c r="B42" s="67">
        <f>'E2088'!B5</f>
        <v>68.585714285714275</v>
      </c>
      <c r="C42" s="67">
        <f>'E2088'!B6</f>
        <v>68.75</v>
      </c>
      <c r="D42" s="23">
        <f>COUNTA('E2088'!A11:A43)</f>
        <v>14</v>
      </c>
      <c r="E42" s="96" t="s">
        <v>320</v>
      </c>
      <c r="G42" s="34"/>
      <c r="I42" s="385" t="s">
        <v>671</v>
      </c>
      <c r="J42" s="386"/>
      <c r="K42" s="386"/>
      <c r="L42" s="387"/>
    </row>
    <row r="43" spans="1:13" ht="30" x14ac:dyDescent="0.25">
      <c r="A43" s="143"/>
      <c r="B43" s="67"/>
      <c r="C43" s="67"/>
      <c r="D43" s="23"/>
      <c r="E43" s="78"/>
      <c r="G43" s="34"/>
      <c r="I43" s="144" t="s">
        <v>662</v>
      </c>
      <c r="J43" s="145" t="s">
        <v>730</v>
      </c>
      <c r="K43" s="145" t="s">
        <v>731</v>
      </c>
      <c r="L43" s="146" t="s">
        <v>329</v>
      </c>
    </row>
    <row r="44" spans="1:13" x14ac:dyDescent="0.25">
      <c r="A44" s="142" t="s">
        <v>682</v>
      </c>
      <c r="B44" s="67">
        <f>E2Q70!B5</f>
        <v>83.757142857142853</v>
      </c>
      <c r="C44" s="67">
        <f>E2Q70!B6</f>
        <v>80.766666666666666</v>
      </c>
      <c r="D44" s="23">
        <f>COUNTA(E2Q70!A11:A43)</f>
        <v>14</v>
      </c>
      <c r="E44" s="96" t="s">
        <v>322</v>
      </c>
      <c r="G44" s="34"/>
      <c r="I44" s="147">
        <f>COUNTA(I47:I76)</f>
        <v>30</v>
      </c>
      <c r="J44" s="69">
        <f>AVERAGE(J47:J76)</f>
        <v>80.972118156112884</v>
      </c>
      <c r="K44" s="69">
        <f>AVERAGE(K47:K76)</f>
        <v>79.762388888888879</v>
      </c>
      <c r="L44" s="148">
        <f>SUM(L47:L76)</f>
        <v>375</v>
      </c>
    </row>
    <row r="45" spans="1:13" x14ac:dyDescent="0.25">
      <c r="A45" s="143"/>
      <c r="B45" s="67"/>
      <c r="C45" s="67"/>
      <c r="D45" s="23"/>
      <c r="E45" s="78"/>
      <c r="G45" s="34"/>
      <c r="I45" s="391" t="s">
        <v>663</v>
      </c>
      <c r="J45" s="392"/>
      <c r="K45" s="392"/>
      <c r="L45" s="393"/>
      <c r="M45" s="163"/>
    </row>
    <row r="46" spans="1:13" ht="30" x14ac:dyDescent="0.25">
      <c r="A46" s="142" t="s">
        <v>683</v>
      </c>
      <c r="B46" s="67">
        <f>E2Q71!B5</f>
        <v>87.828571428571422</v>
      </c>
      <c r="C46" s="67">
        <f>E2Q71!B6</f>
        <v>84.199999999999989</v>
      </c>
      <c r="D46" s="23">
        <f>COUNTA(E2Q71!A11:A43)</f>
        <v>14</v>
      </c>
      <c r="E46" s="96" t="s">
        <v>114</v>
      </c>
      <c r="G46" s="34"/>
      <c r="I46" s="149" t="s">
        <v>732</v>
      </c>
      <c r="J46" s="68" t="s">
        <v>733</v>
      </c>
      <c r="K46" s="68" t="s">
        <v>734</v>
      </c>
      <c r="L46" s="150" t="s">
        <v>329</v>
      </c>
    </row>
    <row r="47" spans="1:13" x14ac:dyDescent="0.25">
      <c r="A47" s="143"/>
      <c r="B47" s="67"/>
      <c r="C47" s="67"/>
      <c r="D47" s="23"/>
      <c r="E47" s="78"/>
      <c r="G47" s="34"/>
      <c r="I47" s="142" t="s">
        <v>667</v>
      </c>
      <c r="J47" s="67">
        <f>B14</f>
        <v>83.338461538461544</v>
      </c>
      <c r="K47" s="67">
        <f>C14</f>
        <v>85.90000000000002</v>
      </c>
      <c r="L47" s="78">
        <f>D14</f>
        <v>26</v>
      </c>
      <c r="M47" s="163"/>
    </row>
    <row r="48" spans="1:13" x14ac:dyDescent="0.25">
      <c r="A48" s="142" t="s">
        <v>684</v>
      </c>
      <c r="B48" s="67">
        <f>E2Q74!B5</f>
        <v>86.635714285714272</v>
      </c>
      <c r="C48" s="67">
        <f>E2Q74!B6</f>
        <v>95.449999999999989</v>
      </c>
      <c r="D48" s="23">
        <f>COUNTA(E2Q74!A11:A43)</f>
        <v>14</v>
      </c>
      <c r="E48" s="96" t="s">
        <v>694</v>
      </c>
      <c r="G48" s="34"/>
      <c r="I48" s="142" t="s">
        <v>669</v>
      </c>
      <c r="J48" s="67">
        <f>B18</f>
        <v>95.871428571428581</v>
      </c>
      <c r="K48" s="67">
        <f>C18</f>
        <v>97.850000000000009</v>
      </c>
      <c r="L48" s="78">
        <f>D18</f>
        <v>14</v>
      </c>
    </row>
    <row r="49" spans="1:12" x14ac:dyDescent="0.25">
      <c r="A49" s="143"/>
      <c r="B49" s="67"/>
      <c r="C49" s="67"/>
      <c r="D49" s="23"/>
      <c r="E49" s="78"/>
      <c r="G49" s="34"/>
      <c r="I49" s="142" t="s">
        <v>670</v>
      </c>
      <c r="J49" s="67">
        <f>B20</f>
        <v>89.657142857142873</v>
      </c>
      <c r="K49" s="67">
        <f>C20</f>
        <v>90.116666666666674</v>
      </c>
      <c r="L49" s="78">
        <f>D20</f>
        <v>14</v>
      </c>
    </row>
    <row r="50" spans="1:12" x14ac:dyDescent="0.25">
      <c r="A50" s="142" t="s">
        <v>685</v>
      </c>
      <c r="B50" s="22">
        <f>E2R38!B5</f>
        <v>83.735714285714295</v>
      </c>
      <c r="C50" s="22">
        <f>E2R38!B6</f>
        <v>83.783333333333331</v>
      </c>
      <c r="D50" s="28">
        <f>COUNTA(E2R38!A11:A43)</f>
        <v>14</v>
      </c>
      <c r="E50" s="96" t="s">
        <v>671</v>
      </c>
      <c r="G50" s="34"/>
      <c r="I50" s="142" t="s">
        <v>680</v>
      </c>
      <c r="J50" s="67">
        <f>B40</f>
        <v>73.273684210526312</v>
      </c>
      <c r="K50" s="67">
        <f>C40</f>
        <v>75.283333333333346</v>
      </c>
      <c r="L50" s="78">
        <f>D40</f>
        <v>19</v>
      </c>
    </row>
    <row r="51" spans="1:12" x14ac:dyDescent="0.25">
      <c r="A51" s="79"/>
      <c r="B51" s="21"/>
      <c r="C51" s="21"/>
      <c r="D51" s="48"/>
      <c r="E51" s="80"/>
      <c r="G51" s="34"/>
      <c r="I51" s="142" t="s">
        <v>684</v>
      </c>
      <c r="J51" s="67">
        <f>B48</f>
        <v>86.635714285714272</v>
      </c>
      <c r="K51" s="67">
        <f>C48</f>
        <v>95.449999999999989</v>
      </c>
      <c r="L51" s="78">
        <f>D48</f>
        <v>14</v>
      </c>
    </row>
    <row r="52" spans="1:12" x14ac:dyDescent="0.25">
      <c r="A52" s="142" t="s">
        <v>686</v>
      </c>
      <c r="B52" s="22">
        <f>E2R43!B5</f>
        <v>82.278571428571425</v>
      </c>
      <c r="C52" s="22">
        <f>E2R43!B6</f>
        <v>83.033333333333317</v>
      </c>
      <c r="D52" s="28">
        <f>COUNTA(E2R43!A11:A43)</f>
        <v>14</v>
      </c>
      <c r="E52" s="96" t="s">
        <v>114</v>
      </c>
      <c r="G52" s="34"/>
      <c r="I52" s="142" t="s">
        <v>685</v>
      </c>
      <c r="J52" s="22">
        <f>B50</f>
        <v>83.735714285714295</v>
      </c>
      <c r="K52" s="22">
        <f>C50</f>
        <v>83.783333333333331</v>
      </c>
      <c r="L52" s="151">
        <f>D50</f>
        <v>14</v>
      </c>
    </row>
    <row r="53" spans="1:12" x14ac:dyDescent="0.25">
      <c r="A53" s="79"/>
      <c r="B53" s="21"/>
      <c r="C53" s="21"/>
      <c r="D53" s="48"/>
      <c r="E53" s="80"/>
      <c r="G53" s="34"/>
      <c r="I53" s="142" t="s">
        <v>687</v>
      </c>
      <c r="J53" s="26">
        <f>B56</f>
        <v>87.057142857142836</v>
      </c>
      <c r="K53" s="26">
        <f>C56</f>
        <v>86.34999999999998</v>
      </c>
      <c r="L53" s="153">
        <f>D56</f>
        <v>14</v>
      </c>
    </row>
    <row r="54" spans="1:12" x14ac:dyDescent="0.25">
      <c r="A54" s="77" t="s">
        <v>4</v>
      </c>
      <c r="B54" s="24">
        <f>E2R44!B5</f>
        <v>97.095454545454544</v>
      </c>
      <c r="C54" s="24">
        <f>E2R44!B6</f>
        <v>93.699999999999989</v>
      </c>
      <c r="D54" s="49">
        <f>COUNTA(E2R44!A12:A49)</f>
        <v>22</v>
      </c>
      <c r="E54" s="80" t="s">
        <v>320</v>
      </c>
      <c r="G54" s="34"/>
      <c r="I54" s="142" t="s">
        <v>690</v>
      </c>
      <c r="J54" s="26">
        <f>B70</f>
        <v>66.025000000000006</v>
      </c>
      <c r="K54" s="26">
        <f>C70</f>
        <v>66.025000000000006</v>
      </c>
      <c r="L54" s="153">
        <f>D70</f>
        <v>4</v>
      </c>
    </row>
    <row r="55" spans="1:12" x14ac:dyDescent="0.25">
      <c r="A55" s="79"/>
      <c r="B55" s="25"/>
      <c r="C55" s="25"/>
      <c r="D55" s="50"/>
      <c r="E55" s="82"/>
      <c r="G55" s="34"/>
      <c r="I55" s="142" t="s">
        <v>691</v>
      </c>
      <c r="J55" s="26">
        <f>B72</f>
        <v>62.1</v>
      </c>
      <c r="K55" s="26">
        <f>C72</f>
        <v>62.1</v>
      </c>
      <c r="L55" s="153">
        <f>D72</f>
        <v>3</v>
      </c>
    </row>
    <row r="56" spans="1:12" x14ac:dyDescent="0.25">
      <c r="A56" s="142" t="s">
        <v>687</v>
      </c>
      <c r="B56" s="26">
        <f>E2R51!B5</f>
        <v>87.057142857142836</v>
      </c>
      <c r="C56" s="26">
        <f>E2R51!B6</f>
        <v>86.34999999999998</v>
      </c>
      <c r="D56" s="51">
        <f>COUNTA(E2R51!A11:A43)</f>
        <v>14</v>
      </c>
      <c r="E56" s="117" t="s">
        <v>671</v>
      </c>
      <c r="G56" s="34"/>
      <c r="I56" s="142" t="s">
        <v>692</v>
      </c>
      <c r="J56" s="26">
        <f>B74</f>
        <v>49.55</v>
      </c>
      <c r="K56" s="26">
        <f>C74</f>
        <v>49.55</v>
      </c>
      <c r="L56" s="153">
        <f>D74</f>
        <v>2</v>
      </c>
    </row>
    <row r="57" spans="1:12" x14ac:dyDescent="0.25">
      <c r="A57" s="79"/>
      <c r="B57" s="25"/>
      <c r="C57" s="25"/>
      <c r="D57" s="50"/>
      <c r="E57" s="82"/>
      <c r="G57" s="34"/>
      <c r="I57" s="142" t="s">
        <v>695</v>
      </c>
      <c r="J57" s="67">
        <f>B88</f>
        <v>93.152000000000001</v>
      </c>
      <c r="K57" s="67">
        <f>C88</f>
        <v>86.300000000000011</v>
      </c>
      <c r="L57" s="78">
        <f>D88</f>
        <v>25</v>
      </c>
    </row>
    <row r="58" spans="1:12" x14ac:dyDescent="0.25">
      <c r="A58" s="142" t="s">
        <v>688</v>
      </c>
      <c r="B58" s="26">
        <f>E2R56!B5</f>
        <v>92.814285714285703</v>
      </c>
      <c r="C58" s="26">
        <f>E2R56!B6</f>
        <v>92.2</v>
      </c>
      <c r="D58" s="51">
        <f>COUNTA(E2R56!A11:A43)</f>
        <v>14</v>
      </c>
      <c r="E58" s="117" t="s">
        <v>114</v>
      </c>
      <c r="G58" s="34"/>
      <c r="I58" s="142" t="s">
        <v>697</v>
      </c>
      <c r="J58" s="67">
        <f>B94</f>
        <v>93.950000000000017</v>
      </c>
      <c r="K58" s="67">
        <f>C94</f>
        <v>95.683333333333337</v>
      </c>
      <c r="L58" s="78">
        <f>D94</f>
        <v>14</v>
      </c>
    </row>
    <row r="59" spans="1:12" x14ac:dyDescent="0.25">
      <c r="A59" s="79"/>
      <c r="B59" s="25"/>
      <c r="C59" s="25"/>
      <c r="D59" s="50"/>
      <c r="E59" s="82"/>
      <c r="G59" s="34"/>
      <c r="I59" s="142" t="s">
        <v>698</v>
      </c>
      <c r="J59" s="24">
        <f>B108</f>
        <v>57.3</v>
      </c>
      <c r="K59" s="24">
        <f>C108</f>
        <v>57.3</v>
      </c>
      <c r="L59" s="152">
        <f>D108</f>
        <v>1</v>
      </c>
    </row>
    <row r="60" spans="1:12" x14ac:dyDescent="0.25">
      <c r="A60" s="142" t="s">
        <v>689</v>
      </c>
      <c r="B60" s="26">
        <f>E2S59!B5</f>
        <v>85.478571428571428</v>
      </c>
      <c r="C60" s="26">
        <f>E2S59!B6</f>
        <v>83.433333333333337</v>
      </c>
      <c r="D60" s="51">
        <f>COUNTA(E2S59!A11:A43)</f>
        <v>14</v>
      </c>
      <c r="E60" s="117" t="s">
        <v>114</v>
      </c>
      <c r="G60" s="34"/>
      <c r="I60" s="142" t="s">
        <v>700</v>
      </c>
      <c r="J60" s="67">
        <f>B116</f>
        <v>95.895238095238099</v>
      </c>
      <c r="K60" s="67">
        <f>C116</f>
        <v>95.033333333333346</v>
      </c>
      <c r="L60" s="78">
        <f>D116</f>
        <v>21</v>
      </c>
    </row>
    <row r="61" spans="1:12" x14ac:dyDescent="0.25">
      <c r="A61" s="79"/>
      <c r="B61" s="25"/>
      <c r="C61" s="25"/>
      <c r="D61" s="50"/>
      <c r="E61" s="82"/>
      <c r="G61" s="34"/>
      <c r="I61" s="142" t="s">
        <v>704</v>
      </c>
      <c r="J61" s="22">
        <f>B126</f>
        <v>83.142857142857139</v>
      </c>
      <c r="K61" s="22">
        <f>C126</f>
        <v>81.333333333333329</v>
      </c>
      <c r="L61" s="151">
        <f>D126</f>
        <v>7</v>
      </c>
    </row>
    <row r="62" spans="1:12" x14ac:dyDescent="0.25">
      <c r="A62" s="77" t="s">
        <v>6</v>
      </c>
      <c r="B62" s="26">
        <f>E2V97!B5</f>
        <v>72.286666666666662</v>
      </c>
      <c r="C62" s="26">
        <f>E2V97!B6</f>
        <v>74.787499999999994</v>
      </c>
      <c r="D62" s="51">
        <f>COUNTA(E2V97!A11:A51)</f>
        <v>15</v>
      </c>
      <c r="E62" s="117" t="s">
        <v>320</v>
      </c>
      <c r="G62" s="34"/>
      <c r="I62" s="142" t="s">
        <v>705</v>
      </c>
      <c r="J62" s="67">
        <f>B146</f>
        <v>87.22</v>
      </c>
      <c r="K62" s="67">
        <f>C146</f>
        <v>76.033333333333331</v>
      </c>
      <c r="L62" s="78">
        <f>D146</f>
        <v>25</v>
      </c>
    </row>
    <row r="63" spans="1:12" x14ac:dyDescent="0.25">
      <c r="A63" s="79"/>
      <c r="B63" s="25"/>
      <c r="C63" s="25"/>
      <c r="D63" s="50"/>
      <c r="E63" s="82"/>
      <c r="G63" s="34"/>
      <c r="I63" s="142" t="s">
        <v>707</v>
      </c>
      <c r="J63" s="67">
        <f>B150</f>
        <v>93.98571428571428</v>
      </c>
      <c r="K63" s="67">
        <f>C150</f>
        <v>91.766666666666666</v>
      </c>
      <c r="L63" s="78">
        <f>D150</f>
        <v>14</v>
      </c>
    </row>
    <row r="64" spans="1:12" x14ac:dyDescent="0.25">
      <c r="A64" s="77" t="s">
        <v>12</v>
      </c>
      <c r="B64" s="26">
        <f>E2X03!B5</f>
        <v>74.649999999999991</v>
      </c>
      <c r="C64" s="26">
        <f>E2X03!B6</f>
        <v>83.785714285714292</v>
      </c>
      <c r="D64" s="51">
        <f>COUNTA(E2X03!A11:A50)</f>
        <v>14</v>
      </c>
      <c r="E64" s="117" t="s">
        <v>114</v>
      </c>
      <c r="G64" s="34"/>
      <c r="I64" s="142" t="s">
        <v>708</v>
      </c>
      <c r="J64" s="67">
        <f>B152</f>
        <v>92.184615384615398</v>
      </c>
      <c r="K64" s="67">
        <f>C152</f>
        <v>86.833333333333329</v>
      </c>
      <c r="L64" s="78">
        <f>D152</f>
        <v>14</v>
      </c>
    </row>
    <row r="65" spans="1:12" x14ac:dyDescent="0.25">
      <c r="A65" s="79"/>
      <c r="B65" s="25"/>
      <c r="C65" s="25"/>
      <c r="D65" s="50"/>
      <c r="E65" s="82"/>
      <c r="G65" s="34"/>
      <c r="I65" s="142" t="s">
        <v>709</v>
      </c>
      <c r="J65" s="67">
        <f>B154</f>
        <v>78.05714285714285</v>
      </c>
      <c r="K65" s="67">
        <f>C154</f>
        <v>72.466666666666654</v>
      </c>
      <c r="L65" s="78">
        <f>D154</f>
        <v>14</v>
      </c>
    </row>
    <row r="66" spans="1:12" x14ac:dyDescent="0.25">
      <c r="A66" s="77" t="s">
        <v>8</v>
      </c>
      <c r="B66" s="26">
        <f>E2Y74!B5</f>
        <v>90.058333333333337</v>
      </c>
      <c r="C66" s="26">
        <f>E2Y74!B6</f>
        <v>89.071428571428569</v>
      </c>
      <c r="D66" s="51">
        <f>COUNTA(E2Y74!A11:A50)</f>
        <v>12</v>
      </c>
      <c r="E66" s="117" t="s">
        <v>320</v>
      </c>
      <c r="G66" s="34"/>
      <c r="I66" s="142" t="s">
        <v>710</v>
      </c>
      <c r="J66" s="22">
        <f>B156</f>
        <v>68.445454545454538</v>
      </c>
      <c r="K66" s="22">
        <f>C156</f>
        <v>58.050000000000004</v>
      </c>
      <c r="L66" s="151">
        <f>D156</f>
        <v>11</v>
      </c>
    </row>
    <row r="67" spans="1:12" x14ac:dyDescent="0.25">
      <c r="A67" s="79"/>
      <c r="B67" s="25"/>
      <c r="C67" s="25"/>
      <c r="D67" s="50"/>
      <c r="E67" s="82"/>
      <c r="G67" s="34"/>
      <c r="I67" s="142" t="s">
        <v>711</v>
      </c>
      <c r="J67" s="26">
        <f>B162</f>
        <v>74.819999999999993</v>
      </c>
      <c r="K67" s="26">
        <f>C162</f>
        <v>74.819999999999993</v>
      </c>
      <c r="L67" s="153">
        <f>D162</f>
        <v>5</v>
      </c>
    </row>
    <row r="68" spans="1:12" x14ac:dyDescent="0.25">
      <c r="A68" s="77" t="s">
        <v>9</v>
      </c>
      <c r="B68" s="26">
        <f>E2Y86!B5</f>
        <v>91.230769230769226</v>
      </c>
      <c r="C68" s="26">
        <f>E2Y86!B6</f>
        <v>90.012500000000003</v>
      </c>
      <c r="D68" s="51">
        <f>COUNTA(E2Y86!A11:A51)</f>
        <v>13</v>
      </c>
      <c r="E68" s="117" t="s">
        <v>320</v>
      </c>
      <c r="G68" s="34"/>
      <c r="I68" s="142" t="s">
        <v>712</v>
      </c>
      <c r="J68" s="26">
        <f>B166</f>
        <v>79.5</v>
      </c>
      <c r="K68" s="26">
        <f>C166</f>
        <v>79.5</v>
      </c>
      <c r="L68" s="153">
        <f>D166</f>
        <v>3</v>
      </c>
    </row>
    <row r="69" spans="1:12" x14ac:dyDescent="0.25">
      <c r="A69" s="79"/>
      <c r="B69" s="25"/>
      <c r="C69" s="25"/>
      <c r="D69" s="50"/>
      <c r="E69" s="82"/>
      <c r="G69" s="34"/>
      <c r="I69" s="142" t="s">
        <v>715</v>
      </c>
      <c r="J69" s="67">
        <f>B192</f>
        <v>89.25</v>
      </c>
      <c r="K69" s="67">
        <f>C192</f>
        <v>91.483333333333334</v>
      </c>
      <c r="L69" s="78">
        <f>D192</f>
        <v>14</v>
      </c>
    </row>
    <row r="70" spans="1:12" x14ac:dyDescent="0.25">
      <c r="A70" s="142" t="s">
        <v>690</v>
      </c>
      <c r="B70" s="26">
        <f>E2Z32!B5</f>
        <v>66.025000000000006</v>
      </c>
      <c r="C70" s="26">
        <f>E2Z32!B6</f>
        <v>66.025000000000006</v>
      </c>
      <c r="D70" s="51">
        <f>COUNTA(E2Z32!A11:A43)</f>
        <v>4</v>
      </c>
      <c r="E70" s="117" t="s">
        <v>671</v>
      </c>
      <c r="G70" s="34"/>
      <c r="I70" s="142" t="s">
        <v>716</v>
      </c>
      <c r="J70" s="67">
        <f>B194</f>
        <v>70.635714285714286</v>
      </c>
      <c r="K70" s="67">
        <f>C194</f>
        <v>76.166666666666671</v>
      </c>
      <c r="L70" s="78">
        <f>D194</f>
        <v>14</v>
      </c>
    </row>
    <row r="71" spans="1:12" x14ac:dyDescent="0.25">
      <c r="A71" s="79"/>
      <c r="B71" s="25"/>
      <c r="C71" s="25"/>
      <c r="D71" s="50"/>
      <c r="E71" s="82"/>
      <c r="G71" s="34"/>
      <c r="I71" s="142" t="s">
        <v>718</v>
      </c>
      <c r="J71" s="67">
        <f>B208</f>
        <v>90.290909090909082</v>
      </c>
      <c r="K71" s="67">
        <f>C208</f>
        <v>85.06</v>
      </c>
      <c r="L71" s="78">
        <f>D208</f>
        <v>14</v>
      </c>
    </row>
    <row r="72" spans="1:12" x14ac:dyDescent="0.25">
      <c r="A72" s="142" t="s">
        <v>691</v>
      </c>
      <c r="B72" s="26">
        <f>E2Z70!B5</f>
        <v>62.1</v>
      </c>
      <c r="C72" s="26">
        <f>E2Z70!B6</f>
        <v>62.1</v>
      </c>
      <c r="D72" s="51">
        <f>COUNTA(E2Z70!A11:A43)</f>
        <v>3</v>
      </c>
      <c r="E72" s="117" t="s">
        <v>671</v>
      </c>
      <c r="G72" s="34"/>
      <c r="I72" s="142" t="s">
        <v>719</v>
      </c>
      <c r="J72" s="67">
        <f>B210</f>
        <v>76.857142857142861</v>
      </c>
      <c r="K72" s="67">
        <f>C210</f>
        <v>75.766666666666666</v>
      </c>
      <c r="L72" s="78">
        <f>D210</f>
        <v>14</v>
      </c>
    </row>
    <row r="73" spans="1:12" x14ac:dyDescent="0.25">
      <c r="A73" s="79"/>
      <c r="B73" s="25"/>
      <c r="C73" s="25"/>
      <c r="D73" s="50"/>
      <c r="E73" s="82"/>
      <c r="G73" s="34"/>
      <c r="I73" s="142" t="s">
        <v>720</v>
      </c>
      <c r="J73" s="67">
        <f>B214</f>
        <v>85.464285714285708</v>
      </c>
      <c r="K73" s="67">
        <f>C214</f>
        <v>80.666666666666657</v>
      </c>
      <c r="L73" s="78">
        <f>D214</f>
        <v>14</v>
      </c>
    </row>
    <row r="74" spans="1:12" x14ac:dyDescent="0.25">
      <c r="A74" s="142" t="s">
        <v>692</v>
      </c>
      <c r="B74" s="26">
        <f>E2Z71!B5</f>
        <v>49.55</v>
      </c>
      <c r="C74" s="26">
        <f>E2Z71!B6</f>
        <v>49.55</v>
      </c>
      <c r="D74" s="51">
        <f>COUNTA(E2Z71!A11:A43)</f>
        <v>2</v>
      </c>
      <c r="E74" s="117" t="s">
        <v>671</v>
      </c>
      <c r="G74" s="34"/>
      <c r="I74" s="142" t="s">
        <v>721</v>
      </c>
      <c r="J74" s="22">
        <f>B216</f>
        <v>87.218181818181833</v>
      </c>
      <c r="K74" s="22">
        <f>C216</f>
        <v>87.300000000000011</v>
      </c>
      <c r="L74" s="151">
        <f>D216</f>
        <v>11</v>
      </c>
    </row>
    <row r="75" spans="1:12" x14ac:dyDescent="0.25">
      <c r="A75" s="79"/>
      <c r="B75" s="25"/>
      <c r="C75" s="25"/>
      <c r="D75" s="50"/>
      <c r="E75" s="82"/>
      <c r="G75" s="34"/>
      <c r="I75" s="142" t="s">
        <v>722</v>
      </c>
      <c r="J75" s="26">
        <f>B222</f>
        <v>74.900000000000006</v>
      </c>
      <c r="K75" s="26">
        <f>C222</f>
        <v>74.900000000000006</v>
      </c>
      <c r="L75" s="153">
        <f>D222</f>
        <v>2</v>
      </c>
    </row>
    <row r="76" spans="1:12" ht="15.75" thickBot="1" x14ac:dyDescent="0.3">
      <c r="A76" s="173" t="s">
        <v>11</v>
      </c>
      <c r="B76" s="26">
        <f>E2Z80!B5</f>
        <v>89.45</v>
      </c>
      <c r="C76" s="26">
        <f>E2Z80!B6</f>
        <v>92.075000000000003</v>
      </c>
      <c r="D76" s="51">
        <f>COUNTA(E2Z80!A11:A52)</f>
        <v>10</v>
      </c>
      <c r="E76" s="117" t="s">
        <v>254</v>
      </c>
      <c r="G76" s="34"/>
      <c r="I76" s="157" t="s">
        <v>724</v>
      </c>
      <c r="J76" s="154">
        <f>B236</f>
        <v>79.649999999999991</v>
      </c>
      <c r="K76" s="154">
        <f>C236</f>
        <v>74</v>
      </c>
      <c r="L76" s="155">
        <f>D236</f>
        <v>14</v>
      </c>
    </row>
    <row r="77" spans="1:12" x14ac:dyDescent="0.25">
      <c r="A77" s="173"/>
      <c r="B77" s="26"/>
      <c r="C77" s="26"/>
      <c r="D77" s="51"/>
      <c r="E77" s="117"/>
      <c r="G77" s="34"/>
    </row>
    <row r="78" spans="1:12" x14ac:dyDescent="0.25">
      <c r="A78" s="173" t="str">
        <f>E20V8!A1</f>
        <v>E20V8</v>
      </c>
      <c r="B78" s="26">
        <f>E20V8!B5</f>
        <v>69.099999999999994</v>
      </c>
      <c r="C78" s="26">
        <f>E20V8!B6</f>
        <v>69.099999999999994</v>
      </c>
      <c r="D78" s="51">
        <f>COUNTA(E20V8!A11:A39)</f>
        <v>6</v>
      </c>
      <c r="E78" s="117" t="str">
        <f>E20V8!A2</f>
        <v>Walsh Infrastructure Management, LLC</v>
      </c>
      <c r="G78" s="34"/>
    </row>
    <row r="79" spans="1:12" ht="15.75" thickBot="1" x14ac:dyDescent="0.3">
      <c r="A79" s="173"/>
      <c r="B79" s="26"/>
      <c r="C79" s="26"/>
      <c r="D79" s="51"/>
      <c r="E79" s="117"/>
      <c r="G79" s="34"/>
    </row>
    <row r="80" spans="1:12" ht="27" thickBot="1" x14ac:dyDescent="0.45">
      <c r="A80" s="173" t="str">
        <f>E20V9!A1</f>
        <v>E20V9</v>
      </c>
      <c r="B80" s="26">
        <f>E20V9!B5</f>
        <v>92.371428571428581</v>
      </c>
      <c r="C80" s="26">
        <f>E20V9!B6</f>
        <v>92.371428571428581</v>
      </c>
      <c r="D80" s="51">
        <f>COUNTA(E20V9!A11:A41)</f>
        <v>7</v>
      </c>
      <c r="E80" s="117" t="str">
        <f>E20V9!A2</f>
        <v>Oasis Landscaping Services, Inc.</v>
      </c>
      <c r="G80" s="34"/>
      <c r="I80" s="385" t="s">
        <v>659</v>
      </c>
      <c r="J80" s="386"/>
      <c r="K80" s="386"/>
      <c r="L80" s="387"/>
    </row>
    <row r="81" spans="1:12" ht="30" x14ac:dyDescent="0.25">
      <c r="A81" s="173"/>
      <c r="B81" s="26"/>
      <c r="C81" s="26"/>
      <c r="D81" s="51"/>
      <c r="E81" s="117"/>
      <c r="G81" s="34"/>
      <c r="I81" s="144" t="s">
        <v>662</v>
      </c>
      <c r="J81" s="145" t="s">
        <v>730</v>
      </c>
      <c r="K81" s="145" t="s">
        <v>731</v>
      </c>
      <c r="L81" s="146" t="s">
        <v>329</v>
      </c>
    </row>
    <row r="82" spans="1:12" ht="15.75" thickBot="1" x14ac:dyDescent="0.3">
      <c r="A82" s="175" t="str">
        <f>E20W0!A1</f>
        <v>E20W0</v>
      </c>
      <c r="B82" s="84">
        <f>E20W0!B5</f>
        <v>82.466666666666669</v>
      </c>
      <c r="C82" s="84">
        <f>E20W0!B6</f>
        <v>82.466666666666669</v>
      </c>
      <c r="D82" s="85">
        <f>COUNTA(E20W0!A11:A39)</f>
        <v>6</v>
      </c>
      <c r="E82" s="86" t="str">
        <f>E20W0!A2</f>
        <v>Deangelo Contracting Services</v>
      </c>
      <c r="G82" s="34"/>
      <c r="I82" s="147">
        <f>COUNTA(I85:I99)</f>
        <v>15</v>
      </c>
      <c r="J82" s="69">
        <f>AVERAGE(J85:J99)</f>
        <v>84.896967814836245</v>
      </c>
      <c r="K82" s="69">
        <f>AVERAGE(K85:K99)</f>
        <v>85.49944444444445</v>
      </c>
      <c r="L82" s="164">
        <f>SUM(L85:L99)</f>
        <v>213</v>
      </c>
    </row>
    <row r="83" spans="1:12" x14ac:dyDescent="0.25">
      <c r="G83" s="34"/>
      <c r="I83" s="391" t="s">
        <v>663</v>
      </c>
      <c r="J83" s="392"/>
      <c r="K83" s="392"/>
      <c r="L83" s="393"/>
    </row>
    <row r="84" spans="1:12" ht="30" x14ac:dyDescent="0.25">
      <c r="G84" s="34"/>
      <c r="I84" s="149" t="s">
        <v>732</v>
      </c>
      <c r="J84" s="68" t="s">
        <v>733</v>
      </c>
      <c r="K84" s="68" t="s">
        <v>734</v>
      </c>
      <c r="L84" s="150" t="s">
        <v>329</v>
      </c>
    </row>
    <row r="85" spans="1:12" ht="15.75" thickBot="1" x14ac:dyDescent="0.3">
      <c r="G85" s="34"/>
      <c r="I85" s="77" t="s">
        <v>1</v>
      </c>
      <c r="J85" s="22">
        <f>B22</f>
        <v>90.461111111111123</v>
      </c>
      <c r="K85" s="22">
        <f>C22</f>
        <v>92.300000000000026</v>
      </c>
      <c r="L85" s="151">
        <f>D22</f>
        <v>18</v>
      </c>
    </row>
    <row r="86" spans="1:12" ht="27" thickBot="1" x14ac:dyDescent="0.45">
      <c r="A86" s="385" t="s">
        <v>674</v>
      </c>
      <c r="B86" s="386"/>
      <c r="C86" s="386"/>
      <c r="D86" s="386"/>
      <c r="E86" s="387"/>
      <c r="G86" s="34"/>
      <c r="I86" s="142" t="s">
        <v>682</v>
      </c>
      <c r="J86" s="67">
        <f>B44</f>
        <v>83.757142857142853</v>
      </c>
      <c r="K86" s="67">
        <f>C44</f>
        <v>80.766666666666666</v>
      </c>
      <c r="L86" s="78">
        <f>D44</f>
        <v>14</v>
      </c>
    </row>
    <row r="87" spans="1:12" ht="30" x14ac:dyDescent="0.25">
      <c r="A87" s="156" t="s">
        <v>154</v>
      </c>
      <c r="B87" s="75" t="s">
        <v>328</v>
      </c>
      <c r="C87" s="75" t="s">
        <v>325</v>
      </c>
      <c r="D87" s="75" t="s">
        <v>329</v>
      </c>
      <c r="E87" s="76" t="s">
        <v>113</v>
      </c>
      <c r="G87" s="34"/>
      <c r="I87" s="142" t="s">
        <v>683</v>
      </c>
      <c r="J87" s="67">
        <f>B46</f>
        <v>87.828571428571422</v>
      </c>
      <c r="K87" s="67">
        <f>C46</f>
        <v>84.199999999999989</v>
      </c>
      <c r="L87" s="78">
        <f>D46</f>
        <v>14</v>
      </c>
    </row>
    <row r="88" spans="1:12" x14ac:dyDescent="0.25">
      <c r="A88" s="142" t="s">
        <v>695</v>
      </c>
      <c r="B88" s="67">
        <f>'BD524'!B5</f>
        <v>93.152000000000001</v>
      </c>
      <c r="C88" s="67">
        <f>'BD524'!B6</f>
        <v>86.300000000000011</v>
      </c>
      <c r="D88" s="23">
        <f>COUNTA('BD524'!A11:A43)</f>
        <v>25</v>
      </c>
      <c r="E88" s="96" t="s">
        <v>671</v>
      </c>
      <c r="G88" s="34"/>
      <c r="I88" s="142" t="s">
        <v>686</v>
      </c>
      <c r="J88" s="22">
        <f>B52</f>
        <v>82.278571428571425</v>
      </c>
      <c r="K88" s="22">
        <f>C52</f>
        <v>83.033333333333317</v>
      </c>
      <c r="L88" s="151">
        <f>D52</f>
        <v>14</v>
      </c>
    </row>
    <row r="89" spans="1:12" x14ac:dyDescent="0.25">
      <c r="A89" s="143"/>
      <c r="B89" s="67"/>
      <c r="C89" s="67"/>
      <c r="D89" s="23"/>
      <c r="E89" s="78"/>
      <c r="G89" s="34"/>
      <c r="I89" s="142" t="s">
        <v>688</v>
      </c>
      <c r="J89" s="26">
        <f>B58</f>
        <v>92.814285714285703</v>
      </c>
      <c r="K89" s="26">
        <f>C58</f>
        <v>92.2</v>
      </c>
      <c r="L89" s="153">
        <f>D58</f>
        <v>14</v>
      </c>
    </row>
    <row r="90" spans="1:12" x14ac:dyDescent="0.25">
      <c r="A90" s="142" t="s">
        <v>13</v>
      </c>
      <c r="B90" s="67">
        <f>E3G97!B5</f>
        <v>90.42962962962963</v>
      </c>
      <c r="C90" s="67">
        <f>E3G97!B6</f>
        <v>97.985714285714295</v>
      </c>
      <c r="D90" s="23">
        <f>COUNTA(E3G97!A11:A44)</f>
        <v>27</v>
      </c>
      <c r="E90" s="96" t="s">
        <v>320</v>
      </c>
      <c r="G90" s="34"/>
      <c r="I90" s="142" t="s">
        <v>689</v>
      </c>
      <c r="J90" s="26">
        <f>B60</f>
        <v>85.478571428571428</v>
      </c>
      <c r="K90" s="26">
        <f>C60</f>
        <v>83.433333333333337</v>
      </c>
      <c r="L90" s="153">
        <f>D60</f>
        <v>14</v>
      </c>
    </row>
    <row r="91" spans="1:12" x14ac:dyDescent="0.25">
      <c r="A91" s="143"/>
      <c r="B91" s="67"/>
      <c r="C91" s="67"/>
      <c r="D91" s="23"/>
      <c r="E91" s="78"/>
      <c r="G91" s="34"/>
      <c r="I91" s="77" t="s">
        <v>12</v>
      </c>
      <c r="J91" s="26">
        <f>B64</f>
        <v>74.649999999999991</v>
      </c>
      <c r="K91" s="26">
        <f>C64</f>
        <v>83.785714285714292</v>
      </c>
      <c r="L91" s="153">
        <f>D64</f>
        <v>14</v>
      </c>
    </row>
    <row r="92" spans="1:12" x14ac:dyDescent="0.25">
      <c r="A92" s="142" t="s">
        <v>696</v>
      </c>
      <c r="B92" s="67">
        <f>E3J21!B5</f>
        <v>94.815384615384602</v>
      </c>
      <c r="C92" s="67">
        <f>E3J21!B6</f>
        <v>92.633333333333326</v>
      </c>
      <c r="D92" s="23">
        <f>COUNTA(E3J21!A11:A43)</f>
        <v>14</v>
      </c>
      <c r="E92" s="96" t="s">
        <v>320</v>
      </c>
      <c r="G92" s="34"/>
      <c r="I92" s="142" t="s">
        <v>701</v>
      </c>
      <c r="J92" s="67">
        <f>B118</f>
        <v>87.784615384615364</v>
      </c>
      <c r="K92" s="67">
        <f>C118</f>
        <v>85.383333333333326</v>
      </c>
      <c r="L92" s="78">
        <f>D118</f>
        <v>14</v>
      </c>
    </row>
    <row r="93" spans="1:12" x14ac:dyDescent="0.25">
      <c r="A93" s="143"/>
      <c r="B93" s="67"/>
      <c r="C93" s="67"/>
      <c r="D93" s="23"/>
      <c r="E93" s="78"/>
      <c r="G93" s="34"/>
      <c r="I93" s="142" t="s">
        <v>703</v>
      </c>
      <c r="J93" s="67">
        <f>B122</f>
        <v>85.157142857142873</v>
      </c>
      <c r="K93" s="67">
        <f>C122</f>
        <v>86.2</v>
      </c>
      <c r="L93" s="78">
        <f>D122</f>
        <v>14</v>
      </c>
    </row>
    <row r="94" spans="1:12" x14ac:dyDescent="0.25">
      <c r="A94" s="142" t="s">
        <v>697</v>
      </c>
      <c r="B94" s="67">
        <f>E3M31!B5</f>
        <v>93.950000000000017</v>
      </c>
      <c r="C94" s="67">
        <f>E3M31!B6</f>
        <v>95.683333333333337</v>
      </c>
      <c r="D94" s="23">
        <f>COUNTA(E3M31!A11:A43)</f>
        <v>14</v>
      </c>
      <c r="E94" s="96" t="s">
        <v>671</v>
      </c>
      <c r="G94" s="34"/>
      <c r="I94" s="77" t="s">
        <v>18</v>
      </c>
      <c r="J94" s="22">
        <f>B124</f>
        <v>82.521052631578954</v>
      </c>
      <c r="K94" s="22">
        <f>C124</f>
        <v>81.085714285714289</v>
      </c>
      <c r="L94" s="151">
        <f>D124</f>
        <v>19</v>
      </c>
    </row>
    <row r="95" spans="1:12" x14ac:dyDescent="0.25">
      <c r="A95" s="143"/>
      <c r="B95" s="67"/>
      <c r="C95" s="67"/>
      <c r="D95" s="23"/>
      <c r="E95" s="78"/>
      <c r="G95" s="34"/>
      <c r="I95" s="142" t="s">
        <v>717</v>
      </c>
      <c r="J95" s="67">
        <f>B206</f>
        <v>93.441666666666663</v>
      </c>
      <c r="K95" s="67">
        <f>C206</f>
        <v>92.233333333333334</v>
      </c>
      <c r="L95" s="78">
        <f>D206</f>
        <v>18</v>
      </c>
    </row>
    <row r="96" spans="1:12" x14ac:dyDescent="0.25">
      <c r="A96" s="77" t="s">
        <v>15</v>
      </c>
      <c r="B96" s="67">
        <f>E3O40!B5</f>
        <v>98.265000000000001</v>
      </c>
      <c r="C96" s="67">
        <f>E3O40!B6</f>
        <v>99.357142857142861</v>
      </c>
      <c r="D96" s="23">
        <f>COUNTA(E3O40!A12:A51)</f>
        <v>20</v>
      </c>
      <c r="E96" s="96" t="str">
        <f>E3O40!A2</f>
        <v>Webber Infrastructure, Inc.</v>
      </c>
      <c r="G96" s="34"/>
      <c r="I96" s="77" t="s">
        <v>373</v>
      </c>
      <c r="J96" s="26">
        <f>B224</f>
        <v>88.087500000000006</v>
      </c>
      <c r="K96" s="26">
        <f>C224</f>
        <v>87.728571428571428</v>
      </c>
      <c r="L96" s="153">
        <f>D224</f>
        <v>8</v>
      </c>
    </row>
    <row r="97" spans="1:12" x14ac:dyDescent="0.25">
      <c r="A97" s="143"/>
      <c r="B97" s="67"/>
      <c r="C97" s="67"/>
      <c r="D97" s="23"/>
      <c r="E97" s="78"/>
      <c r="G97" s="34"/>
      <c r="I97" s="142" t="s">
        <v>726</v>
      </c>
      <c r="J97" s="67">
        <f>B240</f>
        <v>75.549999999999983</v>
      </c>
      <c r="K97" s="67">
        <f>C240</f>
        <v>77.783333333333317</v>
      </c>
      <c r="L97" s="78">
        <f>D240</f>
        <v>14</v>
      </c>
    </row>
    <row r="98" spans="1:12" x14ac:dyDescent="0.25">
      <c r="A98" s="77" t="s">
        <v>16</v>
      </c>
      <c r="B98" s="22">
        <f>E3P16!B5</f>
        <v>98.164285714285697</v>
      </c>
      <c r="C98" s="22">
        <f>E3P16!B6</f>
        <v>97.299999999999983</v>
      </c>
      <c r="D98" s="28">
        <f>COUNTA(E3P16!A11:A45)</f>
        <v>14</v>
      </c>
      <c r="E98" s="96" t="str">
        <f>E3P16!A2</f>
        <v>Webber Infrastructure, Inc.</v>
      </c>
      <c r="G98" s="34"/>
      <c r="I98" s="77" t="s">
        <v>31</v>
      </c>
      <c r="J98" s="67">
        <f>B242</f>
        <v>81.914285714285725</v>
      </c>
      <c r="K98" s="67">
        <f>C242</f>
        <v>89.783333333333346</v>
      </c>
      <c r="L98" s="78">
        <f>D242</f>
        <v>14</v>
      </c>
    </row>
    <row r="99" spans="1:12" ht="15.75" thickBot="1" x14ac:dyDescent="0.3">
      <c r="A99" s="79"/>
      <c r="B99" s="21"/>
      <c r="C99" s="21"/>
      <c r="D99" s="48"/>
      <c r="E99" s="80"/>
      <c r="G99" s="34"/>
      <c r="I99" s="83" t="s">
        <v>34</v>
      </c>
      <c r="J99" s="161">
        <f>B248</f>
        <v>81.72999999999999</v>
      </c>
      <c r="K99" s="161">
        <f>C248</f>
        <v>82.575000000000003</v>
      </c>
      <c r="L99" s="165">
        <f>D248</f>
        <v>10</v>
      </c>
    </row>
    <row r="100" spans="1:12" x14ac:dyDescent="0.25">
      <c r="A100" s="77" t="s">
        <v>17</v>
      </c>
      <c r="B100" s="22">
        <f>E3R56!B5</f>
        <v>96.6</v>
      </c>
      <c r="C100" s="22">
        <f>E3R56!B6</f>
        <v>96.128571428571419</v>
      </c>
      <c r="D100" s="28">
        <f>COUNTA(E3R56!A11:A49)</f>
        <v>13</v>
      </c>
      <c r="E100" s="96" t="str">
        <f>E3R56!A2</f>
        <v>Webber Infrastructure, Inc.</v>
      </c>
      <c r="G100" s="34"/>
    </row>
    <row r="101" spans="1:12" x14ac:dyDescent="0.25">
      <c r="A101" s="300"/>
      <c r="B101" s="22"/>
      <c r="C101" s="22"/>
      <c r="D101" s="28"/>
      <c r="E101" s="96"/>
      <c r="G101" s="34"/>
    </row>
    <row r="102" spans="1:12" x14ac:dyDescent="0.25">
      <c r="A102" s="300" t="s">
        <v>806</v>
      </c>
      <c r="B102" s="22">
        <f>E3V71!B5</f>
        <v>93.166666666666671</v>
      </c>
      <c r="C102" s="22">
        <f>E3V71!B6</f>
        <v>93.166666666666671</v>
      </c>
      <c r="D102" s="28">
        <f>COUNTA(E3V71!A11:A51)</f>
        <v>6</v>
      </c>
      <c r="E102" s="96" t="str">
        <f>E3V71!A2</f>
        <v>Webber Infrastructure, Inc.</v>
      </c>
      <c r="G102" s="34"/>
    </row>
    <row r="103" spans="1:12" x14ac:dyDescent="0.25">
      <c r="A103" s="300"/>
      <c r="B103" s="22"/>
      <c r="C103" s="22"/>
      <c r="D103" s="28"/>
      <c r="E103" s="96"/>
      <c r="G103" s="34"/>
    </row>
    <row r="104" spans="1:12" x14ac:dyDescent="0.25">
      <c r="A104" s="300" t="s">
        <v>841</v>
      </c>
      <c r="B104" s="22">
        <f>E3V79!B5</f>
        <v>94.483333333333334</v>
      </c>
      <c r="C104" s="22">
        <f>E3V79!B6</f>
        <v>94.483333333333334</v>
      </c>
      <c r="D104" s="28">
        <f>COUNTA(E3V79!A11:A53)</f>
        <v>6</v>
      </c>
      <c r="E104" s="96" t="str">
        <f>E3V79!A2</f>
        <v>Webber Infrastructure, Inc.</v>
      </c>
      <c r="G104" s="34"/>
    </row>
    <row r="105" spans="1:12" x14ac:dyDescent="0.25">
      <c r="A105" s="300"/>
      <c r="B105" s="22"/>
      <c r="C105" s="22"/>
      <c r="D105" s="28"/>
      <c r="E105" s="96"/>
      <c r="G105" s="34"/>
    </row>
    <row r="106" spans="1:12" x14ac:dyDescent="0.25">
      <c r="A106" s="79" t="s">
        <v>843</v>
      </c>
      <c r="B106" s="22">
        <f>E3W02!B5</f>
        <v>92.333333333333329</v>
      </c>
      <c r="C106" s="22">
        <f>E3W02!B6</f>
        <v>92.333333333333329</v>
      </c>
      <c r="D106" s="28">
        <f>COUNTA(E3W02!A11:A55)</f>
        <v>6</v>
      </c>
      <c r="E106" s="80" t="str">
        <f>E3W02!A2</f>
        <v>Webber Infrastructure, Inc.</v>
      </c>
      <c r="G106" s="34"/>
    </row>
    <row r="107" spans="1:12" x14ac:dyDescent="0.25">
      <c r="A107" s="79"/>
      <c r="B107" s="301"/>
      <c r="C107" s="301"/>
      <c r="D107" s="302"/>
      <c r="E107" s="303"/>
      <c r="G107" s="34"/>
    </row>
    <row r="108" spans="1:12" ht="15.75" thickBot="1" x14ac:dyDescent="0.3">
      <c r="A108" s="157" t="s">
        <v>698</v>
      </c>
      <c r="B108" s="158">
        <f>E3U26!B5</f>
        <v>57.3</v>
      </c>
      <c r="C108" s="158">
        <f>E3U26!B6</f>
        <v>57.3</v>
      </c>
      <c r="D108" s="159">
        <f>COUNTA(E3U26!A11:A43)</f>
        <v>1</v>
      </c>
      <c r="E108" s="160" t="s">
        <v>671</v>
      </c>
      <c r="G108" s="34"/>
    </row>
    <row r="109" spans="1:12" ht="27" thickBot="1" x14ac:dyDescent="0.45">
      <c r="G109" s="34"/>
      <c r="I109" s="385" t="s">
        <v>735</v>
      </c>
      <c r="J109" s="386"/>
      <c r="K109" s="386"/>
      <c r="L109" s="387"/>
    </row>
    <row r="110" spans="1:12" ht="30" x14ac:dyDescent="0.25">
      <c r="G110" s="34"/>
      <c r="I110" s="144" t="s">
        <v>662</v>
      </c>
      <c r="J110" s="145" t="s">
        <v>730</v>
      </c>
      <c r="K110" s="145" t="s">
        <v>731</v>
      </c>
      <c r="L110" s="146" t="s">
        <v>329</v>
      </c>
    </row>
    <row r="111" spans="1:12" ht="15.75" thickBot="1" x14ac:dyDescent="0.3">
      <c r="G111" s="34"/>
      <c r="I111" s="147">
        <f>COUNTA(I114:I120)</f>
        <v>7</v>
      </c>
      <c r="J111" s="69">
        <f>AVERAGE(J114:J120)</f>
        <v>84.88484848484849</v>
      </c>
      <c r="K111" s="69">
        <f>AVERAGE(K114:K120)</f>
        <v>84.819727891156475</v>
      </c>
      <c r="L111" s="164">
        <f>SUM(L114:L120)</f>
        <v>75</v>
      </c>
    </row>
    <row r="112" spans="1:12" ht="27" thickBot="1" x14ac:dyDescent="0.45">
      <c r="A112" s="382" t="s">
        <v>675</v>
      </c>
      <c r="B112" s="383"/>
      <c r="C112" s="383"/>
      <c r="D112" s="383"/>
      <c r="E112" s="384"/>
      <c r="G112" s="34"/>
      <c r="I112" s="391" t="s">
        <v>663</v>
      </c>
      <c r="J112" s="392"/>
      <c r="K112" s="392"/>
      <c r="L112" s="393"/>
    </row>
    <row r="113" spans="1:12" ht="30" x14ac:dyDescent="0.25">
      <c r="A113" s="304" t="s">
        <v>221</v>
      </c>
      <c r="B113" s="305" t="s">
        <v>328</v>
      </c>
      <c r="C113" s="305" t="s">
        <v>325</v>
      </c>
      <c r="D113" s="305" t="s">
        <v>329</v>
      </c>
      <c r="E113" s="306" t="s">
        <v>113</v>
      </c>
      <c r="G113" s="34"/>
      <c r="I113" s="149" t="s">
        <v>732</v>
      </c>
      <c r="J113" s="68" t="s">
        <v>733</v>
      </c>
      <c r="K113" s="68" t="s">
        <v>734</v>
      </c>
      <c r="L113" s="150" t="s">
        <v>329</v>
      </c>
    </row>
    <row r="114" spans="1:12" x14ac:dyDescent="0.25">
      <c r="A114" s="290" t="s">
        <v>699</v>
      </c>
      <c r="B114" s="67">
        <f>E4H52!B5</f>
        <v>88.266666666666652</v>
      </c>
      <c r="C114" s="67">
        <f>E4H52!B6</f>
        <v>80.416666666666671</v>
      </c>
      <c r="D114" s="23">
        <f>COUNTA(E4H52!A11:A43)</f>
        <v>24</v>
      </c>
      <c r="E114" s="96" t="s">
        <v>320</v>
      </c>
      <c r="G114" s="34"/>
      <c r="I114" s="77" t="s">
        <v>11</v>
      </c>
      <c r="J114" s="26">
        <f>B76</f>
        <v>89.45</v>
      </c>
      <c r="K114" s="26">
        <f>C76</f>
        <v>92.075000000000003</v>
      </c>
      <c r="L114" s="153">
        <f>D76</f>
        <v>10</v>
      </c>
    </row>
    <row r="115" spans="1:12" x14ac:dyDescent="0.25">
      <c r="A115" s="291"/>
      <c r="B115" s="67"/>
      <c r="C115" s="67"/>
      <c r="D115" s="23"/>
      <c r="E115" s="78"/>
      <c r="G115" s="34"/>
      <c r="I115" s="77" t="s">
        <v>19</v>
      </c>
      <c r="J115" s="24">
        <f>B128</f>
        <v>82.627272727272725</v>
      </c>
      <c r="K115" s="24">
        <f>C128</f>
        <v>75.142857142857139</v>
      </c>
      <c r="L115" s="152">
        <f>D128</f>
        <v>11</v>
      </c>
    </row>
    <row r="116" spans="1:12" x14ac:dyDescent="0.25">
      <c r="A116" s="290" t="s">
        <v>700</v>
      </c>
      <c r="B116" s="67">
        <f>E4L77!B5</f>
        <v>95.895238095238099</v>
      </c>
      <c r="C116" s="67">
        <f>E4L77!B6</f>
        <v>95.033333333333346</v>
      </c>
      <c r="D116" s="23">
        <f>COUNTA(E4L77!A11:A43)</f>
        <v>21</v>
      </c>
      <c r="E116" s="96" t="s">
        <v>671</v>
      </c>
      <c r="G116" s="34"/>
      <c r="I116" s="77" t="s">
        <v>21</v>
      </c>
      <c r="J116" s="26">
        <f>B132</f>
        <v>84.766666666666666</v>
      </c>
      <c r="K116" s="26">
        <f>C132</f>
        <v>81.614285714285728</v>
      </c>
      <c r="L116" s="153">
        <f>D132</f>
        <v>9</v>
      </c>
    </row>
    <row r="117" spans="1:12" x14ac:dyDescent="0.25">
      <c r="A117" s="291"/>
      <c r="B117" s="67"/>
      <c r="C117" s="67"/>
      <c r="D117" s="23"/>
      <c r="E117" s="78"/>
      <c r="G117" s="34"/>
      <c r="I117" s="77" t="s">
        <v>23</v>
      </c>
      <c r="J117" s="24">
        <f>B160</f>
        <v>90.299999999999983</v>
      </c>
      <c r="K117" s="24">
        <f>C160</f>
        <v>91.45714285714287</v>
      </c>
      <c r="L117" s="152">
        <f>D160</f>
        <v>13</v>
      </c>
    </row>
    <row r="118" spans="1:12" x14ac:dyDescent="0.25">
      <c r="A118" s="290" t="s">
        <v>701</v>
      </c>
      <c r="B118" s="67">
        <f>E4L78!B5</f>
        <v>87.784615384615364</v>
      </c>
      <c r="C118" s="67">
        <f>E4L78!B6</f>
        <v>85.383333333333326</v>
      </c>
      <c r="D118" s="23">
        <f>COUNTA(E4L78!A11:A43)</f>
        <v>14</v>
      </c>
      <c r="E118" s="96" t="s">
        <v>114</v>
      </c>
      <c r="G118" s="34"/>
      <c r="I118" s="77" t="s">
        <v>372</v>
      </c>
      <c r="J118" s="22">
        <f>B200</f>
        <v>82.8</v>
      </c>
      <c r="K118" s="22">
        <f>C200</f>
        <v>82.757142857142853</v>
      </c>
      <c r="L118" s="151">
        <f>D200</f>
        <v>8</v>
      </c>
    </row>
    <row r="119" spans="1:12" x14ac:dyDescent="0.25">
      <c r="A119" s="291"/>
      <c r="B119" s="67"/>
      <c r="C119" s="67"/>
      <c r="D119" s="23"/>
      <c r="E119" s="78"/>
      <c r="G119" s="34"/>
      <c r="I119" s="142" t="s">
        <v>725</v>
      </c>
      <c r="J119" s="67">
        <f>B238</f>
        <v>88.233333333333348</v>
      </c>
      <c r="K119" s="67">
        <f>C238</f>
        <v>89.966666666666683</v>
      </c>
      <c r="L119" s="78">
        <f>D238</f>
        <v>12</v>
      </c>
    </row>
    <row r="120" spans="1:12" ht="15.75" thickBot="1" x14ac:dyDescent="0.3">
      <c r="A120" s="290" t="s">
        <v>702</v>
      </c>
      <c r="B120" s="67">
        <f>E4N77!B5</f>
        <v>89.507142857142853</v>
      </c>
      <c r="C120" s="67">
        <f>E4N77!B6</f>
        <v>89.566666666666663</v>
      </c>
      <c r="D120" s="23">
        <f>COUNTA(E4N77!A11:A43)</f>
        <v>15</v>
      </c>
      <c r="E120" s="96" t="s">
        <v>255</v>
      </c>
      <c r="G120" s="34"/>
      <c r="I120" s="83" t="s">
        <v>33</v>
      </c>
      <c r="J120" s="161">
        <f>B246</f>
        <v>76.016666666666666</v>
      </c>
      <c r="K120" s="161">
        <f>C246</f>
        <v>80.724999999999994</v>
      </c>
      <c r="L120" s="165">
        <f>D246</f>
        <v>12</v>
      </c>
    </row>
    <row r="121" spans="1:12" x14ac:dyDescent="0.25">
      <c r="A121" s="291"/>
      <c r="B121" s="67"/>
      <c r="C121" s="67"/>
      <c r="D121" s="23"/>
      <c r="E121" s="78"/>
      <c r="G121" s="34"/>
    </row>
    <row r="122" spans="1:12" x14ac:dyDescent="0.25">
      <c r="A122" s="290" t="s">
        <v>703</v>
      </c>
      <c r="B122" s="67">
        <f>E4Q30!B5</f>
        <v>85.157142857142873</v>
      </c>
      <c r="C122" s="67">
        <f>E4Q30!B6</f>
        <v>86.2</v>
      </c>
      <c r="D122" s="23">
        <f>COUNTA(E4Q30!A11:A43)</f>
        <v>14</v>
      </c>
      <c r="E122" s="96" t="s">
        <v>114</v>
      </c>
      <c r="G122" s="34"/>
    </row>
    <row r="123" spans="1:12" x14ac:dyDescent="0.25">
      <c r="A123" s="291"/>
      <c r="B123" s="67"/>
      <c r="C123" s="67"/>
      <c r="D123" s="23"/>
      <c r="E123" s="78"/>
      <c r="G123" s="34"/>
    </row>
    <row r="124" spans="1:12" x14ac:dyDescent="0.25">
      <c r="A124" s="173" t="s">
        <v>18</v>
      </c>
      <c r="B124" s="22">
        <f>E4R18!B5</f>
        <v>82.521052631578954</v>
      </c>
      <c r="C124" s="22">
        <f>E4R18!B6</f>
        <v>81.085714285714289</v>
      </c>
      <c r="D124" s="28">
        <f>COUNTA(E4R18!A11:A51)</f>
        <v>19</v>
      </c>
      <c r="E124" s="96" t="s">
        <v>114</v>
      </c>
      <c r="G124" s="34"/>
    </row>
    <row r="125" spans="1:12" ht="15.75" thickBot="1" x14ac:dyDescent="0.3">
      <c r="A125" s="174"/>
      <c r="B125" s="21"/>
      <c r="C125" s="21"/>
      <c r="D125" s="48"/>
      <c r="E125" s="80"/>
      <c r="G125" s="34"/>
    </row>
    <row r="126" spans="1:12" ht="27" thickBot="1" x14ac:dyDescent="0.45">
      <c r="A126" s="290" t="s">
        <v>704</v>
      </c>
      <c r="B126" s="22">
        <f>E4S94!B5</f>
        <v>83.142857142857139</v>
      </c>
      <c r="C126" s="22">
        <f>E4S94!B6</f>
        <v>81.333333333333329</v>
      </c>
      <c r="D126" s="28">
        <f>COUNTA(E4S94!A11:A43)</f>
        <v>7</v>
      </c>
      <c r="E126" s="96" t="s">
        <v>671</v>
      </c>
      <c r="G126" s="34"/>
      <c r="I126" s="385" t="s">
        <v>255</v>
      </c>
      <c r="J126" s="386"/>
      <c r="K126" s="386"/>
      <c r="L126" s="387"/>
    </row>
    <row r="127" spans="1:12" ht="30" x14ac:dyDescent="0.25">
      <c r="A127" s="174"/>
      <c r="B127" s="21"/>
      <c r="C127" s="21"/>
      <c r="D127" s="48"/>
      <c r="E127" s="80"/>
      <c r="G127" s="34"/>
      <c r="I127" s="144" t="s">
        <v>662</v>
      </c>
      <c r="J127" s="145" t="s">
        <v>730</v>
      </c>
      <c r="K127" s="145" t="s">
        <v>731</v>
      </c>
      <c r="L127" s="146" t="s">
        <v>329</v>
      </c>
    </row>
    <row r="128" spans="1:12" x14ac:dyDescent="0.25">
      <c r="A128" s="173" t="s">
        <v>19</v>
      </c>
      <c r="B128" s="24">
        <f>E4T63!B5</f>
        <v>82.627272727272725</v>
      </c>
      <c r="C128" s="24">
        <f>E4T63!B6</f>
        <v>75.142857142857139</v>
      </c>
      <c r="D128" s="49">
        <f>COUNTA(E4T63!A11:A51)</f>
        <v>11</v>
      </c>
      <c r="E128" s="80" t="s">
        <v>254</v>
      </c>
      <c r="G128" s="34"/>
      <c r="I128" s="147">
        <f>COUNTA(I131:I134)</f>
        <v>4</v>
      </c>
      <c r="J128" s="69">
        <f>AVERAGE(J131:J134)</f>
        <v>89.805592532467543</v>
      </c>
      <c r="K128" s="69">
        <f>AVERAGE(K131:K134)</f>
        <v>89.812202380952385</v>
      </c>
      <c r="L128" s="148">
        <f>SUM(L131:L134)</f>
        <v>60</v>
      </c>
    </row>
    <row r="129" spans="1:12" x14ac:dyDescent="0.25">
      <c r="A129" s="174"/>
      <c r="B129" s="25"/>
      <c r="C129" s="25"/>
      <c r="D129" s="50"/>
      <c r="E129" s="82"/>
      <c r="G129" s="34"/>
      <c r="I129" s="391" t="s">
        <v>663</v>
      </c>
      <c r="J129" s="392"/>
      <c r="K129" s="392"/>
      <c r="L129" s="393"/>
    </row>
    <row r="130" spans="1:12" ht="30" x14ac:dyDescent="0.25">
      <c r="A130" s="173" t="s">
        <v>20</v>
      </c>
      <c r="B130" s="26">
        <f>E4T64!B5</f>
        <v>86.972727272727283</v>
      </c>
      <c r="C130" s="26">
        <f>E4T64!B6</f>
        <v>86.55714285714285</v>
      </c>
      <c r="D130" s="51">
        <f>COUNTA(E4T64!A11:A51)</f>
        <v>11</v>
      </c>
      <c r="E130" s="117" t="s">
        <v>255</v>
      </c>
      <c r="G130" s="34"/>
      <c r="I130" s="149" t="s">
        <v>732</v>
      </c>
      <c r="J130" s="68" t="s">
        <v>733</v>
      </c>
      <c r="K130" s="68" t="s">
        <v>734</v>
      </c>
      <c r="L130" s="150" t="s">
        <v>329</v>
      </c>
    </row>
    <row r="131" spans="1:12" x14ac:dyDescent="0.25">
      <c r="A131" s="174"/>
      <c r="B131" s="25"/>
      <c r="C131" s="25"/>
      <c r="D131" s="50"/>
      <c r="E131" s="82"/>
      <c r="G131" s="34"/>
      <c r="I131" s="142" t="s">
        <v>702</v>
      </c>
      <c r="J131" s="67">
        <f>B120</f>
        <v>89.507142857142853</v>
      </c>
      <c r="K131" s="67">
        <f>C120</f>
        <v>89.566666666666663</v>
      </c>
      <c r="L131" s="78">
        <f>D120</f>
        <v>15</v>
      </c>
    </row>
    <row r="132" spans="1:12" x14ac:dyDescent="0.25">
      <c r="A132" s="173" t="s">
        <v>21</v>
      </c>
      <c r="B132" s="26">
        <f>E4U23!B5</f>
        <v>84.766666666666666</v>
      </c>
      <c r="C132" s="26">
        <f>E4U23!B6</f>
        <v>81.614285714285728</v>
      </c>
      <c r="D132" s="51">
        <f>COUNTA(E4U23!A11:A51)</f>
        <v>9</v>
      </c>
      <c r="E132" s="117" t="s">
        <v>254</v>
      </c>
      <c r="G132" s="34"/>
      <c r="I132" s="77" t="s">
        <v>20</v>
      </c>
      <c r="J132" s="26">
        <f>B130</f>
        <v>86.972727272727283</v>
      </c>
      <c r="K132" s="26">
        <f>C130</f>
        <v>86.55714285714285</v>
      </c>
      <c r="L132" s="153">
        <f>D130</f>
        <v>11</v>
      </c>
    </row>
    <row r="133" spans="1:12" x14ac:dyDescent="0.25">
      <c r="A133" s="173"/>
      <c r="B133" s="26"/>
      <c r="C133" s="26"/>
      <c r="D133" s="51">
        <f>COUNTA(E4U23!A18:A52)</f>
        <v>4</v>
      </c>
      <c r="E133" s="117"/>
      <c r="G133" s="34"/>
      <c r="I133" s="142" t="s">
        <v>714</v>
      </c>
      <c r="J133" s="67">
        <f>B190</f>
        <v>92.512500000000003</v>
      </c>
      <c r="K133" s="67">
        <f>C190</f>
        <v>93.45</v>
      </c>
      <c r="L133" s="78">
        <f>D190</f>
        <v>24</v>
      </c>
    </row>
    <row r="134" spans="1:12" ht="15.75" thickBot="1" x14ac:dyDescent="0.3">
      <c r="A134" s="173" t="s">
        <v>807</v>
      </c>
      <c r="B134" s="26">
        <f>E4V24!B5</f>
        <v>90.399999999999991</v>
      </c>
      <c r="C134" s="26">
        <f>E4V24!B6</f>
        <v>90.399999999999991</v>
      </c>
      <c r="D134" s="51">
        <f>COUNTA(E4V24!A11:A53)</f>
        <v>7</v>
      </c>
      <c r="E134" s="117" t="str">
        <f>E4V24!A2</f>
        <v>Jorgensen Contract Services, LLC</v>
      </c>
      <c r="G134" s="34"/>
      <c r="I134" s="83" t="s">
        <v>26</v>
      </c>
      <c r="J134" s="154">
        <f>B198</f>
        <v>90.23</v>
      </c>
      <c r="K134" s="154">
        <f>C198</f>
        <v>89.675000000000011</v>
      </c>
      <c r="L134" s="155">
        <f>D198</f>
        <v>10</v>
      </c>
    </row>
    <row r="135" spans="1:12" x14ac:dyDescent="0.25">
      <c r="A135" s="173"/>
      <c r="B135" s="26"/>
      <c r="C135" s="26"/>
      <c r="D135" s="51"/>
      <c r="E135" s="117"/>
      <c r="G135" s="34"/>
    </row>
    <row r="136" spans="1:12" x14ac:dyDescent="0.25">
      <c r="A136" s="290" t="s">
        <v>988</v>
      </c>
      <c r="B136" s="26">
        <f>E4V73!B5</f>
        <v>83.65</v>
      </c>
      <c r="C136" s="26">
        <f>E4V73!B6</f>
        <v>83.65</v>
      </c>
      <c r="D136" s="51">
        <f>COUNTA(E4V73!A11:A49)</f>
        <v>2</v>
      </c>
      <c r="E136" s="117" t="str">
        <f>E4V73!A2</f>
        <v>Louis Berger</v>
      </c>
      <c r="G136" s="34"/>
    </row>
    <row r="137" spans="1:12" ht="15.75" thickBot="1" x14ac:dyDescent="0.3">
      <c r="A137" s="173"/>
      <c r="B137" s="26"/>
      <c r="C137" s="26"/>
      <c r="D137" s="51"/>
      <c r="E137" s="117"/>
      <c r="G137" s="34"/>
    </row>
    <row r="138" spans="1:12" ht="27" thickBot="1" x14ac:dyDescent="0.45">
      <c r="A138" s="173" t="s">
        <v>849</v>
      </c>
      <c r="B138" s="26">
        <f>E4V94!B5</f>
        <v>92.97999999999999</v>
      </c>
      <c r="C138" s="26">
        <f>E4V94!B6</f>
        <v>92.97999999999999</v>
      </c>
      <c r="D138" s="51">
        <f>COUNTA(E4V94!A11:A56)</f>
        <v>5</v>
      </c>
      <c r="E138" s="117" t="str">
        <f>E4V94!A2</f>
        <v>Infrastructure Asset Maintenance Services CF, LLC</v>
      </c>
      <c r="G138" s="34"/>
      <c r="I138" s="385" t="s">
        <v>736</v>
      </c>
      <c r="J138" s="386"/>
      <c r="K138" s="386"/>
      <c r="L138" s="387"/>
    </row>
    <row r="139" spans="1:12" ht="30" x14ac:dyDescent="0.25">
      <c r="A139" s="173"/>
      <c r="B139" s="26"/>
      <c r="C139" s="26"/>
      <c r="D139" s="51"/>
      <c r="E139" s="117"/>
      <c r="G139" s="34"/>
      <c r="I139" s="144" t="s">
        <v>662</v>
      </c>
      <c r="J139" s="145" t="s">
        <v>730</v>
      </c>
      <c r="K139" s="145" t="s">
        <v>731</v>
      </c>
      <c r="L139" s="146" t="s">
        <v>329</v>
      </c>
    </row>
    <row r="140" spans="1:12" ht="15.75" thickBot="1" x14ac:dyDescent="0.3">
      <c r="A140" s="175" t="s">
        <v>850</v>
      </c>
      <c r="B140" s="84">
        <f>E4V95!B5</f>
        <v>79.140000000000015</v>
      </c>
      <c r="C140" s="84">
        <f>E4V95!B6</f>
        <v>79.140000000000015</v>
      </c>
      <c r="D140" s="85">
        <f>COUNTA(E4V95!A11:A58)</f>
        <v>5</v>
      </c>
      <c r="E140" s="86" t="str">
        <f>E4V95!A2</f>
        <v>American Infrastructure Maintenance Management</v>
      </c>
      <c r="G140" s="34"/>
      <c r="I140" s="147">
        <f>COUNTA(I143:I144)</f>
        <v>2</v>
      </c>
      <c r="J140" s="69">
        <f>AVERAGE(J143:J144)</f>
        <v>81.262499999999989</v>
      </c>
      <c r="K140" s="69">
        <f>AVERAGE(K143:K144)</f>
        <v>80.121428571428567</v>
      </c>
      <c r="L140" s="164">
        <f>SUM(L143:L144)</f>
        <v>16</v>
      </c>
    </row>
    <row r="141" spans="1:12" x14ac:dyDescent="0.25">
      <c r="G141" s="34"/>
      <c r="I141" s="391" t="s">
        <v>663</v>
      </c>
      <c r="J141" s="392"/>
      <c r="K141" s="392"/>
      <c r="L141" s="393"/>
    </row>
    <row r="142" spans="1:12" ht="30" x14ac:dyDescent="0.25">
      <c r="G142" s="34"/>
      <c r="I142" s="149" t="s">
        <v>732</v>
      </c>
      <c r="J142" s="68" t="s">
        <v>733</v>
      </c>
      <c r="K142" s="68" t="s">
        <v>734</v>
      </c>
      <c r="L142" s="150" t="s">
        <v>329</v>
      </c>
    </row>
    <row r="143" spans="1:12" ht="15.75" thickBot="1" x14ac:dyDescent="0.3">
      <c r="G143" s="34"/>
      <c r="I143" s="77" t="s">
        <v>369</v>
      </c>
      <c r="J143" s="26">
        <f>B164</f>
        <v>81.112499999999997</v>
      </c>
      <c r="K143" s="26">
        <f>C164</f>
        <v>78.971428571428561</v>
      </c>
      <c r="L143" s="153">
        <f>D164</f>
        <v>8</v>
      </c>
    </row>
    <row r="144" spans="1:12" ht="27" thickBot="1" x14ac:dyDescent="0.45">
      <c r="A144" s="382" t="s">
        <v>676</v>
      </c>
      <c r="B144" s="383"/>
      <c r="C144" s="383"/>
      <c r="D144" s="383"/>
      <c r="E144" s="384"/>
      <c r="G144" s="34"/>
      <c r="I144" s="83" t="s">
        <v>371</v>
      </c>
      <c r="J144" s="84">
        <f>B168</f>
        <v>81.412499999999994</v>
      </c>
      <c r="K144" s="84">
        <f>C168</f>
        <v>81.271428571428572</v>
      </c>
      <c r="L144" s="166">
        <f>D168</f>
        <v>8</v>
      </c>
    </row>
    <row r="145" spans="1:12" ht="30" x14ac:dyDescent="0.25">
      <c r="A145" s="304" t="s">
        <v>256</v>
      </c>
      <c r="B145" s="305" t="s">
        <v>328</v>
      </c>
      <c r="C145" s="305" t="s">
        <v>325</v>
      </c>
      <c r="D145" s="305" t="s">
        <v>329</v>
      </c>
      <c r="E145" s="306" t="s">
        <v>113</v>
      </c>
      <c r="G145" s="34"/>
    </row>
    <row r="146" spans="1:12" x14ac:dyDescent="0.25">
      <c r="A146" s="290" t="s">
        <v>705</v>
      </c>
      <c r="B146" s="67">
        <f>E5N05!B5</f>
        <v>87.22</v>
      </c>
      <c r="C146" s="67">
        <f>E5N05!B6</f>
        <v>76.033333333333331</v>
      </c>
      <c r="D146" s="23">
        <f>COUNTA(E5N05!A11:A43)</f>
        <v>25</v>
      </c>
      <c r="E146" s="96" t="s">
        <v>671</v>
      </c>
      <c r="G146" s="34"/>
    </row>
    <row r="147" spans="1:12" ht="15.75" thickBot="1" x14ac:dyDescent="0.3">
      <c r="A147" s="173"/>
      <c r="B147" s="67"/>
      <c r="C147" s="67"/>
      <c r="D147" s="23"/>
      <c r="E147" s="78"/>
      <c r="G147" s="34"/>
    </row>
    <row r="148" spans="1:12" ht="27" thickBot="1" x14ac:dyDescent="0.45">
      <c r="A148" s="290" t="s">
        <v>706</v>
      </c>
      <c r="B148" s="67">
        <f>E5P05!B5</f>
        <v>98</v>
      </c>
      <c r="C148" s="67">
        <f>E5P05!B6</f>
        <v>98.36666666666666</v>
      </c>
      <c r="D148" s="23">
        <f>COUNTA(E5P05!A11:A43)</f>
        <v>14</v>
      </c>
      <c r="E148" s="96" t="s">
        <v>320</v>
      </c>
      <c r="G148" s="34"/>
      <c r="I148" s="385" t="s">
        <v>723</v>
      </c>
      <c r="J148" s="386"/>
      <c r="K148" s="386"/>
      <c r="L148" s="387"/>
    </row>
    <row r="149" spans="1:12" ht="30" x14ac:dyDescent="0.25">
      <c r="A149" s="173"/>
      <c r="B149" s="67"/>
      <c r="C149" s="67"/>
      <c r="D149" s="23"/>
      <c r="E149" s="78"/>
      <c r="G149" s="34"/>
      <c r="I149" s="144" t="s">
        <v>662</v>
      </c>
      <c r="J149" s="145" t="s">
        <v>730</v>
      </c>
      <c r="K149" s="145" t="s">
        <v>731</v>
      </c>
      <c r="L149" s="146" t="s">
        <v>329</v>
      </c>
    </row>
    <row r="150" spans="1:12" x14ac:dyDescent="0.25">
      <c r="A150" s="290" t="s">
        <v>707</v>
      </c>
      <c r="B150" s="67">
        <f>E5P60!B5</f>
        <v>93.98571428571428</v>
      </c>
      <c r="C150" s="67">
        <f>E5P60!B6</f>
        <v>91.766666666666666</v>
      </c>
      <c r="D150" s="23">
        <f>COUNTA(E5P60!A11:A43)</f>
        <v>14</v>
      </c>
      <c r="E150" s="96" t="s">
        <v>671</v>
      </c>
      <c r="G150" s="34"/>
      <c r="I150" s="147">
        <f>COUNTA(I153:I195)</f>
        <v>8</v>
      </c>
      <c r="J150" s="69">
        <f>AVERAGE(J153:J195)</f>
        <v>87.657142857142873</v>
      </c>
      <c r="K150" s="69">
        <f>AVERAGE(K153:K195)</f>
        <v>88.667857142857159</v>
      </c>
      <c r="L150" s="164">
        <f>SUM(L153:L154)</f>
        <v>16</v>
      </c>
    </row>
    <row r="151" spans="1:12" x14ac:dyDescent="0.25">
      <c r="A151" s="173"/>
      <c r="B151" s="67"/>
      <c r="C151" s="67"/>
      <c r="D151" s="23"/>
      <c r="E151" s="78"/>
      <c r="G151" s="34"/>
      <c r="I151" s="391" t="s">
        <v>663</v>
      </c>
      <c r="J151" s="392"/>
      <c r="K151" s="392"/>
      <c r="L151" s="393"/>
    </row>
    <row r="152" spans="1:12" ht="30" x14ac:dyDescent="0.25">
      <c r="A152" s="290" t="s">
        <v>708</v>
      </c>
      <c r="B152" s="67">
        <f>E5P62!B5</f>
        <v>92.184615384615398</v>
      </c>
      <c r="C152" s="67">
        <f>E5P62!B6</f>
        <v>86.833333333333329</v>
      </c>
      <c r="D152" s="23">
        <f>COUNTA(E5P62!A11:A43)</f>
        <v>14</v>
      </c>
      <c r="E152" s="96" t="s">
        <v>671</v>
      </c>
      <c r="G152" s="34"/>
      <c r="I152" s="149" t="s">
        <v>732</v>
      </c>
      <c r="J152" s="68" t="s">
        <v>733</v>
      </c>
      <c r="K152" s="68" t="s">
        <v>734</v>
      </c>
      <c r="L152" s="150" t="s">
        <v>329</v>
      </c>
    </row>
    <row r="153" spans="1:12" x14ac:dyDescent="0.25">
      <c r="A153" s="173"/>
      <c r="B153" s="67"/>
      <c r="C153" s="67"/>
      <c r="D153" s="23"/>
      <c r="E153" s="78"/>
      <c r="G153" s="34"/>
      <c r="I153" s="173" t="s">
        <v>28</v>
      </c>
      <c r="J153" s="24">
        <f>B220</f>
        <v>93.500000000000014</v>
      </c>
      <c r="K153" s="24">
        <f>C220</f>
        <v>97.542857142857159</v>
      </c>
      <c r="L153" s="152">
        <f>D220</f>
        <v>10</v>
      </c>
    </row>
    <row r="154" spans="1:12" ht="15.75" thickBot="1" x14ac:dyDescent="0.3">
      <c r="A154" s="290" t="s">
        <v>709</v>
      </c>
      <c r="B154" s="67">
        <f>E5Q90!B5</f>
        <v>78.05714285714285</v>
      </c>
      <c r="C154" s="67">
        <f>E5Q90!B6</f>
        <v>72.466666666666654</v>
      </c>
      <c r="D154" s="23">
        <f>COUNTA(E5Q90!A11:A43)</f>
        <v>14</v>
      </c>
      <c r="E154" s="96" t="s">
        <v>671</v>
      </c>
      <c r="G154" s="34"/>
      <c r="I154" s="297" t="str">
        <f>A78</f>
        <v>E20V8</v>
      </c>
      <c r="J154" s="298">
        <f>B78</f>
        <v>69.099999999999994</v>
      </c>
      <c r="K154" s="298">
        <f>C78</f>
        <v>69.099999999999994</v>
      </c>
      <c r="L154" s="299">
        <f>D78</f>
        <v>6</v>
      </c>
    </row>
    <row r="155" spans="1:12" x14ac:dyDescent="0.25">
      <c r="A155" s="173"/>
      <c r="B155" s="67"/>
      <c r="C155" s="67"/>
      <c r="D155" s="23"/>
      <c r="E155" s="78"/>
      <c r="G155" s="34"/>
    </row>
    <row r="156" spans="1:12" x14ac:dyDescent="0.25">
      <c r="A156" s="290" t="s">
        <v>710</v>
      </c>
      <c r="B156" s="22">
        <f>E5T54!B5</f>
        <v>68.445454545454538</v>
      </c>
      <c r="C156" s="22">
        <f>E5T54!B6</f>
        <v>58.050000000000004</v>
      </c>
      <c r="D156" s="28">
        <f>COUNTA(E5T54!A11:A43)</f>
        <v>11</v>
      </c>
      <c r="E156" s="96" t="s">
        <v>671</v>
      </c>
      <c r="G156" s="34"/>
    </row>
    <row r="157" spans="1:12" ht="15.75" thickBot="1" x14ac:dyDescent="0.3">
      <c r="A157" s="174"/>
      <c r="B157" s="21"/>
      <c r="C157" s="21"/>
      <c r="D157" s="48"/>
      <c r="E157" s="80"/>
      <c r="G157" s="34"/>
    </row>
    <row r="158" spans="1:12" ht="27" thickBot="1" x14ac:dyDescent="0.45">
      <c r="A158" s="173" t="s">
        <v>22</v>
      </c>
      <c r="B158" s="22">
        <f>E5U43!B5</f>
        <v>97.566666666666663</v>
      </c>
      <c r="C158" s="22">
        <f>E5U43!B6</f>
        <v>98.149999999999991</v>
      </c>
      <c r="D158" s="28">
        <f>COUNTA(E5U43!A11:A46)</f>
        <v>12</v>
      </c>
      <c r="E158" s="96" t="s">
        <v>320</v>
      </c>
      <c r="G158" s="34"/>
      <c r="I158" s="385" t="s">
        <v>827</v>
      </c>
      <c r="J158" s="386"/>
      <c r="K158" s="386"/>
      <c r="L158" s="387"/>
    </row>
    <row r="159" spans="1:12" x14ac:dyDescent="0.25">
      <c r="A159" s="174"/>
      <c r="B159" s="21"/>
      <c r="C159" s="21"/>
      <c r="D159" s="48"/>
      <c r="E159" s="80"/>
      <c r="G159" s="34"/>
      <c r="I159" s="292" t="s">
        <v>662</v>
      </c>
      <c r="J159" t="s">
        <v>730</v>
      </c>
      <c r="K159" t="s">
        <v>731</v>
      </c>
      <c r="L159" s="293" t="s">
        <v>329</v>
      </c>
    </row>
    <row r="160" spans="1:12" x14ac:dyDescent="0.25">
      <c r="A160" s="173" t="s">
        <v>23</v>
      </c>
      <c r="B160" s="24">
        <f>E5U63!B5</f>
        <v>90.299999999999983</v>
      </c>
      <c r="C160" s="24">
        <f>E5U63!B6</f>
        <v>91.45714285714287</v>
      </c>
      <c r="D160" s="49">
        <f>COUNTA(E5U63!A11:A51)</f>
        <v>13</v>
      </c>
      <c r="E160" s="80" t="s">
        <v>254</v>
      </c>
      <c r="G160" s="34"/>
      <c r="I160" s="147">
        <f>COUNTA(I163:I205)</f>
        <v>1</v>
      </c>
      <c r="J160" s="69">
        <f>AVERAGE(J163:J205)</f>
        <v>94.01428571428572</v>
      </c>
      <c r="K160" s="69">
        <f>AVERAGE(K163:K205)</f>
        <v>94.01428571428572</v>
      </c>
      <c r="L160" s="164">
        <f>SUM(L163:L205)</f>
        <v>7</v>
      </c>
    </row>
    <row r="161" spans="1:12" x14ac:dyDescent="0.25">
      <c r="A161" s="174"/>
      <c r="B161" s="25"/>
      <c r="C161" s="25"/>
      <c r="D161" s="50"/>
      <c r="E161" s="82"/>
      <c r="G161" s="34"/>
      <c r="I161" s="391" t="s">
        <v>663</v>
      </c>
      <c r="J161" s="392"/>
      <c r="K161" s="392"/>
      <c r="L161" s="393"/>
    </row>
    <row r="162" spans="1:12" x14ac:dyDescent="0.25">
      <c r="A162" s="290" t="s">
        <v>711</v>
      </c>
      <c r="B162" s="26">
        <f>E5U89!B5</f>
        <v>74.819999999999993</v>
      </c>
      <c r="C162" s="26">
        <f>E5U89!B6</f>
        <v>74.819999999999993</v>
      </c>
      <c r="D162" s="51">
        <f>COUNTA(E5U89!A11:A43)</f>
        <v>5</v>
      </c>
      <c r="E162" s="117" t="s">
        <v>671</v>
      </c>
      <c r="G162" s="34"/>
      <c r="I162" s="294" t="s">
        <v>732</v>
      </c>
      <c r="J162" s="295" t="s">
        <v>733</v>
      </c>
      <c r="K162" s="295" t="s">
        <v>734</v>
      </c>
      <c r="L162" s="296" t="s">
        <v>329</v>
      </c>
    </row>
    <row r="163" spans="1:12" ht="15.75" thickBot="1" x14ac:dyDescent="0.3">
      <c r="A163" s="174"/>
      <c r="B163" s="25"/>
      <c r="C163" s="25"/>
      <c r="D163" s="50"/>
      <c r="E163" s="82"/>
      <c r="G163" s="34"/>
      <c r="I163" s="83" t="str">
        <f>A32</f>
        <v>E1U67</v>
      </c>
      <c r="J163" s="158">
        <f>B32</f>
        <v>94.01428571428572</v>
      </c>
      <c r="K163" s="158">
        <f>C32</f>
        <v>94.01428571428572</v>
      </c>
      <c r="L163" s="167">
        <f>D32</f>
        <v>7</v>
      </c>
    </row>
    <row r="164" spans="1:12" x14ac:dyDescent="0.25">
      <c r="A164" s="173" t="s">
        <v>369</v>
      </c>
      <c r="B164" s="26">
        <f>E5V46!B5</f>
        <v>81.112499999999997</v>
      </c>
      <c r="C164" s="26">
        <f>E5V46!B6</f>
        <v>78.971428571428561</v>
      </c>
      <c r="D164" s="51">
        <f>COUNTA(E5V46!A11:A51)</f>
        <v>8</v>
      </c>
      <c r="E164" s="117" t="s">
        <v>713</v>
      </c>
      <c r="G164" s="34"/>
    </row>
    <row r="165" spans="1:12" x14ac:dyDescent="0.25">
      <c r="A165" s="174"/>
      <c r="B165" s="25"/>
      <c r="C165" s="25"/>
      <c r="D165" s="50"/>
      <c r="E165" s="82"/>
      <c r="G165" s="34"/>
    </row>
    <row r="166" spans="1:12" x14ac:dyDescent="0.25">
      <c r="A166" s="290" t="s">
        <v>712</v>
      </c>
      <c r="B166" s="26">
        <f>E5V69!B5</f>
        <v>79.5</v>
      </c>
      <c r="C166" s="26">
        <f>E5V69!B6</f>
        <v>79.5</v>
      </c>
      <c r="D166" s="51">
        <f>COUNTA(E5V69!A11:A43)</f>
        <v>3</v>
      </c>
      <c r="E166" s="117" t="s">
        <v>671</v>
      </c>
      <c r="G166" s="34"/>
    </row>
    <row r="167" spans="1:12" x14ac:dyDescent="0.25">
      <c r="A167" s="174"/>
      <c r="B167" s="25"/>
      <c r="C167" s="25"/>
      <c r="D167" s="50"/>
      <c r="E167" s="82"/>
      <c r="G167" s="34"/>
    </row>
    <row r="168" spans="1:12" x14ac:dyDescent="0.25">
      <c r="A168" s="173" t="s">
        <v>371</v>
      </c>
      <c r="B168" s="26">
        <f>E5V71!B5</f>
        <v>81.412499999999994</v>
      </c>
      <c r="C168" s="26">
        <f>E5V71!B6</f>
        <v>81.271428571428572</v>
      </c>
      <c r="D168" s="51">
        <f>COUNTA(E5V71!A11:A51)</f>
        <v>8</v>
      </c>
      <c r="E168" s="117" t="s">
        <v>713</v>
      </c>
      <c r="G168" s="34"/>
    </row>
    <row r="169" spans="1:12" x14ac:dyDescent="0.25">
      <c r="A169" s="169"/>
      <c r="B169" s="26"/>
      <c r="C169" s="26"/>
      <c r="D169" s="51"/>
      <c r="E169" s="117"/>
      <c r="G169" s="34"/>
    </row>
    <row r="170" spans="1:12" x14ac:dyDescent="0.25">
      <c r="A170" s="173" t="s">
        <v>808</v>
      </c>
      <c r="B170" s="26">
        <f>E5X11!B5</f>
        <v>97.533333333333346</v>
      </c>
      <c r="C170" s="26">
        <f>E5X11!B6</f>
        <v>97.533333333333346</v>
      </c>
      <c r="D170" s="51">
        <f>COUNTA(E5X11!A11:A53)</f>
        <v>6</v>
      </c>
      <c r="E170" s="117" t="str">
        <f>E5X11!A2</f>
        <v>Creative Management Technology</v>
      </c>
      <c r="G170" s="34"/>
    </row>
    <row r="171" spans="1:12" x14ac:dyDescent="0.25">
      <c r="A171" s="173"/>
      <c r="B171" s="26"/>
      <c r="C171" s="26"/>
      <c r="D171" s="51"/>
      <c r="E171" s="117"/>
      <c r="G171" s="34"/>
    </row>
    <row r="172" spans="1:12" x14ac:dyDescent="0.25">
      <c r="A172" s="173" t="s">
        <v>810</v>
      </c>
      <c r="B172" s="26">
        <f>E5X12!B5</f>
        <v>95.466666666666683</v>
      </c>
      <c r="C172" s="26">
        <f>E5X12!B6</f>
        <v>95.466666666666683</v>
      </c>
      <c r="D172" s="51">
        <f>COUNTA(E5X12!A11:A55)</f>
        <v>6</v>
      </c>
      <c r="E172" s="117" t="str">
        <f>E5X12!A2</f>
        <v>Creative Management Technology</v>
      </c>
      <c r="G172" s="34"/>
    </row>
    <row r="173" spans="1:12" x14ac:dyDescent="0.25">
      <c r="A173" s="173"/>
      <c r="B173" s="26"/>
      <c r="C173" s="26"/>
      <c r="D173" s="51"/>
      <c r="E173" s="117"/>
      <c r="G173" s="34"/>
    </row>
    <row r="174" spans="1:12" x14ac:dyDescent="0.25">
      <c r="A174" s="173" t="s">
        <v>811</v>
      </c>
      <c r="B174" s="26">
        <f>E5X37!B5</f>
        <v>94.083333333333329</v>
      </c>
      <c r="C174" s="26">
        <f>E5X37!B6</f>
        <v>94.083333333333329</v>
      </c>
      <c r="D174" s="51">
        <f>COUNTA(E5X37!A11:A57)</f>
        <v>6</v>
      </c>
      <c r="E174" s="311" t="str">
        <f>E5X37!A2</f>
        <v>Creative Management Technology</v>
      </c>
      <c r="G174" s="34"/>
    </row>
    <row r="175" spans="1:12" x14ac:dyDescent="0.25">
      <c r="A175" s="173"/>
      <c r="B175" s="26"/>
      <c r="C175" s="26"/>
      <c r="D175" s="51"/>
      <c r="E175" s="117"/>
      <c r="G175" s="34"/>
    </row>
    <row r="176" spans="1:12" x14ac:dyDescent="0.25">
      <c r="A176" s="173" t="s">
        <v>812</v>
      </c>
      <c r="B176" s="26">
        <f>E5X47!B5</f>
        <v>88.466666666666654</v>
      </c>
      <c r="C176" s="26">
        <f>E5X47!B6</f>
        <v>88.466666666666654</v>
      </c>
      <c r="D176" s="51">
        <f>COUNTA(E5X47!A11:A59)</f>
        <v>6</v>
      </c>
      <c r="E176" s="117" t="str">
        <f>E5X47!A2</f>
        <v>TPC Corporation</v>
      </c>
      <c r="G176" s="34"/>
    </row>
    <row r="177" spans="1:7" x14ac:dyDescent="0.25">
      <c r="A177" s="173"/>
      <c r="B177" s="26"/>
      <c r="C177" s="26"/>
      <c r="D177" s="51"/>
      <c r="E177" s="117"/>
      <c r="G177" s="34"/>
    </row>
    <row r="178" spans="1:7" x14ac:dyDescent="0.25">
      <c r="A178" s="173" t="s">
        <v>813</v>
      </c>
      <c r="B178" s="26">
        <f>E5X59!B5</f>
        <v>72.05</v>
      </c>
      <c r="C178" s="26">
        <f>E5X59!B6</f>
        <v>72.05</v>
      </c>
      <c r="D178" s="51">
        <f>COUNTA(E5X59!A11:A61)</f>
        <v>6</v>
      </c>
      <c r="E178" s="117" t="str">
        <f>E5X59!A2</f>
        <v>Walsh Infrastructure Management, LLC</v>
      </c>
      <c r="G178" s="34"/>
    </row>
    <row r="179" spans="1:7" x14ac:dyDescent="0.25">
      <c r="A179" s="173"/>
      <c r="B179" s="26"/>
      <c r="C179" s="26"/>
      <c r="D179" s="51"/>
      <c r="E179" s="117"/>
      <c r="G179" s="34"/>
    </row>
    <row r="180" spans="1:7" x14ac:dyDescent="0.25">
      <c r="A180" s="173" t="s">
        <v>815</v>
      </c>
      <c r="B180" s="26">
        <f>E5X88!B5</f>
        <v>89.933333333333323</v>
      </c>
      <c r="C180" s="26">
        <f>E5X88!B6</f>
        <v>89.933333333333323</v>
      </c>
      <c r="D180" s="51">
        <f>COUNTA(E5X88!A11:A63)</f>
        <v>6</v>
      </c>
      <c r="E180" s="117" t="str">
        <f>E5X88!A2</f>
        <v>TPC Corporation</v>
      </c>
      <c r="G180" s="34"/>
    </row>
    <row r="181" spans="1:7" x14ac:dyDescent="0.25">
      <c r="A181" s="173"/>
      <c r="B181" s="26"/>
      <c r="C181" s="26"/>
      <c r="D181" s="51"/>
      <c r="E181" s="117"/>
      <c r="G181" s="34"/>
    </row>
    <row r="182" spans="1:7" x14ac:dyDescent="0.25">
      <c r="A182" s="173" t="s">
        <v>816</v>
      </c>
      <c r="B182" s="26">
        <f>E5X89!B5</f>
        <v>95.483333333333334</v>
      </c>
      <c r="C182" s="26">
        <f>E5X89!B6</f>
        <v>95.483333333333334</v>
      </c>
      <c r="D182" s="51">
        <f>COUNTA(E5X89!A11:A65)</f>
        <v>6</v>
      </c>
      <c r="E182" s="117" t="str">
        <f>E5X89!A2</f>
        <v xml:space="preserve">Infrastructure Asset Maintenance Services CF, LLC </v>
      </c>
      <c r="G182" s="34"/>
    </row>
    <row r="183" spans="1:7" ht="15.75" thickBot="1" x14ac:dyDescent="0.3">
      <c r="A183" s="175"/>
      <c r="B183" s="84"/>
      <c r="C183" s="84"/>
      <c r="D183" s="85"/>
      <c r="E183" s="86"/>
      <c r="G183" s="34"/>
    </row>
    <row r="184" spans="1:7" x14ac:dyDescent="0.25">
      <c r="A184" s="307" t="s">
        <v>817</v>
      </c>
      <c r="B184" s="308">
        <f>E5X90!B5</f>
        <v>93.733333333333348</v>
      </c>
      <c r="C184" s="308">
        <f>E5X90!B6</f>
        <v>93.733333333333348</v>
      </c>
      <c r="D184" s="309">
        <f>COUNTA(E5X90!A11:A67)</f>
        <v>6</v>
      </c>
      <c r="E184" s="310" t="str">
        <f>E5X90!A2</f>
        <v>TPC Corporation</v>
      </c>
      <c r="G184" s="34"/>
    </row>
    <row r="185" spans="1:7" x14ac:dyDescent="0.25">
      <c r="G185" s="34"/>
    </row>
    <row r="186" spans="1:7" x14ac:dyDescent="0.25">
      <c r="G186" s="34"/>
    </row>
    <row r="187" spans="1:7" ht="15.75" thickBot="1" x14ac:dyDescent="0.3">
      <c r="G187" s="34"/>
    </row>
    <row r="188" spans="1:7" ht="27" thickBot="1" x14ac:dyDescent="0.45">
      <c r="A188" s="385" t="s">
        <v>677</v>
      </c>
      <c r="B188" s="386"/>
      <c r="C188" s="386"/>
      <c r="D188" s="386"/>
      <c r="E188" s="387"/>
      <c r="G188" s="34"/>
    </row>
    <row r="189" spans="1:7" ht="30" x14ac:dyDescent="0.25">
      <c r="A189" s="156" t="s">
        <v>257</v>
      </c>
      <c r="B189" s="75" t="s">
        <v>328</v>
      </c>
      <c r="C189" s="75" t="s">
        <v>325</v>
      </c>
      <c r="D189" s="75" t="s">
        <v>329</v>
      </c>
      <c r="E189" s="76" t="s">
        <v>113</v>
      </c>
      <c r="G189" s="34"/>
    </row>
    <row r="190" spans="1:7" x14ac:dyDescent="0.25">
      <c r="A190" s="142" t="s">
        <v>714</v>
      </c>
      <c r="B190" s="67">
        <f>E6D11!B5</f>
        <v>92.512500000000003</v>
      </c>
      <c r="C190" s="67">
        <f>E6D11!B6</f>
        <v>93.45</v>
      </c>
      <c r="D190" s="23">
        <f>COUNTA(E6D11!A11:A43)</f>
        <v>24</v>
      </c>
      <c r="E190" s="96" t="s">
        <v>255</v>
      </c>
      <c r="G190" s="34"/>
    </row>
    <row r="191" spans="1:7" x14ac:dyDescent="0.25">
      <c r="A191" s="77"/>
      <c r="B191" s="67"/>
      <c r="C191" s="67"/>
      <c r="D191" s="23"/>
      <c r="E191" s="78"/>
      <c r="G191" s="34"/>
    </row>
    <row r="192" spans="1:7" x14ac:dyDescent="0.25">
      <c r="A192" s="142" t="s">
        <v>715</v>
      </c>
      <c r="B192" s="67">
        <f>E6I47!B5</f>
        <v>89.25</v>
      </c>
      <c r="C192" s="67">
        <f>E6I47!B6</f>
        <v>91.483333333333334</v>
      </c>
      <c r="D192" s="23">
        <f>COUNTA(E6I47!A11:A43)</f>
        <v>14</v>
      </c>
      <c r="E192" s="96" t="s">
        <v>694</v>
      </c>
      <c r="G192" s="34"/>
    </row>
    <row r="193" spans="1:7" x14ac:dyDescent="0.25">
      <c r="A193" s="77"/>
      <c r="B193" s="67"/>
      <c r="C193" s="67"/>
      <c r="D193" s="23"/>
      <c r="E193" s="78"/>
      <c r="G193" s="34"/>
    </row>
    <row r="194" spans="1:7" x14ac:dyDescent="0.25">
      <c r="A194" s="142" t="s">
        <v>716</v>
      </c>
      <c r="B194" s="67">
        <f>E6I97!B5</f>
        <v>70.635714285714286</v>
      </c>
      <c r="C194" s="67">
        <f>E6I97!B6</f>
        <v>76.166666666666671</v>
      </c>
      <c r="D194" s="23">
        <f>COUNTA(E6I97!A11:A43)</f>
        <v>14</v>
      </c>
      <c r="E194" s="96" t="s">
        <v>671</v>
      </c>
      <c r="G194" s="34"/>
    </row>
    <row r="195" spans="1:7" x14ac:dyDescent="0.25">
      <c r="A195" s="77"/>
      <c r="B195" s="67"/>
      <c r="C195" s="67"/>
      <c r="D195" s="23"/>
      <c r="E195" s="78"/>
      <c r="G195" s="34"/>
    </row>
    <row r="196" spans="1:7" x14ac:dyDescent="0.25">
      <c r="A196" s="77" t="s">
        <v>25</v>
      </c>
      <c r="B196" s="67">
        <f>E6M77!B5</f>
        <v>84.84</v>
      </c>
      <c r="C196" s="67">
        <f>E6M77!B6</f>
        <v>85.899999999999991</v>
      </c>
      <c r="D196" s="23">
        <f>COUNTA(E6M77!A11:A50)</f>
        <v>10</v>
      </c>
      <c r="E196" s="96" t="s">
        <v>320</v>
      </c>
      <c r="G196" s="34"/>
    </row>
    <row r="197" spans="1:7" x14ac:dyDescent="0.25">
      <c r="A197" s="77"/>
      <c r="B197" s="67"/>
      <c r="C197" s="67"/>
      <c r="D197" s="23"/>
      <c r="E197" s="78"/>
      <c r="G197" s="34"/>
    </row>
    <row r="198" spans="1:7" x14ac:dyDescent="0.25">
      <c r="A198" s="77" t="s">
        <v>26</v>
      </c>
      <c r="B198" s="67">
        <f>E6N26!B5</f>
        <v>90.23</v>
      </c>
      <c r="C198" s="67">
        <f>E6N26!B6</f>
        <v>89.675000000000011</v>
      </c>
      <c r="D198" s="23">
        <f>COUNTA(E6N26!A11:A53)</f>
        <v>10</v>
      </c>
      <c r="E198" s="96" t="s">
        <v>255</v>
      </c>
      <c r="G198" s="34"/>
    </row>
    <row r="199" spans="1:7" x14ac:dyDescent="0.25">
      <c r="A199" s="77"/>
      <c r="B199" s="67"/>
      <c r="C199" s="67"/>
      <c r="D199" s="23"/>
      <c r="E199" s="78"/>
      <c r="G199" s="34"/>
    </row>
    <row r="200" spans="1:7" ht="15.75" thickBot="1" x14ac:dyDescent="0.3">
      <c r="A200" s="83" t="s">
        <v>372</v>
      </c>
      <c r="B200" s="161">
        <f>E6N37!B5</f>
        <v>82.8</v>
      </c>
      <c r="C200" s="161">
        <f>E6N37!B6</f>
        <v>82.757142857142853</v>
      </c>
      <c r="D200" s="162">
        <f>COUNTA(E6N37!A11:A51)</f>
        <v>8</v>
      </c>
      <c r="E200" s="97" t="s">
        <v>254</v>
      </c>
      <c r="G200" s="34"/>
    </row>
    <row r="201" spans="1:7" x14ac:dyDescent="0.25">
      <c r="G201" s="34"/>
    </row>
    <row r="202" spans="1:7" x14ac:dyDescent="0.25">
      <c r="G202" s="34"/>
    </row>
    <row r="203" spans="1:7" ht="15.75" thickBot="1" x14ac:dyDescent="0.3">
      <c r="G203" s="34"/>
    </row>
    <row r="204" spans="1:7" ht="27" thickBot="1" x14ac:dyDescent="0.45">
      <c r="A204" s="382" t="s">
        <v>678</v>
      </c>
      <c r="B204" s="383"/>
      <c r="C204" s="383"/>
      <c r="D204" s="383"/>
      <c r="E204" s="384"/>
      <c r="G204" s="34"/>
    </row>
    <row r="205" spans="1:7" ht="30" x14ac:dyDescent="0.25">
      <c r="A205" s="304" t="s">
        <v>258</v>
      </c>
      <c r="B205" s="305" t="s">
        <v>328</v>
      </c>
      <c r="C205" s="305" t="s">
        <v>325</v>
      </c>
      <c r="D205" s="305" t="s">
        <v>329</v>
      </c>
      <c r="E205" s="306" t="s">
        <v>113</v>
      </c>
      <c r="G205" s="34"/>
    </row>
    <row r="206" spans="1:7" x14ac:dyDescent="0.25">
      <c r="A206" s="290" t="s">
        <v>717</v>
      </c>
      <c r="B206" s="67">
        <f>E7G51!B5</f>
        <v>93.441666666666663</v>
      </c>
      <c r="C206" s="67">
        <f>E7G51!B6</f>
        <v>92.233333333333334</v>
      </c>
      <c r="D206" s="23">
        <f>COUNTA(E7G51!A11:A43)</f>
        <v>18</v>
      </c>
      <c r="E206" s="96" t="s">
        <v>114</v>
      </c>
      <c r="G206" s="34"/>
    </row>
    <row r="207" spans="1:7" x14ac:dyDescent="0.25">
      <c r="A207" s="173"/>
      <c r="B207" s="67"/>
      <c r="C207" s="67"/>
      <c r="D207" s="23"/>
      <c r="E207" s="78"/>
      <c r="G207" s="34"/>
    </row>
    <row r="208" spans="1:7" x14ac:dyDescent="0.25">
      <c r="A208" s="290" t="s">
        <v>718</v>
      </c>
      <c r="B208" s="67">
        <f>E7H52!B5</f>
        <v>90.290909090909082</v>
      </c>
      <c r="C208" s="67">
        <f>E7H52!B6</f>
        <v>85.06</v>
      </c>
      <c r="D208" s="23">
        <f>COUNTA(E7H52!A11:A43)</f>
        <v>14</v>
      </c>
      <c r="E208" s="96" t="s">
        <v>671</v>
      </c>
      <c r="G208" s="34"/>
    </row>
    <row r="209" spans="1:7" x14ac:dyDescent="0.25">
      <c r="A209" s="173"/>
      <c r="B209" s="67"/>
      <c r="C209" s="67"/>
      <c r="D209" s="23"/>
      <c r="E209" s="78"/>
      <c r="G209" s="34"/>
    </row>
    <row r="210" spans="1:7" x14ac:dyDescent="0.25">
      <c r="A210" s="290" t="s">
        <v>719</v>
      </c>
      <c r="B210" s="67">
        <f>E7I87!B5</f>
        <v>76.857142857142861</v>
      </c>
      <c r="C210" s="67">
        <f>E7I87!B6</f>
        <v>75.766666666666666</v>
      </c>
      <c r="D210" s="23">
        <f>COUNTA(E7I87!A11:A43)</f>
        <v>14</v>
      </c>
      <c r="E210" s="96" t="s">
        <v>671</v>
      </c>
      <c r="G210" s="34"/>
    </row>
    <row r="211" spans="1:7" x14ac:dyDescent="0.25">
      <c r="A211" s="173"/>
      <c r="B211" s="67"/>
      <c r="C211" s="67"/>
      <c r="D211" s="23"/>
      <c r="E211" s="78"/>
      <c r="G211" s="34"/>
    </row>
    <row r="212" spans="1:7" x14ac:dyDescent="0.25">
      <c r="A212" s="173" t="s">
        <v>29</v>
      </c>
      <c r="B212" s="67">
        <f>E7I95!B5</f>
        <v>84.004166666666663</v>
      </c>
      <c r="C212" s="67">
        <f>E7I95!B6</f>
        <v>86.224999999999994</v>
      </c>
      <c r="D212" s="23">
        <f>COUNTA(E7I95!A12:A53)</f>
        <v>24</v>
      </c>
      <c r="E212" s="96" t="s">
        <v>320</v>
      </c>
      <c r="G212" s="34"/>
    </row>
    <row r="213" spans="1:7" x14ac:dyDescent="0.25">
      <c r="A213" s="173"/>
      <c r="B213" s="67"/>
      <c r="C213" s="67"/>
      <c r="D213" s="23"/>
      <c r="E213" s="78"/>
      <c r="G213" s="34"/>
    </row>
    <row r="214" spans="1:7" x14ac:dyDescent="0.25">
      <c r="A214" s="290" t="s">
        <v>720</v>
      </c>
      <c r="B214" s="67">
        <f>E7J67!B5</f>
        <v>85.464285714285708</v>
      </c>
      <c r="C214" s="67">
        <f>E7J67!B6</f>
        <v>80.666666666666657</v>
      </c>
      <c r="D214" s="23">
        <f>COUNTA(E7J67!A11:A43)</f>
        <v>14</v>
      </c>
      <c r="E214" s="96" t="s">
        <v>671</v>
      </c>
      <c r="G214" s="34"/>
    </row>
    <row r="215" spans="1:7" x14ac:dyDescent="0.25">
      <c r="A215" s="173"/>
      <c r="B215" s="67"/>
      <c r="C215" s="67"/>
      <c r="D215" s="23"/>
      <c r="E215" s="78"/>
      <c r="G215" s="34"/>
    </row>
    <row r="216" spans="1:7" x14ac:dyDescent="0.25">
      <c r="A216" s="290" t="s">
        <v>721</v>
      </c>
      <c r="B216" s="22">
        <f>E7L15!B5</f>
        <v>87.218181818181833</v>
      </c>
      <c r="C216" s="22">
        <f>E7L15!B6</f>
        <v>87.300000000000011</v>
      </c>
      <c r="D216" s="28">
        <f>COUNTA(E7L15!A11:A43)</f>
        <v>11</v>
      </c>
      <c r="E216" s="96" t="s">
        <v>671</v>
      </c>
      <c r="G216" s="34"/>
    </row>
    <row r="217" spans="1:7" x14ac:dyDescent="0.25">
      <c r="A217" s="174"/>
      <c r="B217" s="21"/>
      <c r="C217" s="21"/>
      <c r="D217" s="48"/>
      <c r="E217" s="80"/>
      <c r="G217" s="34"/>
    </row>
    <row r="218" spans="1:7" x14ac:dyDescent="0.25">
      <c r="A218" s="173" t="s">
        <v>27</v>
      </c>
      <c r="B218" s="22">
        <f>E7M59!B5</f>
        <v>91.309090909090912</v>
      </c>
      <c r="C218" s="22">
        <f>E7M59!B6</f>
        <v>91.857142857142861</v>
      </c>
      <c r="D218" s="28">
        <f>COUNTA(E7M59!A11:A49)</f>
        <v>11</v>
      </c>
      <c r="E218" s="96" t="s">
        <v>320</v>
      </c>
      <c r="G218" s="34"/>
    </row>
    <row r="219" spans="1:7" x14ac:dyDescent="0.25">
      <c r="A219" s="174"/>
      <c r="B219" s="21"/>
      <c r="C219" s="21"/>
      <c r="D219" s="48"/>
      <c r="E219" s="80"/>
      <c r="G219" s="34"/>
    </row>
    <row r="220" spans="1:7" x14ac:dyDescent="0.25">
      <c r="A220" s="173" t="s">
        <v>28</v>
      </c>
      <c r="B220" s="24">
        <f>E7M98!B5</f>
        <v>93.500000000000014</v>
      </c>
      <c r="C220" s="24">
        <f>E7M98!B6</f>
        <v>97.542857142857159</v>
      </c>
      <c r="D220" s="49">
        <f>COUNTA(E7M98!A11:A50)</f>
        <v>10</v>
      </c>
      <c r="E220" s="80" t="s">
        <v>723</v>
      </c>
      <c r="G220" s="34"/>
    </row>
    <row r="221" spans="1:7" x14ac:dyDescent="0.25">
      <c r="A221" s="174"/>
      <c r="B221" s="25"/>
      <c r="C221" s="25"/>
      <c r="D221" s="50"/>
      <c r="E221" s="82"/>
      <c r="G221" s="34"/>
    </row>
    <row r="222" spans="1:7" x14ac:dyDescent="0.25">
      <c r="A222" s="290" t="s">
        <v>722</v>
      </c>
      <c r="B222" s="26">
        <f>E7M99!B5</f>
        <v>74.900000000000006</v>
      </c>
      <c r="C222" s="26">
        <f>E7M99!B6</f>
        <v>74.900000000000006</v>
      </c>
      <c r="D222" s="51">
        <f>COUNTA(E7M99!A11:A43)</f>
        <v>2</v>
      </c>
      <c r="E222" s="117" t="s">
        <v>671</v>
      </c>
      <c r="G222" s="34"/>
    </row>
    <row r="223" spans="1:7" x14ac:dyDescent="0.25">
      <c r="A223" s="174"/>
      <c r="B223" s="25"/>
      <c r="C223" s="25"/>
      <c r="D223" s="50"/>
      <c r="E223" s="82"/>
      <c r="G223" s="34"/>
    </row>
    <row r="224" spans="1:7" x14ac:dyDescent="0.25">
      <c r="A224" s="173" t="s">
        <v>373</v>
      </c>
      <c r="B224" s="26">
        <f>E7N65!B5</f>
        <v>88.087500000000006</v>
      </c>
      <c r="C224" s="26">
        <f>E7N65!B6</f>
        <v>87.728571428571428</v>
      </c>
      <c r="D224" s="51">
        <f>COUNTA(E7N65!A11:A51)</f>
        <v>8</v>
      </c>
      <c r="E224" s="117" t="s">
        <v>114</v>
      </c>
      <c r="G224" s="34"/>
    </row>
    <row r="225" spans="1:7" x14ac:dyDescent="0.25">
      <c r="A225" s="173"/>
      <c r="B225" s="26"/>
      <c r="C225" s="26"/>
      <c r="D225" s="51"/>
      <c r="E225" s="117"/>
      <c r="G225" s="34"/>
    </row>
    <row r="226" spans="1:7" x14ac:dyDescent="0.25">
      <c r="A226" s="173" t="s">
        <v>989</v>
      </c>
      <c r="B226" s="26">
        <f>E7P24!B5</f>
        <v>78.45</v>
      </c>
      <c r="C226" s="26">
        <f>E7P24!B6</f>
        <v>78.45</v>
      </c>
      <c r="D226" s="51">
        <f>COUNTA(E7P24!A11:A47)</f>
        <v>2</v>
      </c>
      <c r="E226" s="117" t="s">
        <v>827</v>
      </c>
      <c r="G226" s="34"/>
    </row>
    <row r="227" spans="1:7" x14ac:dyDescent="0.25">
      <c r="A227" s="173"/>
      <c r="B227" s="26"/>
      <c r="C227" s="26"/>
      <c r="D227" s="51"/>
      <c r="E227" s="117"/>
      <c r="G227" s="34"/>
    </row>
    <row r="228" spans="1:7" x14ac:dyDescent="0.25">
      <c r="A228" s="173" t="s">
        <v>903</v>
      </c>
      <c r="B228" s="26">
        <f>E7P33!B5</f>
        <v>93.466666666666683</v>
      </c>
      <c r="C228" s="26">
        <f>E7P33!B6</f>
        <v>93.466666666666683</v>
      </c>
      <c r="D228" s="51">
        <f>COUNTA(E7P33!A11:A55)</f>
        <v>6</v>
      </c>
      <c r="E228" s="117" t="str">
        <f>E7P33!A2</f>
        <v>Webber Infrastructure, Inc.</v>
      </c>
      <c r="G228" s="34"/>
    </row>
    <row r="229" spans="1:7" x14ac:dyDescent="0.25">
      <c r="A229" s="173"/>
      <c r="B229" s="26"/>
      <c r="C229" s="26"/>
      <c r="D229" s="51"/>
      <c r="E229" s="117"/>
      <c r="G229" s="34"/>
    </row>
    <row r="230" spans="1:7" ht="15.75" thickBot="1" x14ac:dyDescent="0.3">
      <c r="A230" s="175" t="s">
        <v>818</v>
      </c>
      <c r="B230" s="84">
        <f>E7P34!B5</f>
        <v>87.199999999999989</v>
      </c>
      <c r="C230" s="84">
        <f>E7P34!B6</f>
        <v>87.199999999999989</v>
      </c>
      <c r="D230" s="85">
        <f>COUNTA(E7P34!A11:A57)</f>
        <v>6</v>
      </c>
      <c r="E230" s="86" t="str">
        <f>E7P34!A2</f>
        <v>Deangelo Contracting Services</v>
      </c>
      <c r="G230" s="34"/>
    </row>
    <row r="231" spans="1:7" x14ac:dyDescent="0.25">
      <c r="G231" s="34"/>
    </row>
    <row r="232" spans="1:7" x14ac:dyDescent="0.25">
      <c r="G232" s="34"/>
    </row>
    <row r="233" spans="1:7" ht="15.75" thickBot="1" x14ac:dyDescent="0.3">
      <c r="G233" s="34"/>
    </row>
    <row r="234" spans="1:7" ht="27" thickBot="1" x14ac:dyDescent="0.45">
      <c r="A234" s="382" t="s">
        <v>679</v>
      </c>
      <c r="B234" s="383"/>
      <c r="C234" s="383"/>
      <c r="D234" s="383"/>
      <c r="E234" s="384"/>
      <c r="G234" s="34"/>
    </row>
    <row r="235" spans="1:7" ht="30" x14ac:dyDescent="0.25">
      <c r="A235" s="312" t="s">
        <v>259</v>
      </c>
      <c r="B235" s="75" t="s">
        <v>328</v>
      </c>
      <c r="C235" s="75" t="s">
        <v>325</v>
      </c>
      <c r="D235" s="75" t="s">
        <v>329</v>
      </c>
      <c r="E235" s="76" t="s">
        <v>113</v>
      </c>
      <c r="G235" s="34"/>
    </row>
    <row r="236" spans="1:7" x14ac:dyDescent="0.25">
      <c r="A236" s="290" t="s">
        <v>724</v>
      </c>
      <c r="B236" s="67">
        <f>E8M31!B5</f>
        <v>79.649999999999991</v>
      </c>
      <c r="C236" s="67">
        <f>E8M31!B6</f>
        <v>74</v>
      </c>
      <c r="D236" s="23">
        <f>COUNTA(E8M31!A11:A43)</f>
        <v>14</v>
      </c>
      <c r="E236" s="96" t="s">
        <v>694</v>
      </c>
      <c r="G236" s="34"/>
    </row>
    <row r="237" spans="1:7" x14ac:dyDescent="0.25">
      <c r="A237" s="173"/>
      <c r="B237" s="67"/>
      <c r="C237" s="67"/>
      <c r="D237" s="23"/>
      <c r="E237" s="78"/>
    </row>
    <row r="238" spans="1:7" x14ac:dyDescent="0.25">
      <c r="A238" s="290" t="s">
        <v>725</v>
      </c>
      <c r="B238" s="67">
        <f>E8M70!B5</f>
        <v>88.233333333333348</v>
      </c>
      <c r="C238" s="67">
        <f>E8M70!B6</f>
        <v>89.966666666666683</v>
      </c>
      <c r="D238" s="23">
        <f>COUNTA(E8M70!A11:A43)</f>
        <v>12</v>
      </c>
      <c r="E238" s="96" t="s">
        <v>254</v>
      </c>
    </row>
    <row r="239" spans="1:7" x14ac:dyDescent="0.25">
      <c r="A239" s="173"/>
      <c r="B239" s="67"/>
      <c r="C239" s="67"/>
      <c r="D239" s="23"/>
      <c r="E239" s="78"/>
    </row>
    <row r="240" spans="1:7" x14ac:dyDescent="0.25">
      <c r="A240" s="290" t="s">
        <v>726</v>
      </c>
      <c r="B240" s="67">
        <f>E8N09!B5</f>
        <v>75.549999999999983</v>
      </c>
      <c r="C240" s="67">
        <f>E8N09!B6</f>
        <v>77.783333333333317</v>
      </c>
      <c r="D240" s="23">
        <f>COUNTA(E8N09!A11:A43)</f>
        <v>14</v>
      </c>
      <c r="E240" s="96" t="s">
        <v>114</v>
      </c>
    </row>
    <row r="241" spans="1:5" x14ac:dyDescent="0.25">
      <c r="A241" s="173"/>
      <c r="B241" s="67"/>
      <c r="C241" s="67"/>
      <c r="D241" s="23"/>
      <c r="E241" s="78"/>
    </row>
    <row r="242" spans="1:5" x14ac:dyDescent="0.25">
      <c r="A242" s="290" t="s">
        <v>31</v>
      </c>
      <c r="B242" s="67">
        <f>E8P46!B5</f>
        <v>81.914285714285725</v>
      </c>
      <c r="C242" s="67">
        <f>E8P46!B6</f>
        <v>89.783333333333346</v>
      </c>
      <c r="D242" s="23">
        <f>COUNTA(E8P46!A11:A45)</f>
        <v>14</v>
      </c>
      <c r="E242" s="96" t="s">
        <v>114</v>
      </c>
    </row>
    <row r="243" spans="1:5" x14ac:dyDescent="0.25">
      <c r="A243" s="173"/>
      <c r="B243" s="67"/>
      <c r="C243" s="67"/>
      <c r="D243" s="23"/>
      <c r="E243" s="78"/>
    </row>
    <row r="244" spans="1:5" x14ac:dyDescent="0.25">
      <c r="A244" s="173" t="s">
        <v>32</v>
      </c>
      <c r="B244" s="67">
        <f>E8Q56!B5</f>
        <v>98.091666666666683</v>
      </c>
      <c r="C244" s="67">
        <f>E8Q56!B6</f>
        <v>98.087499999999991</v>
      </c>
      <c r="D244" s="23">
        <f>COUNTA(E8Q56!A12:A54)</f>
        <v>12</v>
      </c>
      <c r="E244" s="96" t="s">
        <v>320</v>
      </c>
    </row>
    <row r="245" spans="1:5" x14ac:dyDescent="0.25">
      <c r="A245" s="173"/>
      <c r="B245" s="67"/>
      <c r="C245" s="67"/>
      <c r="D245" s="23"/>
      <c r="E245" s="78"/>
    </row>
    <row r="246" spans="1:5" x14ac:dyDescent="0.25">
      <c r="A246" s="173" t="s">
        <v>33</v>
      </c>
      <c r="B246" s="22">
        <f>E8R87!B5</f>
        <v>76.016666666666666</v>
      </c>
      <c r="C246" s="22">
        <f>E8R87!B6</f>
        <v>80.724999999999994</v>
      </c>
      <c r="D246" s="28">
        <f>COUNTA(E8R87!A11:A52)</f>
        <v>12</v>
      </c>
      <c r="E246" s="96" t="s">
        <v>254</v>
      </c>
    </row>
    <row r="247" spans="1:5" x14ac:dyDescent="0.25">
      <c r="A247" s="174"/>
      <c r="B247" s="21"/>
      <c r="C247" s="21"/>
      <c r="D247" s="48"/>
      <c r="E247" s="80"/>
    </row>
    <row r="248" spans="1:5" x14ac:dyDescent="0.25">
      <c r="A248" s="173" t="s">
        <v>34</v>
      </c>
      <c r="B248" s="22">
        <f>E8S48!B5</f>
        <v>81.72999999999999</v>
      </c>
      <c r="C248" s="22">
        <f>E8S48!B6</f>
        <v>82.575000000000003</v>
      </c>
      <c r="D248" s="28">
        <f>COUNTA(E8S48!A11:A52)</f>
        <v>10</v>
      </c>
      <c r="E248" s="96" t="s">
        <v>114</v>
      </c>
    </row>
    <row r="249" spans="1:5" x14ac:dyDescent="0.25">
      <c r="A249" s="169"/>
      <c r="B249" s="168"/>
      <c r="C249" s="168"/>
      <c r="D249" s="168"/>
      <c r="E249" s="170"/>
    </row>
    <row r="250" spans="1:5" x14ac:dyDescent="0.25">
      <c r="A250" s="173" t="s">
        <v>785</v>
      </c>
      <c r="B250" s="22">
        <f>E8S83!B5</f>
        <v>87.633333333333326</v>
      </c>
      <c r="C250" s="22">
        <f>E8S83!B6</f>
        <v>87.633333333333326</v>
      </c>
      <c r="D250" s="28">
        <f>COUNTA(E8S83!A11:A52)</f>
        <v>7</v>
      </c>
      <c r="E250" s="96" t="s">
        <v>114</v>
      </c>
    </row>
    <row r="251" spans="1:5" x14ac:dyDescent="0.25">
      <c r="A251" s="169"/>
      <c r="B251" s="22"/>
      <c r="C251" s="22"/>
      <c r="D251" s="28"/>
      <c r="E251" s="96"/>
    </row>
    <row r="252" spans="1:5" ht="15.75" thickBot="1" x14ac:dyDescent="0.3">
      <c r="A252" s="313" t="s">
        <v>908</v>
      </c>
      <c r="B252" s="161">
        <f>E8T73!B5</f>
        <v>85.816666666666663</v>
      </c>
      <c r="C252" s="161">
        <f>E8T73!B6</f>
        <v>85.816666666666663</v>
      </c>
      <c r="D252" s="162">
        <f>COUNTA(E8T73!A11:A54)</f>
        <v>6</v>
      </c>
      <c r="E252" s="97" t="str">
        <f>E8T73!A2</f>
        <v>ACS Infrastructure Development</v>
      </c>
    </row>
  </sheetData>
  <sheetProtection algorithmName="SHA-512" hashValue="OY1FqP5u+RnD+5dbXu+FCl0Xtkf5cjeQhHCMtAL2Tw80BwXgjHUWJqk6wTD9xxpJepHfUsUoEm8xLP/YiGw13A==" saltValue="WmS4XaH+N1GgFoZMd5qeqw==" spinCount="100000" sheet="1" objects="1" scenarios="1"/>
  <mergeCells count="27">
    <mergeCell ref="A204:E204"/>
    <mergeCell ref="A234:E234"/>
    <mergeCell ref="I80:L80"/>
    <mergeCell ref="I83:L83"/>
    <mergeCell ref="I109:L109"/>
    <mergeCell ref="I112:L112"/>
    <mergeCell ref="I148:L148"/>
    <mergeCell ref="I151:L151"/>
    <mergeCell ref="I126:L126"/>
    <mergeCell ref="I129:L129"/>
    <mergeCell ref="I138:L138"/>
    <mergeCell ref="I141:L141"/>
    <mergeCell ref="I161:L161"/>
    <mergeCell ref="A2:O4"/>
    <mergeCell ref="A112:E112"/>
    <mergeCell ref="A144:E144"/>
    <mergeCell ref="A188:E188"/>
    <mergeCell ref="A10:E10"/>
    <mergeCell ref="A38:E38"/>
    <mergeCell ref="A86:E86"/>
    <mergeCell ref="A8:E8"/>
    <mergeCell ref="I10:L10"/>
    <mergeCell ref="I8:L8"/>
    <mergeCell ref="I13:L13"/>
    <mergeCell ref="I42:L42"/>
    <mergeCell ref="I45:L45"/>
    <mergeCell ref="I158:L158"/>
  </mergeCells>
  <conditionalFormatting sqref="B12:C12 B14:C14 J15:K38 B16:C16 B18:C18 B20:C20 J131:K134">
    <cfRule type="cellIs" dxfId="1025" priority="448" operator="between">
      <formula>70</formula>
      <formula>80</formula>
    </cfRule>
    <cfRule type="cellIs" dxfId="1024" priority="449" operator="lessThan">
      <formula>70</formula>
    </cfRule>
    <cfRule type="cellIs" dxfId="1023" priority="450" operator="greaterThan">
      <formula>80</formula>
    </cfRule>
  </conditionalFormatting>
  <conditionalFormatting sqref="B22:C22 B24:C24 B26:C26 B28:C28 B30:C30 B32:C32 B34:C34 B78:C78 B80:C80 B82:C82">
    <cfRule type="cellIs" dxfId="1022" priority="451" operator="lessThan">
      <formula>70</formula>
    </cfRule>
    <cfRule type="cellIs" dxfId="1021" priority="452" operator="between">
      <formula>70</formula>
      <formula>80</formula>
    </cfRule>
    <cfRule type="cellIs" dxfId="1020" priority="453" operator="greaterThan">
      <formula>80</formula>
    </cfRule>
  </conditionalFormatting>
  <conditionalFormatting sqref="B40:C40 B42:C42 B44:C44 B46:C46 B48:C48">
    <cfRule type="cellIs" dxfId="1019" priority="444" operator="greaterThan">
      <formula>80</formula>
    </cfRule>
    <cfRule type="cellIs" dxfId="1018" priority="442" operator="between">
      <formula>70</formula>
      <formula>80</formula>
    </cfRule>
    <cfRule type="cellIs" dxfId="1017" priority="443" operator="lessThan">
      <formula>70</formula>
    </cfRule>
  </conditionalFormatting>
  <conditionalFormatting sqref="B50:C50 B52:C52 B54:C54 B56:C56">
    <cfRule type="cellIs" dxfId="1016" priority="447" operator="greaterThan">
      <formula>80</formula>
    </cfRule>
    <cfRule type="cellIs" dxfId="1015" priority="445" operator="lessThan">
      <formula>70</formula>
    </cfRule>
    <cfRule type="cellIs" dxfId="1014" priority="446" operator="between">
      <formula>70</formula>
      <formula>80</formula>
    </cfRule>
  </conditionalFormatting>
  <conditionalFormatting sqref="B58:C58">
    <cfRule type="cellIs" dxfId="1013" priority="403" operator="lessThan">
      <formula>70</formula>
    </cfRule>
    <cfRule type="cellIs" dxfId="1012" priority="404" operator="between">
      <formula>70</formula>
      <formula>80</formula>
    </cfRule>
    <cfRule type="cellIs" dxfId="1011" priority="405" operator="greaterThan">
      <formula>80</formula>
    </cfRule>
  </conditionalFormatting>
  <conditionalFormatting sqref="B60:C60">
    <cfRule type="cellIs" dxfId="1010" priority="401" operator="between">
      <formula>70</formula>
      <formula>80</formula>
    </cfRule>
    <cfRule type="cellIs" dxfId="1009" priority="400" operator="lessThan">
      <formula>70</formula>
    </cfRule>
    <cfRule type="cellIs" dxfId="1008" priority="402" operator="greaterThan">
      <formula>80</formula>
    </cfRule>
  </conditionalFormatting>
  <conditionalFormatting sqref="B62:C62">
    <cfRule type="cellIs" dxfId="1007" priority="399" operator="greaterThan">
      <formula>80</formula>
    </cfRule>
    <cfRule type="cellIs" dxfId="1006" priority="398" operator="between">
      <formula>70</formula>
      <formula>80</formula>
    </cfRule>
    <cfRule type="cellIs" dxfId="1005" priority="397" operator="lessThan">
      <formula>70</formula>
    </cfRule>
  </conditionalFormatting>
  <conditionalFormatting sqref="B64:C64">
    <cfRule type="cellIs" dxfId="1004" priority="396" operator="greaterThan">
      <formula>80</formula>
    </cfRule>
    <cfRule type="cellIs" dxfId="1003" priority="395" operator="between">
      <formula>70</formula>
      <formula>80</formula>
    </cfRule>
    <cfRule type="cellIs" dxfId="1002" priority="394" operator="lessThan">
      <formula>70</formula>
    </cfRule>
  </conditionalFormatting>
  <conditionalFormatting sqref="B66:C66">
    <cfRule type="cellIs" dxfId="1001" priority="391" operator="lessThan">
      <formula>70</formula>
    </cfRule>
    <cfRule type="cellIs" dxfId="1000" priority="392" operator="between">
      <formula>70</formula>
      <formula>80</formula>
    </cfRule>
    <cfRule type="cellIs" dxfId="999" priority="393" operator="greaterThan">
      <formula>80</formula>
    </cfRule>
  </conditionalFormatting>
  <conditionalFormatting sqref="B68:C68">
    <cfRule type="cellIs" dxfId="998" priority="388" operator="lessThan">
      <formula>70</formula>
    </cfRule>
    <cfRule type="cellIs" dxfId="997" priority="389" operator="between">
      <formula>70</formula>
      <formula>80</formula>
    </cfRule>
    <cfRule type="cellIs" dxfId="996" priority="390" operator="greaterThan">
      <formula>80</formula>
    </cfRule>
  </conditionalFormatting>
  <conditionalFormatting sqref="B70:C70">
    <cfRule type="cellIs" dxfId="995" priority="386" operator="between">
      <formula>70</formula>
      <formula>80</formula>
    </cfRule>
    <cfRule type="cellIs" dxfId="994" priority="385" operator="lessThan">
      <formula>70</formula>
    </cfRule>
    <cfRule type="cellIs" dxfId="993" priority="387" operator="greaterThan">
      <formula>80</formula>
    </cfRule>
  </conditionalFormatting>
  <conditionalFormatting sqref="B72:C72">
    <cfRule type="cellIs" dxfId="992" priority="382" operator="lessThan">
      <formula>70</formula>
    </cfRule>
    <cfRule type="cellIs" dxfId="991" priority="384" operator="greaterThan">
      <formula>80</formula>
    </cfRule>
    <cfRule type="cellIs" dxfId="990" priority="383" operator="between">
      <formula>70</formula>
      <formula>80</formula>
    </cfRule>
  </conditionalFormatting>
  <conditionalFormatting sqref="B74:C74">
    <cfRule type="cellIs" dxfId="989" priority="379" operator="lessThan">
      <formula>70</formula>
    </cfRule>
    <cfRule type="cellIs" dxfId="988" priority="380" operator="between">
      <formula>70</formula>
      <formula>80</formula>
    </cfRule>
    <cfRule type="cellIs" dxfId="987" priority="381" operator="greaterThan">
      <formula>80</formula>
    </cfRule>
  </conditionalFormatting>
  <conditionalFormatting sqref="B76:C76">
    <cfRule type="cellIs" dxfId="986" priority="378" operator="greaterThan">
      <formula>80</formula>
    </cfRule>
    <cfRule type="cellIs" dxfId="985" priority="377" operator="between">
      <formula>70</formula>
      <formula>80</formula>
    </cfRule>
    <cfRule type="cellIs" dxfId="984" priority="376" operator="lessThan">
      <formula>70</formula>
    </cfRule>
  </conditionalFormatting>
  <conditionalFormatting sqref="B88:C88 B90:C90 B92:C92 B94:C94 B96:C96">
    <cfRule type="cellIs" dxfId="983" priority="436" operator="between">
      <formula>70</formula>
      <formula>80</formula>
    </cfRule>
    <cfRule type="cellIs" dxfId="982" priority="437" operator="lessThan">
      <formula>70</formula>
    </cfRule>
    <cfRule type="cellIs" dxfId="981" priority="438" operator="greaterThan">
      <formula>80</formula>
    </cfRule>
  </conditionalFormatting>
  <conditionalFormatting sqref="B98:C98 B100:C100 B102:C102 B104:C104 B106:C106 B108:C108">
    <cfRule type="cellIs" dxfId="980" priority="441" operator="greaterThan">
      <formula>80</formula>
    </cfRule>
    <cfRule type="cellIs" dxfId="979" priority="440" operator="between">
      <formula>70</formula>
      <formula>80</formula>
    </cfRule>
    <cfRule type="cellIs" dxfId="978" priority="439" operator="lessThan">
      <formula>70</formula>
    </cfRule>
  </conditionalFormatting>
  <conditionalFormatting sqref="B114:C114 B116:C116 B118:C118 B120:C120 B122:C122">
    <cfRule type="cellIs" dxfId="977" priority="432" operator="greaterThan">
      <formula>80</formula>
    </cfRule>
    <cfRule type="cellIs" dxfId="976" priority="431" operator="lessThan">
      <formula>70</formula>
    </cfRule>
    <cfRule type="cellIs" dxfId="975" priority="430" operator="between">
      <formula>70</formula>
      <formula>80</formula>
    </cfRule>
  </conditionalFormatting>
  <conditionalFormatting sqref="B124:C124 B126:C126 B128:C128 B130:C130">
    <cfRule type="cellIs" dxfId="974" priority="435" operator="greaterThan">
      <formula>80</formula>
    </cfRule>
    <cfRule type="cellIs" dxfId="973" priority="434" operator="between">
      <formula>70</formula>
      <formula>80</formula>
    </cfRule>
    <cfRule type="cellIs" dxfId="972" priority="433" operator="lessThan">
      <formula>70</formula>
    </cfRule>
  </conditionalFormatting>
  <conditionalFormatting sqref="B132:C132 B134:C134 B136:C136 B138:C138 B140:C140">
    <cfRule type="cellIs" dxfId="971" priority="343" operator="lessThan">
      <formula>70</formula>
    </cfRule>
    <cfRule type="cellIs" dxfId="970" priority="344" operator="between">
      <formula>70</formula>
      <formula>80</formula>
    </cfRule>
    <cfRule type="cellIs" dxfId="969" priority="345" operator="greaterThan">
      <formula>80</formula>
    </cfRule>
  </conditionalFormatting>
  <conditionalFormatting sqref="B146:C146 B148:C148 B150:C150 B152:C152 B154:C154">
    <cfRule type="cellIs" dxfId="968" priority="426" operator="greaterThan">
      <formula>80</formula>
    </cfRule>
    <cfRule type="cellIs" dxfId="967" priority="425" operator="lessThan">
      <formula>70</formula>
    </cfRule>
    <cfRule type="cellIs" dxfId="966" priority="424" operator="between">
      <formula>70</formula>
      <formula>80</formula>
    </cfRule>
  </conditionalFormatting>
  <conditionalFormatting sqref="B156:C156 B158:C158 B160:C160 B162:C162">
    <cfRule type="cellIs" dxfId="965" priority="429" operator="greaterThan">
      <formula>80</formula>
    </cfRule>
    <cfRule type="cellIs" dxfId="964" priority="428" operator="between">
      <formula>70</formula>
      <formula>80</formula>
    </cfRule>
    <cfRule type="cellIs" dxfId="963" priority="427" operator="lessThan">
      <formula>70</formula>
    </cfRule>
  </conditionalFormatting>
  <conditionalFormatting sqref="B164:C164">
    <cfRule type="cellIs" dxfId="962" priority="342" operator="greaterThan">
      <formula>80</formula>
    </cfRule>
    <cfRule type="cellIs" dxfId="961" priority="341" operator="between">
      <formula>70</formula>
      <formula>80</formula>
    </cfRule>
    <cfRule type="cellIs" dxfId="960" priority="340" operator="lessThan">
      <formula>70</formula>
    </cfRule>
  </conditionalFormatting>
  <conditionalFormatting sqref="B166:C166">
    <cfRule type="cellIs" dxfId="959" priority="339" operator="greaterThan">
      <formula>80</formula>
    </cfRule>
    <cfRule type="cellIs" dxfId="958" priority="337" operator="lessThan">
      <formula>70</formula>
    </cfRule>
    <cfRule type="cellIs" dxfId="957" priority="338" operator="between">
      <formula>70</formula>
      <formula>80</formula>
    </cfRule>
  </conditionalFormatting>
  <conditionalFormatting sqref="B168:C168 B170:C170 B172:C172 B174:C174 B176:C176 B178:C178 B180:C180 B182:C182 B184:C184">
    <cfRule type="cellIs" dxfId="956" priority="336" operator="greaterThan">
      <formula>80</formula>
    </cfRule>
    <cfRule type="cellIs" dxfId="955" priority="335" operator="between">
      <formula>70</formula>
      <formula>80</formula>
    </cfRule>
    <cfRule type="cellIs" dxfId="954" priority="334" operator="lessThan">
      <formula>70</formula>
    </cfRule>
  </conditionalFormatting>
  <conditionalFormatting sqref="B190:C190 B192:C192 B194:C194 B196:C196 B198:C198">
    <cfRule type="cellIs" dxfId="953" priority="420" operator="greaterThan">
      <formula>80</formula>
    </cfRule>
    <cfRule type="cellIs" dxfId="952" priority="419" operator="lessThan">
      <formula>70</formula>
    </cfRule>
    <cfRule type="cellIs" dxfId="951" priority="418" operator="between">
      <formula>70</formula>
      <formula>80</formula>
    </cfRule>
  </conditionalFormatting>
  <conditionalFormatting sqref="B200:C200">
    <cfRule type="cellIs" dxfId="950" priority="421" operator="lessThan">
      <formula>70</formula>
    </cfRule>
    <cfRule type="cellIs" dxfId="949" priority="422" operator="between">
      <formula>70</formula>
      <formula>80</formula>
    </cfRule>
    <cfRule type="cellIs" dxfId="948" priority="423" operator="greaterThan">
      <formula>80</formula>
    </cfRule>
  </conditionalFormatting>
  <conditionalFormatting sqref="B206:C206 B208:C208 B210:C210 B212:C212 B214:C214">
    <cfRule type="cellIs" dxfId="947" priority="414" operator="greaterThan">
      <formula>80</formula>
    </cfRule>
    <cfRule type="cellIs" dxfId="946" priority="413" operator="lessThan">
      <formula>70</formula>
    </cfRule>
    <cfRule type="cellIs" dxfId="945" priority="412" operator="between">
      <formula>70</formula>
      <formula>80</formula>
    </cfRule>
  </conditionalFormatting>
  <conditionalFormatting sqref="B216:C216 B218:C218 B220:C220 B222:C222">
    <cfRule type="cellIs" dxfId="944" priority="417" operator="greaterThan">
      <formula>80</formula>
    </cfRule>
    <cfRule type="cellIs" dxfId="943" priority="415" operator="lessThan">
      <formula>70</formula>
    </cfRule>
    <cfRule type="cellIs" dxfId="942" priority="416" operator="between">
      <formula>70</formula>
      <formula>80</formula>
    </cfRule>
  </conditionalFormatting>
  <conditionalFormatting sqref="B224:C224 B226:C226 B228:C228 B230:C230">
    <cfRule type="cellIs" dxfId="941" priority="333" operator="greaterThan">
      <formula>80</formula>
    </cfRule>
    <cfRule type="cellIs" dxfId="940" priority="332" operator="between">
      <formula>70</formula>
      <formula>80</formula>
    </cfRule>
    <cfRule type="cellIs" dxfId="939" priority="331" operator="lessThan">
      <formula>70</formula>
    </cfRule>
  </conditionalFormatting>
  <conditionalFormatting sqref="B236:C236 B238:C238 B240:C240 B242:C242 B244:C244">
    <cfRule type="cellIs" dxfId="938" priority="408" operator="greaterThan">
      <formula>80</formula>
    </cfRule>
    <cfRule type="cellIs" dxfId="937" priority="407" operator="lessThan">
      <formula>70</formula>
    </cfRule>
    <cfRule type="cellIs" dxfId="936" priority="406" operator="between">
      <formula>70</formula>
      <formula>80</formula>
    </cfRule>
  </conditionalFormatting>
  <conditionalFormatting sqref="B246:C246 B248:C248">
    <cfRule type="cellIs" dxfId="935" priority="409" operator="lessThan">
      <formula>70</formula>
    </cfRule>
    <cfRule type="cellIs" dxfId="934" priority="410" operator="between">
      <formula>70</formula>
      <formula>80</formula>
    </cfRule>
    <cfRule type="cellIs" dxfId="933" priority="411" operator="greaterThan">
      <formula>80</formula>
    </cfRule>
  </conditionalFormatting>
  <conditionalFormatting sqref="B250:C250 B252:C252">
    <cfRule type="cellIs" dxfId="932" priority="12" operator="greaterThan">
      <formula>80</formula>
    </cfRule>
    <cfRule type="cellIs" dxfId="931" priority="10" operator="lessThan">
      <formula>70</formula>
    </cfRule>
    <cfRule type="cellIs" dxfId="930" priority="11" operator="between">
      <formula>70</formula>
      <formula>80</formula>
    </cfRule>
  </conditionalFormatting>
  <conditionalFormatting sqref="J12:K12">
    <cfRule type="cellIs" dxfId="929" priority="268" operator="between">
      <formula>70</formula>
      <formula>80</formula>
    </cfRule>
    <cfRule type="cellIs" dxfId="928" priority="269" operator="lessThan">
      <formula>70</formula>
    </cfRule>
    <cfRule type="cellIs" dxfId="927" priority="270" operator="greaterThan">
      <formula>80</formula>
    </cfRule>
  </conditionalFormatting>
  <conditionalFormatting sqref="J44:K44">
    <cfRule type="cellIs" dxfId="926" priority="209" operator="lessThan">
      <formula>70</formula>
    </cfRule>
    <cfRule type="cellIs" dxfId="925" priority="210" operator="greaterThan">
      <formula>80</formula>
    </cfRule>
    <cfRule type="cellIs" dxfId="924" priority="208" operator="between">
      <formula>70</formula>
      <formula>80</formula>
    </cfRule>
  </conditionalFormatting>
  <conditionalFormatting sqref="J47:K76">
    <cfRule type="cellIs" dxfId="923" priority="120" operator="greaterThan">
      <formula>80</formula>
    </cfRule>
    <cfRule type="cellIs" dxfId="922" priority="119" operator="lessThan">
      <formula>70</formula>
    </cfRule>
    <cfRule type="cellIs" dxfId="921" priority="118" operator="between">
      <formula>70</formula>
      <formula>80</formula>
    </cfRule>
  </conditionalFormatting>
  <conditionalFormatting sqref="J82:K82">
    <cfRule type="cellIs" dxfId="920" priority="116" operator="lessThan">
      <formula>70</formula>
    </cfRule>
    <cfRule type="cellIs" dxfId="919" priority="117" operator="greaterThan">
      <formula>80</formula>
    </cfRule>
    <cfRule type="cellIs" dxfId="918" priority="115" operator="between">
      <formula>70</formula>
      <formula>80</formula>
    </cfRule>
  </conditionalFormatting>
  <conditionalFormatting sqref="J85:K99">
    <cfRule type="cellIs" dxfId="917" priority="72" operator="greaterThan">
      <formula>80</formula>
    </cfRule>
    <cfRule type="cellIs" dxfId="916" priority="71" operator="between">
      <formula>70</formula>
      <formula>80</formula>
    </cfRule>
    <cfRule type="cellIs" dxfId="915" priority="70" operator="lessThan">
      <formula>70</formula>
    </cfRule>
  </conditionalFormatting>
  <conditionalFormatting sqref="J111:K111">
    <cfRule type="cellIs" dxfId="914" priority="67" operator="between">
      <formula>70</formula>
      <formula>80</formula>
    </cfRule>
    <cfRule type="cellIs" dxfId="913" priority="69" operator="greaterThan">
      <formula>80</formula>
    </cfRule>
    <cfRule type="cellIs" dxfId="912" priority="68" operator="lessThan">
      <formula>70</formula>
    </cfRule>
  </conditionalFormatting>
  <conditionalFormatting sqref="J114:K120">
    <cfRule type="cellIs" dxfId="911" priority="46" operator="lessThan">
      <formula>70</formula>
    </cfRule>
    <cfRule type="cellIs" dxfId="910" priority="48" operator="greaterThan">
      <formula>80</formula>
    </cfRule>
    <cfRule type="cellIs" dxfId="909" priority="47" operator="between">
      <formula>70</formula>
      <formula>80</formula>
    </cfRule>
  </conditionalFormatting>
  <conditionalFormatting sqref="J128:K128">
    <cfRule type="cellIs" dxfId="908" priority="32" operator="lessThan">
      <formula>70</formula>
    </cfRule>
    <cfRule type="cellIs" dxfId="907" priority="31" operator="between">
      <formula>70</formula>
      <formula>80</formula>
    </cfRule>
    <cfRule type="cellIs" dxfId="906" priority="33" operator="greaterThan">
      <formula>80</formula>
    </cfRule>
  </conditionalFormatting>
  <conditionalFormatting sqref="J140:K140">
    <cfRule type="cellIs" dxfId="905" priority="26" operator="lessThan">
      <formula>70</formula>
    </cfRule>
    <cfRule type="cellIs" dxfId="904" priority="25" operator="between">
      <formula>70</formula>
      <formula>80</formula>
    </cfRule>
    <cfRule type="cellIs" dxfId="903" priority="27" operator="greaterThan">
      <formula>80</formula>
    </cfRule>
  </conditionalFormatting>
  <conditionalFormatting sqref="J143:K144">
    <cfRule type="cellIs" dxfId="902" priority="21" operator="greaterThan">
      <formula>80</formula>
    </cfRule>
    <cfRule type="cellIs" dxfId="901" priority="20" operator="between">
      <formula>70</formula>
      <formula>80</formula>
    </cfRule>
    <cfRule type="cellIs" dxfId="900" priority="19" operator="lessThan">
      <formula>70</formula>
    </cfRule>
  </conditionalFormatting>
  <conditionalFormatting sqref="J150:K150">
    <cfRule type="cellIs" dxfId="899" priority="18" operator="greaterThan">
      <formula>80</formula>
    </cfRule>
    <cfRule type="cellIs" dxfId="898" priority="17" operator="lessThan">
      <formula>70</formula>
    </cfRule>
    <cfRule type="cellIs" dxfId="897" priority="16" operator="between">
      <formula>70</formula>
      <formula>80</formula>
    </cfRule>
  </conditionalFormatting>
  <conditionalFormatting sqref="J153:K154">
    <cfRule type="cellIs" dxfId="896" priority="2" operator="between">
      <formula>70</formula>
      <formula>80</formula>
    </cfRule>
    <cfRule type="cellIs" dxfId="895" priority="3" operator="greaterThan">
      <formula>80</formula>
    </cfRule>
    <cfRule type="cellIs" dxfId="894" priority="1" operator="lessThan">
      <formula>70</formula>
    </cfRule>
  </conditionalFormatting>
  <conditionalFormatting sqref="J160:K160">
    <cfRule type="cellIs" dxfId="893" priority="8" operator="lessThan">
      <formula>70</formula>
    </cfRule>
    <cfRule type="cellIs" dxfId="892" priority="9" operator="greaterThan">
      <formula>80</formula>
    </cfRule>
    <cfRule type="cellIs" dxfId="891" priority="7" operator="between">
      <formula>70</formula>
      <formula>80</formula>
    </cfRule>
  </conditionalFormatting>
  <conditionalFormatting sqref="J163:K163">
    <cfRule type="cellIs" dxfId="890" priority="6" operator="greaterThan">
      <formula>80</formula>
    </cfRule>
    <cfRule type="cellIs" dxfId="889" priority="5" operator="between">
      <formula>70</formula>
      <formula>80</formula>
    </cfRule>
    <cfRule type="cellIs" dxfId="888" priority="4" operator="lessThan">
      <formula>70</formula>
    </cfRule>
  </conditionalFormatting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3F3D-7563-4A9A-A220-EDC294B6F5F0}">
  <dimension ref="A1:I48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9.42578125" bestFit="1" customWidth="1"/>
    <col min="4" max="4" width="13.5703125" bestFit="1" customWidth="1"/>
    <col min="9" max="9" width="9.5703125" hidden="1" customWidth="1"/>
  </cols>
  <sheetData>
    <row r="1" spans="1:9" ht="28.5" x14ac:dyDescent="0.45">
      <c r="A1" s="451" t="s">
        <v>805</v>
      </c>
      <c r="B1" s="452"/>
      <c r="C1" s="452"/>
      <c r="D1" s="453"/>
    </row>
    <row r="2" spans="1:9" ht="26.25" x14ac:dyDescent="0.4">
      <c r="A2" s="466" t="s">
        <v>830</v>
      </c>
      <c r="B2" s="467"/>
      <c r="C2" s="467"/>
      <c r="D2" s="468"/>
      <c r="E2" s="6"/>
      <c r="F2" s="6"/>
    </row>
    <row r="3" spans="1:9" ht="21.75" thickBot="1" x14ac:dyDescent="0.4">
      <c r="A3" s="478" t="s">
        <v>883</v>
      </c>
      <c r="B3" s="479"/>
      <c r="C3" s="479"/>
      <c r="D3" s="480"/>
      <c r="E3" s="6"/>
      <c r="F3" s="6"/>
    </row>
    <row r="4" spans="1:9" ht="7.7" customHeight="1" thickBot="1" x14ac:dyDescent="0.3">
      <c r="A4" s="239"/>
      <c r="B4" s="6"/>
      <c r="C4" s="6"/>
      <c r="D4" s="6"/>
      <c r="E4" s="6"/>
      <c r="F4" s="6"/>
    </row>
    <row r="5" spans="1:9" ht="37.5" x14ac:dyDescent="0.25">
      <c r="A5" s="215" t="s">
        <v>323</v>
      </c>
      <c r="B5" s="463">
        <f>AVERAGE(B10:B52)</f>
        <v>92.371428571428581</v>
      </c>
      <c r="C5" s="464"/>
      <c r="D5" s="465"/>
      <c r="E5" s="40"/>
      <c r="F5" s="40"/>
    </row>
    <row r="6" spans="1:9" ht="38.25" thickBot="1" x14ac:dyDescent="0.3">
      <c r="A6" s="214" t="s">
        <v>325</v>
      </c>
      <c r="B6" s="405">
        <f>AVERAGE(B10:B20)</f>
        <v>92.371428571428581</v>
      </c>
      <c r="C6" s="406"/>
      <c r="D6" s="407"/>
      <c r="E6" s="36"/>
      <c r="F6" s="30"/>
    </row>
    <row r="7" spans="1:9" ht="7.7" customHeight="1" thickBot="1" x14ac:dyDescent="0.3">
      <c r="A7" s="237"/>
      <c r="B7" s="208"/>
      <c r="C7" s="208"/>
      <c r="D7" s="208"/>
      <c r="E7" s="36"/>
      <c r="F7" s="30"/>
    </row>
    <row r="8" spans="1:9" ht="24" thickBot="1" x14ac:dyDescent="0.3">
      <c r="A8" s="202" t="s">
        <v>324</v>
      </c>
      <c r="B8" s="221">
        <v>44743</v>
      </c>
      <c r="C8" s="196" t="s">
        <v>368</v>
      </c>
      <c r="D8" s="223">
        <v>46568</v>
      </c>
      <c r="E8" s="30"/>
      <c r="F8" s="30"/>
      <c r="I8" s="188">
        <f>D8+1825</f>
        <v>48393</v>
      </c>
    </row>
    <row r="9" spans="1:9" ht="14.45" customHeight="1" x14ac:dyDescent="0.25">
      <c r="A9" s="32"/>
      <c r="B9" s="37"/>
      <c r="C9" s="37"/>
      <c r="D9" s="37"/>
      <c r="E9" s="30"/>
    </row>
    <row r="10" spans="1:9" ht="15.75" x14ac:dyDescent="0.25">
      <c r="A10" s="235" t="s">
        <v>35</v>
      </c>
      <c r="B10" s="235" t="s">
        <v>327</v>
      </c>
      <c r="C10" s="232"/>
      <c r="D10" s="231"/>
    </row>
    <row r="11" spans="1:9" ht="6.6" customHeight="1" x14ac:dyDescent="0.25">
      <c r="A11" s="235"/>
      <c r="B11" s="235"/>
      <c r="C11" s="232"/>
      <c r="D11" s="231"/>
    </row>
    <row r="12" spans="1:9" ht="6.6" customHeight="1" x14ac:dyDescent="0.25">
      <c r="A12" s="235"/>
      <c r="B12" s="235"/>
      <c r="C12" s="232"/>
      <c r="D12" s="231"/>
    </row>
    <row r="13" spans="1:9" ht="18" customHeight="1" x14ac:dyDescent="0.25">
      <c r="A13" s="228" t="s">
        <v>1213</v>
      </c>
      <c r="B13" s="249">
        <v>94.2</v>
      </c>
      <c r="C13" s="232"/>
      <c r="D13" s="231"/>
    </row>
    <row r="14" spans="1:9" ht="15.75" x14ac:dyDescent="0.25">
      <c r="A14" s="228" t="s">
        <v>1148</v>
      </c>
      <c r="B14" s="249">
        <v>92.8</v>
      </c>
      <c r="C14" s="232"/>
      <c r="D14" s="231"/>
    </row>
    <row r="15" spans="1:9" ht="16.5" customHeight="1" x14ac:dyDescent="0.25">
      <c r="A15" s="228" t="s">
        <v>1127</v>
      </c>
      <c r="B15" s="249">
        <v>97.7</v>
      </c>
      <c r="C15" s="232"/>
      <c r="D15" s="231"/>
    </row>
    <row r="16" spans="1:9" ht="15.75" x14ac:dyDescent="0.25">
      <c r="A16" s="228" t="s">
        <v>1091</v>
      </c>
      <c r="B16" s="249">
        <v>96.4</v>
      </c>
      <c r="C16" s="232"/>
      <c r="D16" s="231"/>
    </row>
    <row r="17" spans="1:4" ht="17.45" customHeight="1" x14ac:dyDescent="0.25">
      <c r="A17" s="228" t="s">
        <v>1035</v>
      </c>
      <c r="B17" s="249">
        <v>90</v>
      </c>
      <c r="C17" s="232"/>
      <c r="D17" s="231"/>
    </row>
    <row r="18" spans="1:4" ht="15.75" x14ac:dyDescent="0.25">
      <c r="A18" s="228" t="s">
        <v>1015</v>
      </c>
      <c r="B18" s="249">
        <v>94</v>
      </c>
      <c r="C18" s="232"/>
      <c r="D18" s="231"/>
    </row>
    <row r="19" spans="1:4" ht="15.75" x14ac:dyDescent="0.25">
      <c r="A19" s="228" t="s">
        <v>797</v>
      </c>
      <c r="B19" s="249">
        <v>81.5</v>
      </c>
      <c r="C19" s="232"/>
      <c r="D19" s="231"/>
    </row>
    <row r="20" spans="1:4" ht="17.45" customHeight="1" x14ac:dyDescent="0.25">
      <c r="A20" s="229"/>
      <c r="B20" s="241"/>
      <c r="C20" s="232"/>
      <c r="D20" s="231"/>
    </row>
    <row r="21" spans="1:4" ht="15.75" x14ac:dyDescent="0.25">
      <c r="A21" s="229"/>
      <c r="B21" s="241"/>
      <c r="C21" s="232"/>
      <c r="D21" s="231"/>
    </row>
    <row r="22" spans="1:4" ht="15.75" x14ac:dyDescent="0.25">
      <c r="A22" s="229"/>
      <c r="B22" s="241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ht="15.75" x14ac:dyDescent="0.25">
      <c r="A33" s="192"/>
      <c r="B33" s="19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olBy53C22ZCtBec7o2rK+yOvIChBTwV8UlEZQ5u0235W/C/jY43o8+0fu4zI5EWHc1O1+FJNsHmCbCTs/FCVzw==" saltValue="+DopdzupmTqsiapufbYmx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">
    <cfRule type="cellIs" dxfId="529" priority="2" operator="between">
      <formula>70</formula>
      <formula>80</formula>
    </cfRule>
  </conditionalFormatting>
  <conditionalFormatting sqref="B5:B6">
    <cfRule type="cellIs" dxfId="528" priority="3" operator="lessThan">
      <formula>70</formula>
    </cfRule>
    <cfRule type="cellIs" dxfId="527" priority="4" operator="greaterThan">
      <formula>80</formula>
    </cfRule>
  </conditionalFormatting>
  <conditionalFormatting sqref="B6">
    <cfRule type="cellIs" dxfId="526" priority="9" operator="between">
      <formula>80</formula>
      <formula>70</formula>
    </cfRule>
  </conditionalFormatting>
  <conditionalFormatting sqref="B13:B19">
    <cfRule type="cellIs" dxfId="525" priority="5" operator="lessThan">
      <formula>70</formula>
    </cfRule>
    <cfRule type="cellIs" dxfId="524" priority="6" operator="between">
      <formula>80</formula>
      <formula>70</formula>
    </cfRule>
    <cfRule type="cellIs" dxfId="523" priority="7" operator="greaterThan">
      <formula>80</formula>
    </cfRule>
  </conditionalFormatting>
  <conditionalFormatting sqref="D8">
    <cfRule type="expression" dxfId="522" priority="1">
      <formula>TODAY()&gt;$I$8</formula>
    </cfRule>
  </conditionalFormatting>
  <conditionalFormatting sqref="E5:F5 F6:F8 E8 B9:E9">
    <cfRule type="cellIs" dxfId="521" priority="11" operator="greaterThan">
      <formula>80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178E-8847-4A88-84AF-5C4DAFB6CE3A}">
  <dimension ref="A1:I47"/>
  <sheetViews>
    <sheetView workbookViewId="0">
      <selection activeCell="B14" sqref="B14"/>
    </sheetView>
  </sheetViews>
  <sheetFormatPr defaultRowHeight="15" x14ac:dyDescent="0.25"/>
  <cols>
    <col min="1" max="1" width="20.5703125" customWidth="1"/>
    <col min="2" max="2" width="17.5703125" customWidth="1"/>
    <col min="3" max="3" width="19.42578125" bestFit="1" customWidth="1"/>
    <col min="4" max="4" width="13.5703125" customWidth="1"/>
    <col min="9" max="9" width="10.5703125" hidden="1" customWidth="1"/>
  </cols>
  <sheetData>
    <row r="1" spans="1:9" ht="28.5" x14ac:dyDescent="0.45">
      <c r="A1" s="431" t="s">
        <v>835</v>
      </c>
      <c r="B1" s="432"/>
      <c r="C1" s="432"/>
      <c r="D1" s="433"/>
    </row>
    <row r="2" spans="1:9" ht="26.25" x14ac:dyDescent="0.4">
      <c r="A2" s="481" t="s">
        <v>827</v>
      </c>
      <c r="B2" s="482"/>
      <c r="C2" s="482"/>
      <c r="D2" s="483"/>
      <c r="E2" s="6"/>
      <c r="F2" s="6"/>
    </row>
    <row r="3" spans="1:9" ht="37.35" customHeight="1" thickBot="1" x14ac:dyDescent="0.35">
      <c r="A3" s="484" t="s">
        <v>882</v>
      </c>
      <c r="B3" s="485"/>
      <c r="C3" s="485"/>
      <c r="D3" s="486"/>
      <c r="E3" s="6"/>
      <c r="F3" s="6"/>
    </row>
    <row r="4" spans="1:9" ht="7.7" customHeight="1" thickBot="1" x14ac:dyDescent="0.3">
      <c r="A4" s="239"/>
      <c r="B4" s="6"/>
      <c r="C4" s="6"/>
      <c r="D4" s="6"/>
      <c r="E4" s="6"/>
      <c r="F4" s="6"/>
    </row>
    <row r="5" spans="1:9" ht="37.5" x14ac:dyDescent="0.25">
      <c r="A5" s="215" t="s">
        <v>323</v>
      </c>
      <c r="B5" s="463">
        <f>AVERAGE(B10:B51)</f>
        <v>82.466666666666669</v>
      </c>
      <c r="C5" s="464"/>
      <c r="D5" s="465"/>
      <c r="E5" s="40"/>
      <c r="F5" s="40"/>
    </row>
    <row r="6" spans="1:9" ht="38.25" thickBot="1" x14ac:dyDescent="0.3">
      <c r="A6" s="214" t="s">
        <v>325</v>
      </c>
      <c r="B6" s="405">
        <f>AVERAGE(B10:B25)</f>
        <v>82.466666666666669</v>
      </c>
      <c r="C6" s="406"/>
      <c r="D6" s="407"/>
      <c r="E6" s="36"/>
      <c r="F6" s="30"/>
    </row>
    <row r="7" spans="1:9" ht="7.7" customHeight="1" thickBot="1" x14ac:dyDescent="0.3">
      <c r="A7" s="237"/>
      <c r="B7" s="208"/>
      <c r="C7" s="208"/>
      <c r="D7" s="208"/>
      <c r="E7" s="36"/>
      <c r="F7" s="30"/>
    </row>
    <row r="8" spans="1:9" ht="24" thickBot="1" x14ac:dyDescent="0.3">
      <c r="A8" s="202" t="s">
        <v>324</v>
      </c>
      <c r="B8" s="221">
        <v>44866</v>
      </c>
      <c r="C8" s="196" t="s">
        <v>368</v>
      </c>
      <c r="D8" s="223">
        <v>47422</v>
      </c>
      <c r="E8" s="30"/>
      <c r="F8" s="30"/>
      <c r="I8" s="188">
        <f>D8+1825</f>
        <v>49247</v>
      </c>
    </row>
    <row r="9" spans="1:9" ht="14.45" customHeight="1" x14ac:dyDescent="0.25">
      <c r="A9" s="32"/>
      <c r="B9" s="37"/>
      <c r="C9" s="37"/>
      <c r="D9" s="37"/>
      <c r="E9" s="30"/>
    </row>
    <row r="10" spans="1:9" ht="15.75" x14ac:dyDescent="0.25">
      <c r="A10" s="235" t="s">
        <v>35</v>
      </c>
      <c r="B10" s="235" t="s">
        <v>327</v>
      </c>
      <c r="C10" s="232"/>
      <c r="D10" s="231"/>
    </row>
    <row r="11" spans="1:9" ht="6.6" customHeight="1" x14ac:dyDescent="0.25">
      <c r="A11" s="229"/>
      <c r="B11" s="229"/>
      <c r="C11" s="232"/>
      <c r="D11" s="231"/>
    </row>
    <row r="12" spans="1:9" ht="6.6" customHeight="1" x14ac:dyDescent="0.25">
      <c r="A12" s="229"/>
      <c r="B12" s="229"/>
      <c r="C12" s="232"/>
      <c r="D12" s="231"/>
    </row>
    <row r="13" spans="1:9" ht="16.5" customHeight="1" x14ac:dyDescent="0.25">
      <c r="A13" s="229" t="s">
        <v>1196</v>
      </c>
      <c r="B13" s="249">
        <v>75.900000000000006</v>
      </c>
      <c r="C13" s="232"/>
      <c r="D13" s="231"/>
    </row>
    <row r="14" spans="1:9" ht="16.899999999999999" customHeight="1" x14ac:dyDescent="0.25">
      <c r="A14" s="229" t="s">
        <v>1186</v>
      </c>
      <c r="B14" s="249">
        <v>71.8</v>
      </c>
      <c r="C14" s="232"/>
      <c r="D14" s="231"/>
    </row>
    <row r="15" spans="1:9" ht="15.6" customHeight="1" x14ac:dyDescent="0.25">
      <c r="A15" s="228" t="s">
        <v>1110</v>
      </c>
      <c r="B15" s="249">
        <v>91.5</v>
      </c>
      <c r="C15" s="232"/>
      <c r="D15" s="231"/>
    </row>
    <row r="16" spans="1:9" ht="16.5" customHeight="1" x14ac:dyDescent="0.25">
      <c r="A16" s="228" t="s">
        <v>1080</v>
      </c>
      <c r="B16" s="249">
        <v>90.3</v>
      </c>
      <c r="C16" s="232"/>
      <c r="D16" s="231"/>
    </row>
    <row r="17" spans="1:4" ht="18" customHeight="1" x14ac:dyDescent="0.25">
      <c r="A17" s="228" t="s">
        <v>1084</v>
      </c>
      <c r="B17" s="249">
        <v>83.6</v>
      </c>
      <c r="C17" s="232"/>
      <c r="D17" s="231"/>
    </row>
    <row r="18" spans="1:4" ht="15.75" x14ac:dyDescent="0.25">
      <c r="A18" s="228" t="s">
        <v>836</v>
      </c>
      <c r="B18" s="249">
        <v>81.7</v>
      </c>
      <c r="C18" s="232"/>
      <c r="D18" s="231"/>
    </row>
    <row r="19" spans="1:4" ht="17.45" customHeight="1" x14ac:dyDescent="0.25">
      <c r="A19" s="229"/>
      <c r="B19" s="241"/>
      <c r="C19" s="232"/>
      <c r="D19" s="231"/>
    </row>
    <row r="20" spans="1:4" ht="15.75" x14ac:dyDescent="0.25">
      <c r="A20" s="229"/>
      <c r="B20" s="241"/>
      <c r="C20" s="232"/>
      <c r="D20" s="231"/>
    </row>
    <row r="21" spans="1:4" ht="15.75" x14ac:dyDescent="0.25">
      <c r="A21" s="229"/>
      <c r="B21" s="241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192"/>
      <c r="B24" s="192"/>
    </row>
    <row r="25" spans="1:4" ht="15.75" x14ac:dyDescent="0.25">
      <c r="A25" s="192"/>
      <c r="B25" s="192"/>
    </row>
    <row r="26" spans="1:4" ht="15.75" x14ac:dyDescent="0.25">
      <c r="A26" s="192"/>
      <c r="B26" s="192"/>
    </row>
    <row r="27" spans="1:4" ht="15.75" x14ac:dyDescent="0.25">
      <c r="A27" s="192"/>
      <c r="B27" s="192"/>
    </row>
    <row r="28" spans="1:4" ht="15.75" x14ac:dyDescent="0.25">
      <c r="A28" s="192"/>
      <c r="B28" s="192"/>
    </row>
    <row r="29" spans="1:4" ht="15.75" x14ac:dyDescent="0.25">
      <c r="A29" s="192"/>
      <c r="B29" s="192"/>
    </row>
    <row r="30" spans="1:4" ht="15.75" x14ac:dyDescent="0.25">
      <c r="A30" s="192"/>
      <c r="B30" s="192"/>
    </row>
    <row r="31" spans="1:4" ht="15.75" x14ac:dyDescent="0.25">
      <c r="A31" s="192"/>
      <c r="B31" s="192"/>
    </row>
    <row r="32" spans="1:4" ht="15.75" x14ac:dyDescent="0.25">
      <c r="A32" s="192"/>
      <c r="B32" s="19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+ArN3dpMvGfxvdySd+keBe5N4MtiiDcciLtISNo9sq0ZgGNWoxP2+7mb0MXR1oK1xtIdkRGe1TqBcb326Lc5zA==" saltValue="tdQZwxaHWRAtVCLUolPIX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">
    <cfRule type="cellIs" dxfId="520" priority="2" operator="between">
      <formula>70</formula>
      <formula>80</formula>
    </cfRule>
  </conditionalFormatting>
  <conditionalFormatting sqref="B5:B6">
    <cfRule type="cellIs" dxfId="519" priority="3" operator="lessThan">
      <formula>70</formula>
    </cfRule>
    <cfRule type="cellIs" dxfId="518" priority="4" operator="greaterThan">
      <formula>80</formula>
    </cfRule>
  </conditionalFormatting>
  <conditionalFormatting sqref="B6">
    <cfRule type="cellIs" dxfId="517" priority="9" operator="between">
      <formula>80</formula>
      <formula>70</formula>
    </cfRule>
  </conditionalFormatting>
  <conditionalFormatting sqref="B13:B18">
    <cfRule type="cellIs" dxfId="516" priority="5" operator="lessThan">
      <formula>70</formula>
    </cfRule>
    <cfRule type="cellIs" dxfId="515" priority="6" operator="between">
      <formula>80</formula>
      <formula>70</formula>
    </cfRule>
    <cfRule type="cellIs" dxfId="514" priority="7" operator="greaterThan">
      <formula>80</formula>
    </cfRule>
  </conditionalFormatting>
  <conditionalFormatting sqref="D8">
    <cfRule type="expression" dxfId="513" priority="1">
      <formula>TODAY()&gt;$I$8</formula>
    </cfRule>
  </conditionalFormatting>
  <conditionalFormatting sqref="E5:F5 F6:F8 E8 B9:E9">
    <cfRule type="cellIs" dxfId="512" priority="11" operator="greaterThan">
      <formula>80</formula>
    </cfRule>
  </conditionalFormatting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EF15-DB3E-4BD0-B8B9-DA162B18E425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38" t="s">
        <v>937</v>
      </c>
      <c r="B1" s="339"/>
      <c r="C1" s="339"/>
      <c r="D1" s="340"/>
      <c r="E1" s="8"/>
      <c r="F1" s="8"/>
    </row>
    <row r="2" spans="1:10" ht="26.25" x14ac:dyDescent="0.4">
      <c r="A2" s="420" t="s">
        <v>693</v>
      </c>
      <c r="B2" s="421"/>
      <c r="C2" s="421"/>
      <c r="D2" s="422"/>
      <c r="E2" s="11"/>
      <c r="F2" s="11"/>
    </row>
    <row r="3" spans="1:10" ht="41.45" customHeight="1" thickBot="1" x14ac:dyDescent="0.3">
      <c r="A3" s="428" t="s">
        <v>938</v>
      </c>
      <c r="B3" s="429"/>
      <c r="C3" s="429"/>
      <c r="D3" s="430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AVERAGE(B11:B57)</f>
        <v>93.152000000000001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86.300000000000011</v>
      </c>
      <c r="C6" s="349"/>
      <c r="D6" s="350"/>
      <c r="E6" s="36"/>
      <c r="F6" s="36"/>
    </row>
    <row r="7" spans="1:10" ht="7.7" customHeight="1" thickBot="1" x14ac:dyDescent="0.3">
      <c r="A7" s="213"/>
      <c r="B7" s="208"/>
      <c r="C7" s="208"/>
      <c r="D7" s="208"/>
      <c r="E7" s="36"/>
      <c r="F7" s="36"/>
    </row>
    <row r="8" spans="1:10" ht="24" thickBot="1" x14ac:dyDescent="0.3">
      <c r="A8" s="202" t="s">
        <v>324</v>
      </c>
      <c r="B8" s="244">
        <v>44182</v>
      </c>
      <c r="C8" s="285" t="s">
        <v>368</v>
      </c>
      <c r="D8" s="223">
        <v>44957</v>
      </c>
      <c r="E8" s="36"/>
      <c r="F8" s="36"/>
      <c r="J8" s="188">
        <f>D8+1825</f>
        <v>46782</v>
      </c>
    </row>
    <row r="9" spans="1:10" ht="14.45" customHeight="1" x14ac:dyDescent="0.25">
      <c r="A9" s="32"/>
      <c r="B9" s="39"/>
      <c r="C9" s="39"/>
      <c r="D9" s="39"/>
      <c r="E9" s="36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0" t="s">
        <v>379</v>
      </c>
      <c r="B11" s="201">
        <v>63.7</v>
      </c>
    </row>
    <row r="12" spans="1:10" ht="15.75" x14ac:dyDescent="0.25">
      <c r="A12" s="201" t="s">
        <v>337</v>
      </c>
      <c r="B12" s="201">
        <v>90.4</v>
      </c>
      <c r="C12" s="3"/>
    </row>
    <row r="13" spans="1:10" ht="15.75" x14ac:dyDescent="0.25">
      <c r="A13" s="201" t="s">
        <v>177</v>
      </c>
      <c r="B13" s="201">
        <v>92</v>
      </c>
    </row>
    <row r="14" spans="1:10" ht="15.75" x14ac:dyDescent="0.25">
      <c r="A14" s="201" t="s">
        <v>176</v>
      </c>
      <c r="B14" s="201">
        <v>92.3</v>
      </c>
    </row>
    <row r="15" spans="1:10" ht="15.75" x14ac:dyDescent="0.25">
      <c r="A15" s="201" t="s">
        <v>175</v>
      </c>
      <c r="B15" s="201">
        <v>89.2</v>
      </c>
    </row>
    <row r="16" spans="1:10" ht="15.75" x14ac:dyDescent="0.25">
      <c r="A16" s="201" t="s">
        <v>174</v>
      </c>
      <c r="B16" s="201">
        <v>90.2</v>
      </c>
    </row>
    <row r="17" spans="1:2" ht="15.75" x14ac:dyDescent="0.25">
      <c r="A17" s="201" t="s">
        <v>173</v>
      </c>
      <c r="B17" s="201">
        <v>94.2</v>
      </c>
    </row>
    <row r="18" spans="1:2" ht="15.75" x14ac:dyDescent="0.25">
      <c r="A18" s="201" t="s">
        <v>172</v>
      </c>
      <c r="B18" s="201">
        <v>94.9</v>
      </c>
    </row>
    <row r="19" spans="1:2" ht="15.75" x14ac:dyDescent="0.25">
      <c r="A19" s="201" t="s">
        <v>171</v>
      </c>
      <c r="B19" s="201">
        <v>94.9</v>
      </c>
    </row>
    <row r="20" spans="1:2" ht="15.75" x14ac:dyDescent="0.25">
      <c r="A20" s="201" t="s">
        <v>170</v>
      </c>
      <c r="B20" s="201">
        <v>96.5</v>
      </c>
    </row>
    <row r="21" spans="1:2" ht="15.75" x14ac:dyDescent="0.25">
      <c r="A21" s="201" t="s">
        <v>169</v>
      </c>
      <c r="B21" s="201">
        <v>96.5</v>
      </c>
    </row>
    <row r="22" spans="1:2" ht="15.75" x14ac:dyDescent="0.25">
      <c r="A22" s="201" t="s">
        <v>168</v>
      </c>
      <c r="B22" s="201">
        <v>97.6</v>
      </c>
    </row>
    <row r="23" spans="1:2" ht="15.75" x14ac:dyDescent="0.25">
      <c r="A23" s="201" t="s">
        <v>167</v>
      </c>
      <c r="B23" s="201">
        <v>97.6</v>
      </c>
    </row>
    <row r="24" spans="1:2" ht="15.75" x14ac:dyDescent="0.25">
      <c r="A24" s="201" t="s">
        <v>166</v>
      </c>
      <c r="B24" s="201">
        <v>96.8</v>
      </c>
    </row>
    <row r="25" spans="1:2" ht="15.75" x14ac:dyDescent="0.25">
      <c r="A25" s="201" t="s">
        <v>165</v>
      </c>
      <c r="B25" s="201">
        <v>93</v>
      </c>
    </row>
    <row r="26" spans="1:2" ht="15.75" x14ac:dyDescent="0.25">
      <c r="A26" s="201" t="s">
        <v>164</v>
      </c>
      <c r="B26" s="201">
        <v>93</v>
      </c>
    </row>
    <row r="27" spans="1:2" ht="15.75" x14ac:dyDescent="0.25">
      <c r="A27" s="201" t="s">
        <v>163</v>
      </c>
      <c r="B27" s="201">
        <v>95</v>
      </c>
    </row>
    <row r="28" spans="1:2" ht="15.75" x14ac:dyDescent="0.25">
      <c r="A28" s="201" t="s">
        <v>162</v>
      </c>
      <c r="B28" s="201">
        <v>92</v>
      </c>
    </row>
    <row r="29" spans="1:2" ht="15.75" x14ac:dyDescent="0.25">
      <c r="A29" s="201" t="s">
        <v>161</v>
      </c>
      <c r="B29" s="201">
        <v>92</v>
      </c>
    </row>
    <row r="30" spans="1:2" ht="15.75" x14ac:dyDescent="0.25">
      <c r="A30" s="201" t="s">
        <v>160</v>
      </c>
      <c r="B30" s="201">
        <v>87</v>
      </c>
    </row>
    <row r="31" spans="1:2" ht="15.75" x14ac:dyDescent="0.25">
      <c r="A31" s="201" t="s">
        <v>159</v>
      </c>
      <c r="B31" s="201">
        <v>98</v>
      </c>
    </row>
    <row r="32" spans="1:2" ht="15.75" x14ac:dyDescent="0.25">
      <c r="A32" s="201" t="s">
        <v>158</v>
      </c>
      <c r="B32" s="201">
        <v>94</v>
      </c>
    </row>
    <row r="33" spans="1:2" ht="15.75" x14ac:dyDescent="0.25">
      <c r="A33" s="201" t="s">
        <v>157</v>
      </c>
      <c r="B33" s="201">
        <v>100</v>
      </c>
    </row>
    <row r="34" spans="1:2" ht="15.75" x14ac:dyDescent="0.25">
      <c r="A34" s="201" t="s">
        <v>156</v>
      </c>
      <c r="B34" s="201">
        <v>100</v>
      </c>
    </row>
    <row r="35" spans="1:2" ht="15.75" x14ac:dyDescent="0.25">
      <c r="A35" s="201" t="s">
        <v>155</v>
      </c>
      <c r="B35" s="201">
        <v>98</v>
      </c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w8KWXJueT8h56eIAFw/bTV/WDEfsYm3rlNgUbma6NH64zeO2fku6pIjlgFAgNzp/Q7zUeyZrgQ2LJI0onAb28w==" saltValue="o8yCwrfTbQFdAS8e6TIH+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11" priority="5" operator="lessThan">
      <formula>70</formula>
    </cfRule>
    <cfRule type="cellIs" dxfId="510" priority="6" operator="between">
      <formula>80</formula>
      <formula>70</formula>
    </cfRule>
    <cfRule type="cellIs" dxfId="509" priority="7" operator="greaterThan">
      <formula>80</formula>
    </cfRule>
  </conditionalFormatting>
  <conditionalFormatting sqref="B11">
    <cfRule type="cellIs" dxfId="508" priority="2" operator="lessThan">
      <formula>70</formula>
    </cfRule>
  </conditionalFormatting>
  <conditionalFormatting sqref="B11:B35">
    <cfRule type="cellIs" dxfId="507" priority="3" operator="greaterThan">
      <formula>80</formula>
    </cfRule>
  </conditionalFormatting>
  <conditionalFormatting sqref="D8">
    <cfRule type="expression" dxfId="506" priority="1">
      <formula>TODAY()&gt;$J$8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6216-FC08-4E8F-AA3C-B31B58783718}">
  <sheetPr>
    <tabColor theme="4" tint="-0.249977111117893"/>
  </sheetPr>
  <dimension ref="A1:I4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9" max="9" width="10.5703125" hidden="1" customWidth="1"/>
  </cols>
  <sheetData>
    <row r="1" spans="1:9" ht="28.5" x14ac:dyDescent="0.45">
      <c r="A1" s="338" t="s">
        <v>940</v>
      </c>
      <c r="B1" s="339"/>
      <c r="C1" s="339"/>
      <c r="D1" s="340"/>
      <c r="E1" s="8"/>
      <c r="F1" s="8"/>
    </row>
    <row r="2" spans="1:9" ht="26.25" x14ac:dyDescent="0.4">
      <c r="A2" s="420" t="s">
        <v>729</v>
      </c>
      <c r="B2" s="421"/>
      <c r="C2" s="421"/>
      <c r="D2" s="422"/>
      <c r="E2" s="11"/>
      <c r="F2" s="11"/>
    </row>
    <row r="3" spans="1:9" ht="21.75" thickBot="1" x14ac:dyDescent="0.3">
      <c r="A3" s="411" t="s">
        <v>939</v>
      </c>
      <c r="B3" s="412"/>
      <c r="C3" s="412"/>
      <c r="D3" s="41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86" t="s">
        <v>323</v>
      </c>
      <c r="B5" s="347">
        <f>AVERAGE(B10:B44)</f>
        <v>90.42962962962963</v>
      </c>
      <c r="C5" s="347"/>
      <c r="D5" s="348"/>
      <c r="E5" s="36"/>
      <c r="F5" s="36"/>
    </row>
    <row r="6" spans="1:9" ht="38.25" thickBot="1" x14ac:dyDescent="0.3">
      <c r="A6" s="199" t="s">
        <v>325</v>
      </c>
      <c r="B6" s="349">
        <f>AVERAGE(B10:B18)</f>
        <v>97.985714285714295</v>
      </c>
      <c r="C6" s="349"/>
      <c r="D6" s="350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39814</v>
      </c>
      <c r="C8" s="196" t="s">
        <v>368</v>
      </c>
      <c r="D8" s="223">
        <v>44926</v>
      </c>
      <c r="E8" s="35"/>
      <c r="I8" s="188">
        <f>D8+1825</f>
        <v>46751</v>
      </c>
    </row>
    <row r="9" spans="1:9" ht="14.45" customHeight="1" x14ac:dyDescent="0.25">
      <c r="A9" s="32"/>
      <c r="B9" s="38"/>
      <c r="C9" s="38"/>
      <c r="D9" s="38"/>
      <c r="E9" s="35"/>
    </row>
    <row r="10" spans="1:9" ht="15.75" x14ac:dyDescent="0.25">
      <c r="A10" s="14" t="s">
        <v>35</v>
      </c>
      <c r="B10" s="14" t="s">
        <v>327</v>
      </c>
      <c r="C10" s="3"/>
    </row>
    <row r="11" spans="1:9" ht="6" customHeight="1" x14ac:dyDescent="0.25">
      <c r="A11" s="14"/>
      <c r="B11" s="14"/>
      <c r="C11" s="3"/>
    </row>
    <row r="12" spans="1:9" ht="17.100000000000001" customHeight="1" x14ac:dyDescent="0.25">
      <c r="A12" s="201" t="s">
        <v>771</v>
      </c>
      <c r="B12" s="201">
        <v>97.1</v>
      </c>
      <c r="C12" s="3"/>
    </row>
    <row r="13" spans="1:9" ht="15.75" x14ac:dyDescent="0.25">
      <c r="A13" s="201" t="s">
        <v>389</v>
      </c>
      <c r="B13" s="201">
        <v>94.1</v>
      </c>
      <c r="C13" s="3"/>
    </row>
    <row r="14" spans="1:9" ht="15.75" x14ac:dyDescent="0.25">
      <c r="A14" s="201" t="s">
        <v>351</v>
      </c>
      <c r="B14" s="201">
        <v>99.3</v>
      </c>
      <c r="C14" s="3"/>
    </row>
    <row r="15" spans="1:9" ht="15.75" x14ac:dyDescent="0.25">
      <c r="A15" s="201" t="s">
        <v>178</v>
      </c>
      <c r="B15" s="201">
        <v>98.3</v>
      </c>
    </row>
    <row r="16" spans="1:9" ht="15.75" x14ac:dyDescent="0.25">
      <c r="A16" s="201" t="s">
        <v>179</v>
      </c>
      <c r="B16" s="201">
        <v>99.9</v>
      </c>
    </row>
    <row r="17" spans="1:2" ht="15.75" x14ac:dyDescent="0.25">
      <c r="A17" s="201" t="s">
        <v>180</v>
      </c>
      <c r="B17" s="201">
        <v>98.7</v>
      </c>
    </row>
    <row r="18" spans="1:2" ht="15.75" x14ac:dyDescent="0.25">
      <c r="A18" s="201" t="s">
        <v>181</v>
      </c>
      <c r="B18" s="201">
        <v>98.5</v>
      </c>
    </row>
    <row r="19" spans="1:2" ht="15.75" x14ac:dyDescent="0.25">
      <c r="A19" s="201" t="s">
        <v>182</v>
      </c>
      <c r="B19" s="201">
        <v>94.7</v>
      </c>
    </row>
    <row r="20" spans="1:2" ht="15.75" x14ac:dyDescent="0.25">
      <c r="A20" s="201" t="s">
        <v>201</v>
      </c>
      <c r="B20" s="201">
        <v>97.7</v>
      </c>
    </row>
    <row r="21" spans="1:2" ht="15.75" x14ac:dyDescent="0.25">
      <c r="A21" s="201" t="s">
        <v>200</v>
      </c>
      <c r="B21" s="201">
        <v>93.3</v>
      </c>
    </row>
    <row r="22" spans="1:2" ht="15.75" x14ac:dyDescent="0.25">
      <c r="A22" s="201" t="s">
        <v>199</v>
      </c>
      <c r="B22" s="201">
        <v>96.3</v>
      </c>
    </row>
    <row r="23" spans="1:2" ht="15.75" x14ac:dyDescent="0.25">
      <c r="A23" s="201" t="s">
        <v>198</v>
      </c>
      <c r="B23" s="201">
        <v>90.6</v>
      </c>
    </row>
    <row r="24" spans="1:2" ht="15.75" x14ac:dyDescent="0.25">
      <c r="A24" s="201" t="s">
        <v>197</v>
      </c>
      <c r="B24" s="201">
        <v>93.5</v>
      </c>
    </row>
    <row r="25" spans="1:2" ht="15.75" x14ac:dyDescent="0.25">
      <c r="A25" s="201" t="s">
        <v>196</v>
      </c>
      <c r="B25" s="201">
        <v>91.4</v>
      </c>
    </row>
    <row r="26" spans="1:2" ht="15.75" x14ac:dyDescent="0.25">
      <c r="A26" s="201" t="s">
        <v>195</v>
      </c>
      <c r="B26" s="201">
        <v>88.6</v>
      </c>
    </row>
    <row r="27" spans="1:2" ht="15.75" x14ac:dyDescent="0.25">
      <c r="A27" s="201" t="s">
        <v>194</v>
      </c>
      <c r="B27" s="201">
        <v>90.6</v>
      </c>
    </row>
    <row r="28" spans="1:2" ht="15.75" x14ac:dyDescent="0.25">
      <c r="A28" s="201" t="s">
        <v>193</v>
      </c>
      <c r="B28" s="201">
        <v>86</v>
      </c>
    </row>
    <row r="29" spans="1:2" ht="15.75" x14ac:dyDescent="0.25">
      <c r="A29" s="201" t="s">
        <v>192</v>
      </c>
      <c r="B29" s="201">
        <v>85</v>
      </c>
    </row>
    <row r="30" spans="1:2" ht="15.75" x14ac:dyDescent="0.25">
      <c r="A30" s="201" t="s">
        <v>191</v>
      </c>
      <c r="B30" s="201">
        <v>78</v>
      </c>
    </row>
    <row r="31" spans="1:2" ht="15.75" x14ac:dyDescent="0.25">
      <c r="A31" s="201" t="s">
        <v>190</v>
      </c>
      <c r="B31" s="201">
        <v>88</v>
      </c>
    </row>
    <row r="32" spans="1:2" ht="15.75" x14ac:dyDescent="0.25">
      <c r="A32" s="201" t="s">
        <v>189</v>
      </c>
      <c r="B32" s="201">
        <v>93</v>
      </c>
    </row>
    <row r="33" spans="1:2" ht="15.75" x14ac:dyDescent="0.25">
      <c r="A33" s="201" t="s">
        <v>188</v>
      </c>
      <c r="B33" s="201">
        <v>91</v>
      </c>
    </row>
    <row r="34" spans="1:2" ht="15.75" x14ac:dyDescent="0.25">
      <c r="A34" s="201" t="s">
        <v>187</v>
      </c>
      <c r="B34" s="201">
        <v>96</v>
      </c>
    </row>
    <row r="35" spans="1:2" ht="15.75" x14ac:dyDescent="0.25">
      <c r="A35" s="201" t="s">
        <v>186</v>
      </c>
      <c r="B35" s="201">
        <v>88</v>
      </c>
    </row>
    <row r="36" spans="1:2" ht="15.75" x14ac:dyDescent="0.25">
      <c r="A36" s="201" t="s">
        <v>185</v>
      </c>
      <c r="B36" s="201">
        <v>87</v>
      </c>
    </row>
    <row r="37" spans="1:2" ht="15.75" x14ac:dyDescent="0.25">
      <c r="A37" s="201" t="s">
        <v>184</v>
      </c>
      <c r="B37" s="201">
        <v>64</v>
      </c>
    </row>
    <row r="38" spans="1:2" ht="15.75" x14ac:dyDescent="0.25">
      <c r="A38" s="201" t="s">
        <v>183</v>
      </c>
      <c r="B38" s="201">
        <v>63</v>
      </c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</sheetData>
  <sheetProtection algorithmName="SHA-512" hashValue="b1q8SusvufSqm/eKutOW+KpmT0i2zw5Z3ZqZUDDrX+7WlpmerFVpZXZxpEdQdicT1vADKa57jJp9vZACxysxPw==" saltValue="Vbs3u8JYj0A4pN9U3DA65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505" priority="8" operator="lessThan">
      <formula>70</formula>
    </cfRule>
    <cfRule type="cellIs" dxfId="504" priority="9" operator="between">
      <formula>80</formula>
      <formula>70</formula>
    </cfRule>
    <cfRule type="cellIs" dxfId="503" priority="10" operator="greaterThan">
      <formula>80</formula>
    </cfRule>
  </conditionalFormatting>
  <conditionalFormatting sqref="B12:B38">
    <cfRule type="cellIs" dxfId="502" priority="2" operator="between">
      <formula>70</formula>
      <formula>80</formula>
    </cfRule>
    <cfRule type="cellIs" dxfId="501" priority="3" operator="lessThan">
      <formula>70</formula>
    </cfRule>
    <cfRule type="cellIs" dxfId="500" priority="4" operator="greaterThan">
      <formula>80</formula>
    </cfRule>
  </conditionalFormatting>
  <conditionalFormatting sqref="D8">
    <cfRule type="expression" dxfId="499" priority="1">
      <formula>TODAY()&gt;$I$8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0E42-26CF-4FBF-9EC6-FF5F54E299DB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38" t="s">
        <v>941</v>
      </c>
      <c r="B1" s="339"/>
      <c r="C1" s="339"/>
      <c r="D1" s="340"/>
    </row>
    <row r="2" spans="1:10" ht="26.25" x14ac:dyDescent="0.4">
      <c r="A2" s="420" t="s">
        <v>942</v>
      </c>
      <c r="B2" s="421"/>
      <c r="C2" s="421"/>
      <c r="D2" s="422"/>
      <c r="E2" s="6"/>
      <c r="F2" s="6"/>
    </row>
    <row r="3" spans="1:10" ht="21.75" thickBot="1" x14ac:dyDescent="0.3">
      <c r="A3" s="411" t="s">
        <v>744</v>
      </c>
      <c r="B3" s="412"/>
      <c r="C3" s="412"/>
      <c r="D3" s="413"/>
      <c r="E3" s="6"/>
      <c r="F3" s="6"/>
    </row>
    <row r="4" spans="1:10" ht="7.7" customHeight="1" thickBot="1" x14ac:dyDescent="0.3">
      <c r="A4" s="190"/>
      <c r="B4" s="6"/>
      <c r="C4" s="6"/>
      <c r="D4" s="6"/>
      <c r="E4" s="6"/>
      <c r="F4" s="6"/>
    </row>
    <row r="5" spans="1:10" ht="42" x14ac:dyDescent="0.25">
      <c r="A5" s="248" t="s">
        <v>323</v>
      </c>
      <c r="B5" s="487">
        <f>AVERAGE(B12:B57)</f>
        <v>94.815384615384602</v>
      </c>
      <c r="C5" s="487"/>
      <c r="D5" s="488"/>
      <c r="E5" s="40"/>
      <c r="F5" s="40"/>
    </row>
    <row r="6" spans="1:10" ht="38.25" thickBot="1" x14ac:dyDescent="0.3">
      <c r="A6" s="189" t="s">
        <v>325</v>
      </c>
      <c r="B6" s="349">
        <f>AVERAGE(B11:B16)</f>
        <v>92.633333333333326</v>
      </c>
      <c r="C6" s="349"/>
      <c r="D6" s="350"/>
      <c r="E6" s="36"/>
      <c r="F6" s="30"/>
    </row>
    <row r="7" spans="1:10" ht="7.7" customHeight="1" thickBot="1" x14ac:dyDescent="0.3">
      <c r="A7" s="213"/>
      <c r="B7" s="208"/>
      <c r="C7" s="36"/>
      <c r="D7" s="36"/>
      <c r="E7" s="36"/>
      <c r="F7" s="30"/>
    </row>
    <row r="8" spans="1:10" ht="24" thickBot="1" x14ac:dyDescent="0.3">
      <c r="A8" s="202" t="s">
        <v>324</v>
      </c>
      <c r="B8" s="221">
        <v>40756</v>
      </c>
      <c r="C8" s="196" t="s">
        <v>368</v>
      </c>
      <c r="D8" s="223">
        <v>43312</v>
      </c>
      <c r="E8" s="30"/>
      <c r="F8" s="30"/>
      <c r="J8" s="188">
        <f>D8+1825</f>
        <v>45137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497</v>
      </c>
      <c r="B11" s="201">
        <v>94.2</v>
      </c>
      <c r="C11" s="3"/>
    </row>
    <row r="12" spans="1:10" ht="15.75" x14ac:dyDescent="0.25">
      <c r="A12" s="201" t="s">
        <v>496</v>
      </c>
      <c r="B12" s="201">
        <v>86.9</v>
      </c>
      <c r="C12" s="3"/>
    </row>
    <row r="13" spans="1:10" ht="15.75" x14ac:dyDescent="0.25">
      <c r="A13" s="201" t="s">
        <v>447</v>
      </c>
      <c r="B13" s="201">
        <v>93.5</v>
      </c>
    </row>
    <row r="14" spans="1:10" ht="15.75" x14ac:dyDescent="0.25">
      <c r="A14" s="201" t="s">
        <v>495</v>
      </c>
      <c r="B14" s="201">
        <v>94.9</v>
      </c>
    </row>
    <row r="15" spans="1:10" ht="15.75" x14ac:dyDescent="0.25">
      <c r="A15" s="201" t="s">
        <v>445</v>
      </c>
      <c r="B15" s="201">
        <v>91.8</v>
      </c>
    </row>
    <row r="16" spans="1:10" ht="15.75" x14ac:dyDescent="0.25">
      <c r="A16" s="201" t="s">
        <v>494</v>
      </c>
      <c r="B16" s="201">
        <v>94.5</v>
      </c>
    </row>
    <row r="17" spans="1:2" ht="15.75" x14ac:dyDescent="0.25">
      <c r="A17" s="201" t="s">
        <v>443</v>
      </c>
      <c r="B17" s="201">
        <v>97.3</v>
      </c>
    </row>
    <row r="18" spans="1:2" ht="15.75" x14ac:dyDescent="0.25">
      <c r="A18" s="201" t="s">
        <v>442</v>
      </c>
      <c r="B18" s="201">
        <v>96.7</v>
      </c>
    </row>
    <row r="19" spans="1:2" ht="15.75" x14ac:dyDescent="0.25">
      <c r="A19" s="201" t="s">
        <v>493</v>
      </c>
      <c r="B19" s="201">
        <v>96</v>
      </c>
    </row>
    <row r="20" spans="1:2" ht="15.75" x14ac:dyDescent="0.25">
      <c r="A20" s="201" t="s">
        <v>440</v>
      </c>
      <c r="B20" s="201">
        <v>95</v>
      </c>
    </row>
    <row r="21" spans="1:2" ht="15.75" x14ac:dyDescent="0.25">
      <c r="A21" s="201" t="s">
        <v>439</v>
      </c>
      <c r="B21" s="201">
        <v>93</v>
      </c>
    </row>
    <row r="22" spans="1:2" ht="15.75" x14ac:dyDescent="0.25">
      <c r="A22" s="201" t="s">
        <v>438</v>
      </c>
      <c r="B22" s="201">
        <v>95</v>
      </c>
    </row>
    <row r="23" spans="1:2" ht="15.75" x14ac:dyDescent="0.25">
      <c r="A23" s="201" t="s">
        <v>437</v>
      </c>
      <c r="B23" s="201">
        <v>99</v>
      </c>
    </row>
    <row r="24" spans="1:2" ht="15.75" x14ac:dyDescent="0.25">
      <c r="A24" s="201" t="s">
        <v>492</v>
      </c>
      <c r="B24" s="201">
        <v>99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Wa4NSgWNxTsj/AJHFC99XQefVwoLVdwz2FswIKF0gX8wB2R21B4isIbIjHuK7BWBQGm8oWl8JlSh6dw0QnrXA==" saltValue="0h2YDXd7DccTvoimAxE1V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98" priority="7" operator="greaterThan">
      <formula>80</formula>
    </cfRule>
  </conditionalFormatting>
  <conditionalFormatting sqref="B6">
    <cfRule type="cellIs" dxfId="497" priority="5" operator="lessThan">
      <formula>70</formula>
    </cfRule>
    <cfRule type="cellIs" dxfId="496" priority="6" operator="between">
      <formula>80</formula>
      <formula>70</formula>
    </cfRule>
  </conditionalFormatting>
  <conditionalFormatting sqref="B11:B24">
    <cfRule type="cellIs" dxfId="495" priority="2" operator="lessThan">
      <formula>70</formula>
    </cfRule>
    <cfRule type="cellIs" dxfId="494" priority="3" operator="between">
      <formula>70</formula>
      <formula>80</formula>
    </cfRule>
    <cfRule type="cellIs" dxfId="493" priority="4" operator="greaterThan">
      <formula>80</formula>
    </cfRule>
  </conditionalFormatting>
  <conditionalFormatting sqref="D8">
    <cfRule type="expression" dxfId="492" priority="1">
      <formula>TODAY()&gt;$J$8</formula>
    </cfRule>
  </conditionalFormatting>
  <conditionalFormatting sqref="E5:F5 F6:F8 E8 B9:E9">
    <cfRule type="cellIs" dxfId="491" priority="11" operator="greaterThan">
      <formula>80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4F05-03B4-4453-BBA0-C06568303FF5}">
  <sheetPr>
    <tabColor theme="4" tint="-0.249977111117893"/>
  </sheetPr>
  <dimension ref="A1:K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1" max="11" width="9.5703125" hidden="1" customWidth="1"/>
  </cols>
  <sheetData>
    <row r="1" spans="1:11" ht="28.5" x14ac:dyDescent="0.45">
      <c r="A1" s="338" t="s">
        <v>943</v>
      </c>
      <c r="B1" s="339"/>
      <c r="C1" s="339"/>
      <c r="D1" s="340"/>
      <c r="E1" s="8"/>
      <c r="F1" s="8"/>
    </row>
    <row r="2" spans="1:11" ht="26.25" x14ac:dyDescent="0.4">
      <c r="A2" s="420" t="s">
        <v>693</v>
      </c>
      <c r="B2" s="421"/>
      <c r="C2" s="421"/>
      <c r="D2" s="422"/>
      <c r="E2" s="11"/>
      <c r="F2" s="11"/>
    </row>
    <row r="3" spans="1:11" ht="21.75" thickBot="1" x14ac:dyDescent="0.3">
      <c r="A3" s="411" t="s">
        <v>14</v>
      </c>
      <c r="B3" s="412"/>
      <c r="C3" s="412"/>
      <c r="D3" s="413"/>
      <c r="E3" s="11"/>
      <c r="F3" s="11"/>
    </row>
    <row r="4" spans="1:11" ht="15.75" thickBot="1" x14ac:dyDescent="0.3">
      <c r="A4" s="190"/>
      <c r="B4" s="11"/>
      <c r="C4" s="11"/>
      <c r="D4" s="11"/>
      <c r="E4" s="11"/>
      <c r="F4" s="11"/>
    </row>
    <row r="5" spans="1:11" ht="42" x14ac:dyDescent="0.25">
      <c r="A5" s="248" t="s">
        <v>323</v>
      </c>
      <c r="B5" s="487">
        <f>AVERAGE(B11:B57)</f>
        <v>93.950000000000017</v>
      </c>
      <c r="C5" s="487"/>
      <c r="D5" s="488"/>
      <c r="E5" s="36"/>
      <c r="F5" s="36"/>
    </row>
    <row r="6" spans="1:11" ht="38.25" thickBot="1" x14ac:dyDescent="0.3">
      <c r="A6" s="189" t="s">
        <v>325</v>
      </c>
      <c r="B6" s="349">
        <f>AVERAGE(B11:B16)</f>
        <v>95.683333333333337</v>
      </c>
      <c r="C6" s="349"/>
      <c r="D6" s="350"/>
      <c r="E6" s="36"/>
      <c r="F6" s="35"/>
    </row>
    <row r="7" spans="1:11" ht="24" thickBot="1" x14ac:dyDescent="0.3">
      <c r="A7" s="213"/>
      <c r="B7" s="208"/>
      <c r="C7" s="36"/>
      <c r="D7" s="36"/>
      <c r="E7" s="36"/>
      <c r="F7" s="35"/>
      <c r="K7" s="188">
        <f>D8+1825</f>
        <v>46202</v>
      </c>
    </row>
    <row r="8" spans="1:11" ht="24" thickBot="1" x14ac:dyDescent="0.3">
      <c r="A8" s="202" t="s">
        <v>324</v>
      </c>
      <c r="B8" s="244">
        <v>41820</v>
      </c>
      <c r="C8" s="196" t="s">
        <v>368</v>
      </c>
      <c r="D8" s="223">
        <v>44377</v>
      </c>
      <c r="E8" s="35"/>
    </row>
    <row r="9" spans="1:11" ht="14.45" customHeight="1" x14ac:dyDescent="0.25">
      <c r="A9" s="32"/>
      <c r="B9" s="38"/>
      <c r="C9" s="38"/>
      <c r="D9" s="38"/>
      <c r="E9" s="35"/>
    </row>
    <row r="10" spans="1:11" ht="15.75" x14ac:dyDescent="0.25">
      <c r="A10" s="14" t="s">
        <v>35</v>
      </c>
      <c r="B10" s="14" t="s">
        <v>327</v>
      </c>
      <c r="C10" s="3"/>
    </row>
    <row r="11" spans="1:11" ht="15.75" x14ac:dyDescent="0.25">
      <c r="A11" s="201" t="s">
        <v>341</v>
      </c>
      <c r="B11" s="201">
        <v>94.1</v>
      </c>
      <c r="C11" s="3"/>
    </row>
    <row r="12" spans="1:11" ht="15.75" x14ac:dyDescent="0.25">
      <c r="A12" s="201" t="s">
        <v>205</v>
      </c>
      <c r="B12" s="201">
        <v>90.9</v>
      </c>
    </row>
    <row r="13" spans="1:11" ht="15.75" x14ac:dyDescent="0.25">
      <c r="A13" s="201" t="s">
        <v>130</v>
      </c>
      <c r="B13" s="201">
        <v>97.7</v>
      </c>
    </row>
    <row r="14" spans="1:11" ht="15.75" x14ac:dyDescent="0.25">
      <c r="A14" s="201" t="s">
        <v>204</v>
      </c>
      <c r="B14" s="201">
        <v>98.3</v>
      </c>
    </row>
    <row r="15" spans="1:11" ht="15.75" x14ac:dyDescent="0.25">
      <c r="A15" s="201" t="s">
        <v>132</v>
      </c>
      <c r="B15" s="201">
        <v>96.5</v>
      </c>
    </row>
    <row r="16" spans="1:11" ht="15.75" x14ac:dyDescent="0.25">
      <c r="A16" s="201" t="s">
        <v>203</v>
      </c>
      <c r="B16" s="201">
        <v>96.6</v>
      </c>
    </row>
    <row r="17" spans="1:2" ht="15.75" x14ac:dyDescent="0.25">
      <c r="A17" s="201" t="s">
        <v>134</v>
      </c>
      <c r="B17" s="201">
        <v>95.2</v>
      </c>
    </row>
    <row r="18" spans="1:2" ht="15.75" x14ac:dyDescent="0.25">
      <c r="A18" s="201" t="s">
        <v>141</v>
      </c>
      <c r="B18" s="201">
        <v>97.1</v>
      </c>
    </row>
    <row r="19" spans="1:2" ht="15.75" x14ac:dyDescent="0.25">
      <c r="A19" s="201" t="s">
        <v>202</v>
      </c>
      <c r="B19" s="201">
        <v>92.7</v>
      </c>
    </row>
    <row r="20" spans="1:2" ht="15.75" x14ac:dyDescent="0.25">
      <c r="A20" s="201" t="s">
        <v>139</v>
      </c>
      <c r="B20" s="201">
        <v>94.9</v>
      </c>
    </row>
    <row r="21" spans="1:2" ht="15.75" x14ac:dyDescent="0.25">
      <c r="A21" s="201" t="s">
        <v>138</v>
      </c>
      <c r="B21" s="201">
        <v>80.099999999999994</v>
      </c>
    </row>
    <row r="22" spans="1:2" ht="15.75" x14ac:dyDescent="0.25">
      <c r="A22" s="201" t="s">
        <v>137</v>
      </c>
      <c r="B22" s="201">
        <v>93.5</v>
      </c>
    </row>
    <row r="23" spans="1:2" ht="15.75" x14ac:dyDescent="0.25">
      <c r="A23" s="201" t="s">
        <v>136</v>
      </c>
      <c r="B23" s="201">
        <v>94.8</v>
      </c>
    </row>
    <row r="24" spans="1:2" ht="15.75" x14ac:dyDescent="0.25">
      <c r="A24" s="201" t="s">
        <v>135</v>
      </c>
      <c r="B24" s="201">
        <v>92.9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OY3vpuRdiPkMzJxnVdkJpf4bYoY65JzsgmyCNhnPoHfbFR0CVh0qfrvEkEQKdNO+5fJblPDws4+YXCAzzngvYQ==" saltValue="a/YOXk1HiNTQNvR4sEJ10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90" priority="8" operator="lessThan">
      <formula>70</formula>
    </cfRule>
    <cfRule type="cellIs" dxfId="489" priority="9" operator="between">
      <formula>80</formula>
      <formula>70</formula>
    </cfRule>
    <cfRule type="cellIs" dxfId="488" priority="10" operator="greaterThan">
      <formula>80</formula>
    </cfRule>
  </conditionalFormatting>
  <conditionalFormatting sqref="B11:B24">
    <cfRule type="cellIs" dxfId="487" priority="2" operator="between">
      <formula>70</formula>
      <formula>80</formula>
    </cfRule>
    <cfRule type="cellIs" dxfId="486" priority="3" operator="lessThan">
      <formula>70</formula>
    </cfRule>
    <cfRule type="cellIs" dxfId="485" priority="4" operator="greaterThan">
      <formula>80</formula>
    </cfRule>
  </conditionalFormatting>
  <conditionalFormatting sqref="D8">
    <cfRule type="expression" dxfId="484" priority="1">
      <formula>TODAY()&gt;$K$7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8AD5-9447-44EF-828D-619FD1D416BE}">
  <dimension ref="A1:J4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31" t="s">
        <v>15</v>
      </c>
      <c r="B1" s="432"/>
      <c r="C1" s="432"/>
      <c r="D1" s="433"/>
      <c r="E1" s="191"/>
      <c r="F1" s="191"/>
    </row>
    <row r="2" spans="1:10" ht="26.25" x14ac:dyDescent="0.25">
      <c r="A2" s="489" t="s">
        <v>825</v>
      </c>
      <c r="B2" s="490"/>
      <c r="C2" s="490"/>
      <c r="D2" s="491"/>
      <c r="E2" s="203"/>
      <c r="F2" s="203"/>
    </row>
    <row r="3" spans="1:10" ht="32.450000000000003" customHeight="1" thickBot="1" x14ac:dyDescent="0.3">
      <c r="A3" s="492" t="s">
        <v>881</v>
      </c>
      <c r="B3" s="493"/>
      <c r="C3" s="493"/>
      <c r="D3" s="494"/>
      <c r="E3" s="203"/>
      <c r="F3" s="203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AVERAGE(B11:B51)</f>
        <v>98.265000000000001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AVERAGE(B11:B20)</f>
        <v>99.357142857142861</v>
      </c>
      <c r="C6" s="349"/>
      <c r="D6" s="350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3.25" x14ac:dyDescent="0.25">
      <c r="A8" s="205" t="s">
        <v>324</v>
      </c>
      <c r="B8" s="242">
        <v>42186</v>
      </c>
      <c r="C8" s="198" t="s">
        <v>368</v>
      </c>
      <c r="D8" s="218">
        <v>44742</v>
      </c>
      <c r="E8" s="35"/>
    </row>
    <row r="9" spans="1:10" ht="24" thickBot="1" x14ac:dyDescent="0.3">
      <c r="A9" s="206" t="s">
        <v>828</v>
      </c>
      <c r="B9" s="243">
        <v>44743</v>
      </c>
      <c r="C9" s="207" t="s">
        <v>822</v>
      </c>
      <c r="D9" s="220">
        <v>47297</v>
      </c>
      <c r="E9" s="35"/>
      <c r="J9" s="188">
        <f>D9+1825</f>
        <v>49122</v>
      </c>
    </row>
    <row r="10" spans="1:10" ht="14.45" customHeight="1" x14ac:dyDescent="0.25">
      <c r="A10" s="32"/>
      <c r="B10" s="38"/>
      <c r="C10" s="38"/>
      <c r="D10" s="38"/>
      <c r="E10" s="35"/>
    </row>
    <row r="11" spans="1:10" ht="15.75" x14ac:dyDescent="0.25">
      <c r="A11" s="235" t="s">
        <v>35</v>
      </c>
      <c r="B11" s="235" t="s">
        <v>327</v>
      </c>
      <c r="C11" s="232"/>
      <c r="D11" s="231"/>
    </row>
    <row r="12" spans="1:10" ht="3" customHeight="1" x14ac:dyDescent="0.25">
      <c r="A12" s="235"/>
      <c r="B12" s="235"/>
      <c r="C12" s="232"/>
      <c r="D12" s="231"/>
    </row>
    <row r="13" spans="1:10" ht="3" customHeight="1" x14ac:dyDescent="0.25">
      <c r="A13" s="235"/>
      <c r="B13" s="235"/>
      <c r="C13" s="232"/>
      <c r="D13" s="231"/>
    </row>
    <row r="14" spans="1:10" ht="19.5" customHeight="1" x14ac:dyDescent="0.25">
      <c r="A14" s="228" t="s">
        <v>1187</v>
      </c>
      <c r="B14" s="228">
        <v>98.5</v>
      </c>
      <c r="C14" s="232"/>
      <c r="D14" s="231"/>
    </row>
    <row r="15" spans="1:10" ht="17.45" customHeight="1" x14ac:dyDescent="0.25">
      <c r="A15" s="228" t="s">
        <v>1128</v>
      </c>
      <c r="B15" s="228">
        <v>98.5</v>
      </c>
      <c r="C15" s="232"/>
      <c r="D15" s="231"/>
    </row>
    <row r="16" spans="1:10" ht="15.75" x14ac:dyDescent="0.25">
      <c r="A16" s="228" t="s">
        <v>1092</v>
      </c>
      <c r="B16" s="228">
        <v>100.9</v>
      </c>
      <c r="C16" s="232"/>
      <c r="D16" s="231"/>
    </row>
    <row r="17" spans="1:4" ht="16.350000000000001" customHeight="1" x14ac:dyDescent="0.25">
      <c r="A17" s="228" t="s">
        <v>1025</v>
      </c>
      <c r="B17" s="228">
        <v>99.4</v>
      </c>
      <c r="C17" s="232"/>
      <c r="D17" s="231"/>
    </row>
    <row r="18" spans="1:4" ht="16.350000000000001" customHeight="1" x14ac:dyDescent="0.25">
      <c r="A18" s="228" t="s">
        <v>1001</v>
      </c>
      <c r="B18" s="228">
        <v>99.6</v>
      </c>
      <c r="C18" s="232"/>
      <c r="D18" s="231"/>
    </row>
    <row r="19" spans="1:4" ht="16.350000000000001" customHeight="1" x14ac:dyDescent="0.25">
      <c r="A19" s="228" t="s">
        <v>786</v>
      </c>
      <c r="B19" s="228">
        <v>99.9</v>
      </c>
      <c r="C19" s="232"/>
      <c r="D19" s="231"/>
    </row>
    <row r="20" spans="1:4" ht="15.75" x14ac:dyDescent="0.25">
      <c r="A20" s="228" t="s">
        <v>765</v>
      </c>
      <c r="B20" s="228">
        <v>98.7</v>
      </c>
      <c r="C20" s="232"/>
      <c r="D20" s="231"/>
    </row>
    <row r="21" spans="1:4" ht="15.75" x14ac:dyDescent="0.25">
      <c r="A21" s="229" t="s">
        <v>382</v>
      </c>
      <c r="B21" s="228">
        <v>98</v>
      </c>
      <c r="C21" s="232"/>
      <c r="D21" s="231"/>
    </row>
    <row r="22" spans="1:4" ht="15.75" x14ac:dyDescent="0.25">
      <c r="A22" s="228" t="s">
        <v>352</v>
      </c>
      <c r="B22" s="228">
        <v>99.9</v>
      </c>
      <c r="C22" s="231"/>
      <c r="D22" s="231"/>
    </row>
    <row r="23" spans="1:4" ht="15.75" x14ac:dyDescent="0.25">
      <c r="A23" s="228" t="s">
        <v>108</v>
      </c>
      <c r="B23" s="228">
        <v>99.9</v>
      </c>
      <c r="C23" s="231"/>
      <c r="D23" s="231"/>
    </row>
    <row r="24" spans="1:4" ht="15.75" x14ac:dyDescent="0.25">
      <c r="A24" s="228" t="s">
        <v>107</v>
      </c>
      <c r="B24" s="228">
        <v>96.2</v>
      </c>
      <c r="C24" s="231"/>
      <c r="D24" s="231"/>
    </row>
    <row r="25" spans="1:4" ht="15.75" x14ac:dyDescent="0.25">
      <c r="A25" s="228" t="s">
        <v>106</v>
      </c>
      <c r="B25" s="228">
        <v>98.7</v>
      </c>
      <c r="C25" s="231"/>
      <c r="D25" s="231"/>
    </row>
    <row r="26" spans="1:4" ht="15.75" x14ac:dyDescent="0.25">
      <c r="A26" s="228" t="s">
        <v>105</v>
      </c>
      <c r="B26" s="228">
        <v>96.1</v>
      </c>
      <c r="C26" s="231"/>
      <c r="D26" s="231"/>
    </row>
    <row r="27" spans="1:4" ht="15.75" x14ac:dyDescent="0.25">
      <c r="A27" s="228" t="s">
        <v>104</v>
      </c>
      <c r="B27" s="228">
        <v>98.3</v>
      </c>
      <c r="C27" s="231"/>
      <c r="D27" s="231"/>
    </row>
    <row r="28" spans="1:4" ht="15.75" x14ac:dyDescent="0.25">
      <c r="A28" s="228" t="s">
        <v>103</v>
      </c>
      <c r="B28" s="228">
        <v>96.8</v>
      </c>
      <c r="C28" s="231"/>
      <c r="D28" s="231"/>
    </row>
    <row r="29" spans="1:4" ht="15.75" x14ac:dyDescent="0.25">
      <c r="A29" s="228" t="s">
        <v>102</v>
      </c>
      <c r="B29" s="228">
        <v>97.9</v>
      </c>
      <c r="C29" s="231"/>
      <c r="D29" s="231"/>
    </row>
    <row r="30" spans="1:4" ht="15.75" x14ac:dyDescent="0.25">
      <c r="A30" s="228" t="s">
        <v>101</v>
      </c>
      <c r="B30" s="228">
        <v>98.2</v>
      </c>
      <c r="C30" s="231"/>
      <c r="D30" s="231"/>
    </row>
    <row r="31" spans="1:4" ht="15.75" x14ac:dyDescent="0.25">
      <c r="A31" s="228" t="s">
        <v>100</v>
      </c>
      <c r="B31" s="228">
        <v>97.7</v>
      </c>
      <c r="C31" s="231"/>
      <c r="D31" s="231"/>
    </row>
    <row r="32" spans="1:4" ht="15.75" x14ac:dyDescent="0.25">
      <c r="A32" s="228" t="s">
        <v>99</v>
      </c>
      <c r="B32" s="228">
        <v>95.8</v>
      </c>
      <c r="C32" s="231"/>
      <c r="D32" s="231"/>
    </row>
    <row r="33" spans="1:4" ht="15.75" x14ac:dyDescent="0.25">
      <c r="A33" s="228" t="s">
        <v>206</v>
      </c>
      <c r="B33" s="228">
        <v>96.3</v>
      </c>
      <c r="C33" s="231"/>
      <c r="D33" s="231"/>
    </row>
    <row r="34" spans="1:4" ht="15.75" x14ac:dyDescent="0.25">
      <c r="A34" s="229"/>
      <c r="B34" s="229"/>
      <c r="C34" s="231"/>
      <c r="D34" s="231"/>
    </row>
    <row r="35" spans="1:4" ht="15.75" x14ac:dyDescent="0.25">
      <c r="A35" s="229"/>
      <c r="B35" s="229"/>
      <c r="C35" s="231"/>
      <c r="D35" s="231"/>
    </row>
    <row r="36" spans="1:4" x14ac:dyDescent="0.25">
      <c r="A36" s="2"/>
      <c r="B36" s="2"/>
    </row>
    <row r="37" spans="1:4" x14ac:dyDescent="0.25">
      <c r="A37" s="2"/>
      <c r="B37" s="2"/>
    </row>
    <row r="38" spans="1:4" x14ac:dyDescent="0.25">
      <c r="A38" s="2"/>
      <c r="B38" s="2"/>
    </row>
    <row r="39" spans="1:4" x14ac:dyDescent="0.25">
      <c r="A39" s="2"/>
      <c r="B39" s="2"/>
    </row>
    <row r="40" spans="1:4" x14ac:dyDescent="0.25">
      <c r="A40" s="2"/>
      <c r="B40" s="2"/>
    </row>
    <row r="41" spans="1:4" x14ac:dyDescent="0.25">
      <c r="A41" s="2"/>
      <c r="B41" s="2"/>
    </row>
    <row r="42" spans="1:4" x14ac:dyDescent="0.25">
      <c r="A42" s="2"/>
      <c r="B42" s="2"/>
    </row>
    <row r="43" spans="1:4" x14ac:dyDescent="0.25">
      <c r="A43" s="2"/>
      <c r="B43" s="2"/>
    </row>
    <row r="44" spans="1:4" x14ac:dyDescent="0.25">
      <c r="A44" s="2"/>
      <c r="B44" s="2"/>
    </row>
    <row r="45" spans="1:4" x14ac:dyDescent="0.25">
      <c r="A45" s="2"/>
      <c r="B45" s="2"/>
    </row>
    <row r="46" spans="1:4" x14ac:dyDescent="0.25">
      <c r="A46" s="2"/>
      <c r="B46" s="2"/>
    </row>
    <row r="47" spans="1:4" x14ac:dyDescent="0.25">
      <c r="A47" s="2"/>
      <c r="B47" s="2"/>
    </row>
    <row r="48" spans="1:4" x14ac:dyDescent="0.25">
      <c r="A48" s="2"/>
      <c r="B48" s="2"/>
    </row>
  </sheetData>
  <sheetProtection algorithmName="SHA-512" hashValue="y7+lQs4GeuKmZKjSarONtbGoHnsTKAhc8ohGUSTqQulifkHx81C2zLbKzdtHt2wIwrRGqXve7uvMfOYRhs3TNw==" saltValue="WVOv3w0iOaIGAAbwG9Vh8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83" priority="6" operator="lessThan">
      <formula>70</formula>
    </cfRule>
    <cfRule type="cellIs" dxfId="482" priority="7" operator="between">
      <formula>80</formula>
      <formula>70</formula>
    </cfRule>
    <cfRule type="cellIs" dxfId="481" priority="8" operator="greaterThan">
      <formula>80</formula>
    </cfRule>
  </conditionalFormatting>
  <conditionalFormatting sqref="B14:B33">
    <cfRule type="cellIs" dxfId="480" priority="2" operator="lessThan">
      <formula>70</formula>
    </cfRule>
    <cfRule type="cellIs" dxfId="479" priority="3" operator="greaterThan">
      <formula>80</formula>
    </cfRule>
  </conditionalFormatting>
  <conditionalFormatting sqref="D9">
    <cfRule type="expression" dxfId="478" priority="1">
      <formula>TODAY()&gt;$J$9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F0A3-7225-4E43-AD30-86B6A8A4D87E}">
  <sheetPr>
    <tabColor theme="4" tint="-0.249977111117893"/>
  </sheetPr>
  <dimension ref="A1:J42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31" t="s">
        <v>16</v>
      </c>
      <c r="B1" s="432"/>
      <c r="C1" s="432"/>
      <c r="D1" s="433"/>
      <c r="E1" s="8"/>
      <c r="F1" s="8"/>
    </row>
    <row r="2" spans="1:10" ht="26.25" x14ac:dyDescent="0.25">
      <c r="A2" s="408" t="s">
        <v>825</v>
      </c>
      <c r="B2" s="409"/>
      <c r="C2" s="409"/>
      <c r="D2" s="410"/>
      <c r="E2" s="11"/>
      <c r="F2" s="11"/>
    </row>
    <row r="3" spans="1:10" ht="35.450000000000003" customHeight="1" thickBot="1" x14ac:dyDescent="0.3">
      <c r="A3" s="423" t="s">
        <v>880</v>
      </c>
      <c r="B3" s="424"/>
      <c r="C3" s="424"/>
      <c r="D3" s="425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AVERAGE(B10:B45)</f>
        <v>98.164285714285697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AVERAGE(B10:B18)</f>
        <v>97.299999999999983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42552</v>
      </c>
      <c r="C8" s="196" t="s">
        <v>368</v>
      </c>
      <c r="D8" s="223">
        <v>45107</v>
      </c>
      <c r="E8" s="35"/>
      <c r="J8" s="188">
        <f>D8+1825</f>
        <v>46932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6.6" customHeight="1" x14ac:dyDescent="0.25">
      <c r="A11" s="235"/>
      <c r="B11" s="235"/>
      <c r="C11" s="232"/>
      <c r="D11" s="231"/>
    </row>
    <row r="12" spans="1:10" ht="16.350000000000001" customHeight="1" x14ac:dyDescent="0.25">
      <c r="A12" s="228" t="s">
        <v>1003</v>
      </c>
      <c r="B12" s="228">
        <v>98.6</v>
      </c>
      <c r="C12" s="232"/>
      <c r="D12" s="231"/>
    </row>
    <row r="13" spans="1:10" ht="16.350000000000001" customHeight="1" x14ac:dyDescent="0.25">
      <c r="A13" s="228" t="s">
        <v>1002</v>
      </c>
      <c r="B13" s="228">
        <v>98.6</v>
      </c>
      <c r="C13" s="232"/>
      <c r="D13" s="231"/>
    </row>
    <row r="14" spans="1:10" ht="15.75" x14ac:dyDescent="0.25">
      <c r="A14" s="228" t="s">
        <v>772</v>
      </c>
      <c r="B14" s="228">
        <v>97.2</v>
      </c>
      <c r="C14" s="231"/>
      <c r="D14" s="231"/>
    </row>
    <row r="15" spans="1:10" ht="15.75" x14ac:dyDescent="0.25">
      <c r="A15" s="228" t="s">
        <v>390</v>
      </c>
      <c r="B15" s="228">
        <v>96.5</v>
      </c>
      <c r="C15" s="232"/>
      <c r="D15" s="231"/>
    </row>
    <row r="16" spans="1:10" ht="15.75" x14ac:dyDescent="0.25">
      <c r="A16" s="228" t="s">
        <v>353</v>
      </c>
      <c r="B16" s="228">
        <v>96.5</v>
      </c>
      <c r="C16" s="231"/>
      <c r="D16" s="231"/>
    </row>
    <row r="17" spans="1:4" ht="15.75" x14ac:dyDescent="0.25">
      <c r="A17" s="228" t="s">
        <v>215</v>
      </c>
      <c r="B17" s="228">
        <v>95.8</v>
      </c>
      <c r="C17" s="231"/>
      <c r="D17" s="231"/>
    </row>
    <row r="18" spans="1:4" ht="15.75" x14ac:dyDescent="0.25">
      <c r="A18" s="228" t="s">
        <v>214</v>
      </c>
      <c r="B18" s="228">
        <v>97.9</v>
      </c>
      <c r="C18" s="231"/>
      <c r="D18" s="231"/>
    </row>
    <row r="19" spans="1:4" ht="15.75" x14ac:dyDescent="0.25">
      <c r="A19" s="228" t="s">
        <v>213</v>
      </c>
      <c r="B19" s="228">
        <v>98.6</v>
      </c>
      <c r="C19" s="231"/>
      <c r="D19" s="231"/>
    </row>
    <row r="20" spans="1:4" ht="15.75" x14ac:dyDescent="0.25">
      <c r="A20" s="228" t="s">
        <v>212</v>
      </c>
      <c r="B20" s="228">
        <v>99.3</v>
      </c>
      <c r="C20" s="231"/>
      <c r="D20" s="231"/>
    </row>
    <row r="21" spans="1:4" ht="15.75" x14ac:dyDescent="0.25">
      <c r="A21" s="228" t="s">
        <v>211</v>
      </c>
      <c r="B21" s="228">
        <v>99.3</v>
      </c>
      <c r="C21" s="231"/>
      <c r="D21" s="231"/>
    </row>
    <row r="22" spans="1:4" ht="15.75" x14ac:dyDescent="0.25">
      <c r="A22" s="228" t="s">
        <v>210</v>
      </c>
      <c r="B22" s="228">
        <v>100</v>
      </c>
      <c r="C22" s="231"/>
      <c r="D22" s="231"/>
    </row>
    <row r="23" spans="1:4" ht="15.75" x14ac:dyDescent="0.25">
      <c r="A23" s="228" t="s">
        <v>209</v>
      </c>
      <c r="B23" s="228">
        <v>100</v>
      </c>
      <c r="C23" s="231"/>
      <c r="D23" s="231"/>
    </row>
    <row r="24" spans="1:4" ht="15.75" x14ac:dyDescent="0.25">
      <c r="A24" s="228" t="s">
        <v>208</v>
      </c>
      <c r="B24" s="228">
        <v>98</v>
      </c>
      <c r="C24" s="231"/>
      <c r="D24" s="231"/>
    </row>
    <row r="25" spans="1:4" ht="15.75" x14ac:dyDescent="0.25">
      <c r="A25" s="228" t="s">
        <v>207</v>
      </c>
      <c r="B25" s="228">
        <v>98</v>
      </c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"/>
      <c r="B29" s="2"/>
    </row>
    <row r="30" spans="1:4" x14ac:dyDescent="0.25">
      <c r="A30" s="2"/>
      <c r="B30" s="2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</sheetData>
  <sheetProtection algorithmName="SHA-512" hashValue="wIfw1jXn+cXQt+0XsixOILKdjfgfuFIRmD/Q5atqYaIsP5luNNujXGit+vUTT5hum1pe6Plt/LMUAim3Uu80/g==" saltValue="ZGq2Dr5pARqM1orOsQ/Trg==" spinCount="100000" sheet="1" objects="1" scenarios="1"/>
  <mergeCells count="5">
    <mergeCell ref="B6:D6"/>
    <mergeCell ref="A3:D3"/>
    <mergeCell ref="A2:D2"/>
    <mergeCell ref="A1:D1"/>
    <mergeCell ref="B5:D5"/>
  </mergeCells>
  <conditionalFormatting sqref="B5:B6">
    <cfRule type="cellIs" dxfId="477" priority="4" operator="lessThan">
      <formula>70</formula>
    </cfRule>
    <cfRule type="cellIs" dxfId="476" priority="5" operator="between">
      <formula>80</formula>
      <formula>70</formula>
    </cfRule>
    <cfRule type="cellIs" dxfId="475" priority="6" operator="greaterThan">
      <formula>80</formula>
    </cfRule>
  </conditionalFormatting>
  <conditionalFormatting sqref="B12:B25">
    <cfRule type="cellIs" dxfId="474" priority="2" operator="greaterThan">
      <formula>80</formula>
    </cfRule>
  </conditionalFormatting>
  <conditionalFormatting sqref="D8">
    <cfRule type="expression" dxfId="473" priority="1">
      <formula>TODAY()&gt;$J$8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BB31-C95B-4604-9E97-BFD57DA5321E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31" t="s">
        <v>840</v>
      </c>
      <c r="B1" s="432"/>
      <c r="C1" s="432"/>
      <c r="D1" s="433"/>
      <c r="E1" s="8"/>
      <c r="F1" s="8"/>
    </row>
    <row r="2" spans="1:10" ht="26.25" x14ac:dyDescent="0.25">
      <c r="A2" s="408" t="s">
        <v>825</v>
      </c>
      <c r="B2" s="409"/>
      <c r="C2" s="409"/>
      <c r="D2" s="410"/>
      <c r="E2" s="11"/>
      <c r="F2" s="11"/>
    </row>
    <row r="3" spans="1:10" ht="36" customHeight="1" thickBot="1" x14ac:dyDescent="0.3">
      <c r="A3" s="423" t="s">
        <v>879</v>
      </c>
      <c r="B3" s="424"/>
      <c r="C3" s="424"/>
      <c r="D3" s="425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AVERAGE(B10:B49)</f>
        <v>96.6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AVERAGE(B10:B19)</f>
        <v>96.128571428571419</v>
      </c>
      <c r="C6" s="349"/>
      <c r="D6" s="350"/>
      <c r="E6" s="36"/>
      <c r="F6" s="35"/>
    </row>
    <row r="7" spans="1:10" ht="7.7" customHeight="1" thickBot="1" x14ac:dyDescent="0.3">
      <c r="A7" s="237"/>
      <c r="B7" s="245"/>
      <c r="C7" s="245"/>
      <c r="D7" s="245"/>
      <c r="E7" s="36"/>
      <c r="F7" s="35"/>
    </row>
    <row r="8" spans="1:10" ht="24" thickBot="1" x14ac:dyDescent="0.3">
      <c r="A8" s="202" t="s">
        <v>324</v>
      </c>
      <c r="B8" s="244">
        <v>43313</v>
      </c>
      <c r="C8" s="196" t="s">
        <v>368</v>
      </c>
      <c r="D8" s="223">
        <v>45869</v>
      </c>
      <c r="E8" s="35"/>
      <c r="J8" s="188">
        <f>D8+1825</f>
        <v>47694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9.5" customHeight="1" x14ac:dyDescent="0.25">
      <c r="A13" s="228" t="s">
        <v>1212</v>
      </c>
      <c r="B13" s="228">
        <v>93.6</v>
      </c>
      <c r="C13" s="232"/>
      <c r="D13" s="231"/>
    </row>
    <row r="14" spans="1:10" ht="17.45" customHeight="1" x14ac:dyDescent="0.25">
      <c r="A14" s="228" t="s">
        <v>1129</v>
      </c>
      <c r="B14" s="228">
        <v>94.8</v>
      </c>
      <c r="C14" s="232"/>
      <c r="D14" s="231"/>
    </row>
    <row r="15" spans="1:10" ht="15.75" x14ac:dyDescent="0.25">
      <c r="A15" s="228" t="s">
        <v>1087</v>
      </c>
      <c r="B15" s="228">
        <v>95.2</v>
      </c>
      <c r="C15" s="232"/>
      <c r="D15" s="231"/>
    </row>
    <row r="16" spans="1:10" ht="15.75" x14ac:dyDescent="0.25">
      <c r="A16" s="228" t="s">
        <v>1026</v>
      </c>
      <c r="B16" s="228">
        <v>95.9</v>
      </c>
      <c r="C16" s="231"/>
      <c r="D16" s="231"/>
    </row>
    <row r="17" spans="1:4" ht="15.75" x14ac:dyDescent="0.25">
      <c r="A17" s="228" t="s">
        <v>1061</v>
      </c>
      <c r="B17" s="228">
        <v>96.2</v>
      </c>
      <c r="C17" s="231"/>
      <c r="D17" s="231"/>
    </row>
    <row r="18" spans="1:4" ht="15.75" x14ac:dyDescent="0.25">
      <c r="A18" s="228" t="s">
        <v>787</v>
      </c>
      <c r="B18" s="228">
        <v>98.8</v>
      </c>
      <c r="C18" s="231"/>
      <c r="D18" s="231"/>
    </row>
    <row r="19" spans="1:4" ht="15.75" x14ac:dyDescent="0.25">
      <c r="A19" s="228" t="s">
        <v>1062</v>
      </c>
      <c r="B19" s="228">
        <v>98.4</v>
      </c>
      <c r="C19" s="232"/>
      <c r="D19" s="231"/>
    </row>
    <row r="20" spans="1:4" ht="15.75" x14ac:dyDescent="0.25">
      <c r="A20" s="228" t="s">
        <v>354</v>
      </c>
      <c r="B20" s="228">
        <v>100.2</v>
      </c>
      <c r="C20" s="231"/>
      <c r="D20" s="231"/>
    </row>
    <row r="21" spans="1:4" ht="15.75" x14ac:dyDescent="0.25">
      <c r="A21" s="228" t="s">
        <v>216</v>
      </c>
      <c r="B21" s="228">
        <v>92.2</v>
      </c>
      <c r="C21" s="231"/>
      <c r="D21" s="231"/>
    </row>
    <row r="22" spans="1:4" ht="15.75" x14ac:dyDescent="0.25">
      <c r="A22" s="228" t="s">
        <v>217</v>
      </c>
      <c r="B22" s="228">
        <v>96.4</v>
      </c>
      <c r="C22" s="231"/>
      <c r="D22" s="231"/>
    </row>
    <row r="23" spans="1:4" ht="15.75" x14ac:dyDescent="0.25">
      <c r="A23" s="228" t="s">
        <v>218</v>
      </c>
      <c r="B23" s="228">
        <v>96.8</v>
      </c>
      <c r="C23" s="231"/>
      <c r="D23" s="231"/>
    </row>
    <row r="24" spans="1:4" ht="15.75" x14ac:dyDescent="0.25">
      <c r="A24" s="228" t="s">
        <v>219</v>
      </c>
      <c r="B24" s="228">
        <v>99.3</v>
      </c>
      <c r="C24" s="231"/>
      <c r="D24" s="231"/>
    </row>
    <row r="25" spans="1:4" ht="15.75" x14ac:dyDescent="0.25">
      <c r="A25" s="228" t="s">
        <v>220</v>
      </c>
      <c r="B25" s="228">
        <v>98</v>
      </c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27"/>
      <c r="B29" s="227"/>
      <c r="C29" s="231"/>
      <c r="D29" s="231"/>
    </row>
    <row r="30" spans="1:4" x14ac:dyDescent="0.25">
      <c r="A30" s="227"/>
      <c r="B30" s="227"/>
      <c r="C30" s="231"/>
      <c r="D30" s="231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ZIXS7FmpfzuKuxQo8BfwGsRimLzKyppfKnPpLmkJc9sbuMUv46fMrTwruWKhYDg9Sx1OEU11ZRCnVokw8J7a0w==" saltValue="cAfQMvCF7/oDMelUJxRGd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72" priority="4" operator="lessThan">
      <formula>70</formula>
    </cfRule>
    <cfRule type="cellIs" dxfId="471" priority="5" operator="between">
      <formula>80</formula>
      <formula>70</formula>
    </cfRule>
    <cfRule type="cellIs" dxfId="470" priority="6" operator="greaterThan">
      <formula>80</formula>
    </cfRule>
  </conditionalFormatting>
  <conditionalFormatting sqref="B13:B25">
    <cfRule type="cellIs" dxfId="469" priority="2" operator="greaterThan">
      <formula>80</formula>
    </cfRule>
  </conditionalFormatting>
  <conditionalFormatting sqref="D8">
    <cfRule type="expression" dxfId="468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662D-6EBC-4A76-8D44-93DB55AAE5C5}">
  <dimension ref="A1:J46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31" t="s">
        <v>806</v>
      </c>
      <c r="B1" s="432"/>
      <c r="C1" s="432"/>
      <c r="D1" s="433"/>
      <c r="E1" s="8"/>
      <c r="F1" s="8"/>
    </row>
    <row r="2" spans="1:10" ht="26.25" x14ac:dyDescent="0.25">
      <c r="A2" s="408" t="s">
        <v>825</v>
      </c>
      <c r="B2" s="409"/>
      <c r="C2" s="409"/>
      <c r="D2" s="410"/>
      <c r="E2" s="11"/>
      <c r="F2" s="11"/>
    </row>
    <row r="3" spans="1:10" ht="21.75" thickBot="1" x14ac:dyDescent="0.3">
      <c r="A3" s="411" t="s">
        <v>878</v>
      </c>
      <c r="B3" s="412"/>
      <c r="C3" s="412"/>
      <c r="D3" s="41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AVERAGE(B10:B49)</f>
        <v>93.166666666666671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AVERAGE(B10:B21)</f>
        <v>93.166666666666671</v>
      </c>
      <c r="C6" s="349"/>
      <c r="D6" s="350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44743</v>
      </c>
      <c r="C8" s="196" t="s">
        <v>368</v>
      </c>
      <c r="D8" s="223">
        <v>46568</v>
      </c>
      <c r="E8" s="35"/>
      <c r="J8" s="188">
        <f>D8+1825</f>
        <v>48393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8" customHeight="1" x14ac:dyDescent="0.25">
      <c r="A13" s="228" t="s">
        <v>1148</v>
      </c>
      <c r="B13" s="228">
        <v>94.3</v>
      </c>
      <c r="C13" s="232"/>
      <c r="D13" s="231"/>
    </row>
    <row r="14" spans="1:10" ht="17.45" customHeight="1" x14ac:dyDescent="0.25">
      <c r="A14" s="228" t="s">
        <v>1127</v>
      </c>
      <c r="B14" s="228">
        <v>91.8</v>
      </c>
      <c r="C14" s="232"/>
      <c r="D14" s="231"/>
    </row>
    <row r="15" spans="1:10" ht="15.75" x14ac:dyDescent="0.25">
      <c r="A15" s="228" t="s">
        <v>1088</v>
      </c>
      <c r="B15" s="228">
        <v>88.7</v>
      </c>
      <c r="C15" s="232"/>
      <c r="D15" s="231"/>
    </row>
    <row r="16" spans="1:10" ht="15.75" x14ac:dyDescent="0.25">
      <c r="A16" s="228" t="s">
        <v>1035</v>
      </c>
      <c r="B16" s="228">
        <v>94.3</v>
      </c>
      <c r="C16" s="231"/>
      <c r="D16" s="231"/>
    </row>
    <row r="17" spans="1:4" ht="15.75" x14ac:dyDescent="0.25">
      <c r="A17" s="228" t="s">
        <v>1015</v>
      </c>
      <c r="B17" s="228">
        <v>94.1</v>
      </c>
      <c r="C17" s="231"/>
      <c r="D17" s="231"/>
    </row>
    <row r="18" spans="1:4" ht="15.75" x14ac:dyDescent="0.25">
      <c r="A18" s="228" t="s">
        <v>1063</v>
      </c>
      <c r="B18" s="228">
        <v>95.8</v>
      </c>
      <c r="C18" s="231"/>
      <c r="D18" s="231"/>
    </row>
    <row r="19" spans="1:4" ht="15.75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x14ac:dyDescent="0.25">
      <c r="A21" s="227"/>
      <c r="B21" s="227"/>
      <c r="C21" s="231"/>
      <c r="D21" s="231"/>
    </row>
    <row r="22" spans="1:4" x14ac:dyDescent="0.25">
      <c r="A22" s="227"/>
      <c r="B22" s="227"/>
      <c r="C22" s="231"/>
      <c r="D22" s="231"/>
    </row>
    <row r="23" spans="1:4" x14ac:dyDescent="0.25">
      <c r="A23" s="227"/>
      <c r="B23" s="227"/>
      <c r="C23" s="231"/>
      <c r="D23" s="231"/>
    </row>
    <row r="24" spans="1:4" x14ac:dyDescent="0.25">
      <c r="A24" s="227"/>
      <c r="B24" s="227"/>
      <c r="C24" s="231"/>
      <c r="D24" s="231"/>
    </row>
    <row r="25" spans="1:4" x14ac:dyDescent="0.25">
      <c r="A25" s="227"/>
      <c r="B25" s="227"/>
      <c r="C25" s="231"/>
      <c r="D25" s="231"/>
    </row>
    <row r="26" spans="1:4" x14ac:dyDescent="0.25">
      <c r="A26" s="227"/>
      <c r="B26" s="227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11"/>
      <c r="B29" s="211"/>
      <c r="C29" s="209"/>
      <c r="D29" s="209"/>
    </row>
    <row r="30" spans="1:4" x14ac:dyDescent="0.25">
      <c r="A30" s="211"/>
      <c r="B30" s="211"/>
      <c r="C30" s="209"/>
      <c r="D30" s="209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NC7zQMtWHrsTvo2fyhRIcKh9tP0f7wLswt7hOUciMoV/u8ix6mhC90KKvS7gxvJZsDRO9pKRqjieecQWqKJnpw==" saltValue="Wx9sjjnTHlN8/IOdQNyyd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67" priority="4" operator="lessThan">
      <formula>70</formula>
    </cfRule>
    <cfRule type="cellIs" dxfId="466" priority="5" operator="between">
      <formula>80</formula>
      <formula>70</formula>
    </cfRule>
    <cfRule type="cellIs" dxfId="465" priority="6" operator="greaterThan">
      <formula>80</formula>
    </cfRule>
  </conditionalFormatting>
  <conditionalFormatting sqref="B13:B25">
    <cfRule type="cellIs" dxfId="464" priority="2" operator="greaterThan">
      <formula>80</formula>
    </cfRule>
  </conditionalFormatting>
  <conditionalFormatting sqref="D8">
    <cfRule type="expression" dxfId="463" priority="1">
      <formula>TODAY()&gt;$J$8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A90C-63C9-4DA1-A31F-EE13B156A456}">
  <sheetPr>
    <tabColor theme="9" tint="0.59999389629810485"/>
  </sheetPr>
  <dimension ref="A2:O133"/>
  <sheetViews>
    <sheetView topLeftCell="A26" zoomScale="70" zoomScaleNormal="70" workbookViewId="0">
      <selection activeCell="B35" sqref="B35"/>
    </sheetView>
  </sheetViews>
  <sheetFormatPr defaultRowHeight="15" x14ac:dyDescent="0.25"/>
  <cols>
    <col min="1" max="1" width="19.5703125" style="2" customWidth="1"/>
    <col min="2" max="2" width="22.5703125" style="2" customWidth="1"/>
    <col min="3" max="3" width="20.140625" style="2" customWidth="1"/>
    <col min="4" max="4" width="22.42578125" style="2" customWidth="1"/>
    <col min="5" max="5" width="35.140625" style="2" customWidth="1"/>
    <col min="6" max="6" width="16.85546875" style="2" customWidth="1"/>
    <col min="7" max="7" width="19.42578125" style="2" customWidth="1"/>
    <col min="8" max="8" width="20" bestFit="1" customWidth="1"/>
    <col min="9" max="9" width="24.140625" customWidth="1"/>
    <col min="10" max="10" width="22.5703125" customWidth="1"/>
    <col min="11" max="11" width="28.85546875" customWidth="1"/>
    <col min="12" max="12" width="31.140625" customWidth="1"/>
    <col min="13" max="13" width="16.140625" customWidth="1"/>
    <col min="14" max="15" width="16.140625" bestFit="1" customWidth="1"/>
    <col min="16" max="16" width="12.85546875" bestFit="1" customWidth="1"/>
    <col min="17" max="17" width="5.85546875" bestFit="1" customWidth="1"/>
    <col min="18" max="18" width="12.85546875" bestFit="1" customWidth="1"/>
    <col min="19" max="19" width="5.85546875" bestFit="1" customWidth="1"/>
    <col min="20" max="20" width="12.85546875" bestFit="1" customWidth="1"/>
    <col min="21" max="21" width="5.85546875" bestFit="1" customWidth="1"/>
    <col min="22" max="22" width="12.85546875" bestFit="1" customWidth="1"/>
    <col min="23" max="23" width="5.85546875" bestFit="1" customWidth="1"/>
    <col min="24" max="24" width="12.85546875" bestFit="1" customWidth="1"/>
    <col min="25" max="25" width="5.85546875" bestFit="1" customWidth="1"/>
    <col min="26" max="26" width="12.85546875" bestFit="1" customWidth="1"/>
    <col min="27" max="27" width="5.85546875" bestFit="1" customWidth="1"/>
    <col min="28" max="28" width="12.85546875" bestFit="1" customWidth="1"/>
    <col min="29" max="29" width="5.85546875" bestFit="1" customWidth="1"/>
    <col min="30" max="30" width="12.85546875" bestFit="1" customWidth="1"/>
    <col min="31" max="31" width="5.85546875" bestFit="1" customWidth="1"/>
    <col min="32" max="32" width="12.85546875" bestFit="1" customWidth="1"/>
    <col min="33" max="33" width="5.85546875" bestFit="1" customWidth="1"/>
    <col min="34" max="34" width="12.85546875" bestFit="1" customWidth="1"/>
    <col min="35" max="35" width="5.85546875" bestFit="1" customWidth="1"/>
    <col min="36" max="36" width="12.85546875" bestFit="1" customWidth="1"/>
    <col min="37" max="37" width="5.85546875" bestFit="1" customWidth="1"/>
    <col min="38" max="38" width="12.85546875" bestFit="1" customWidth="1"/>
    <col min="39" max="39" width="5.85546875" bestFit="1" customWidth="1"/>
    <col min="40" max="40" width="12.85546875" bestFit="1" customWidth="1"/>
    <col min="41" max="41" width="5.85546875" bestFit="1" customWidth="1"/>
    <col min="42" max="42" width="12.85546875" bestFit="1" customWidth="1"/>
    <col min="43" max="43" width="5.85546875" bestFit="1" customWidth="1"/>
    <col min="44" max="44" width="12.85546875" bestFit="1" customWidth="1"/>
    <col min="45" max="45" width="5.85546875" bestFit="1" customWidth="1"/>
    <col min="46" max="46" width="12.85546875" bestFit="1" customWidth="1"/>
    <col min="47" max="47" width="5.85546875" bestFit="1" customWidth="1"/>
    <col min="48" max="48" width="12.85546875" bestFit="1" customWidth="1"/>
    <col min="49" max="49" width="5.85546875" bestFit="1" customWidth="1"/>
    <col min="50" max="50" width="12.85546875" bestFit="1" customWidth="1"/>
    <col min="51" max="51" width="5.85546875" bestFit="1" customWidth="1"/>
    <col min="52" max="52" width="12.85546875" bestFit="1" customWidth="1"/>
    <col min="53" max="53" width="5.85546875" bestFit="1" customWidth="1"/>
    <col min="54" max="54" width="12.85546875" bestFit="1" customWidth="1"/>
  </cols>
  <sheetData>
    <row r="2" spans="1:15" ht="14.45" customHeight="1" x14ac:dyDescent="0.25">
      <c r="B2" s="399" t="s">
        <v>656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</row>
    <row r="3" spans="1:15" x14ac:dyDescent="0.25"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</row>
    <row r="4" spans="1:15" x14ac:dyDescent="0.25"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399"/>
      <c r="M4" s="399"/>
      <c r="N4" s="399"/>
      <c r="O4" s="399"/>
    </row>
    <row r="5" spans="1:15" s="127" customFormat="1" ht="42" x14ac:dyDescent="0.35">
      <c r="A5" s="131" t="s">
        <v>761</v>
      </c>
      <c r="B5" s="133" t="s">
        <v>759</v>
      </c>
      <c r="C5" s="129" t="s">
        <v>757</v>
      </c>
      <c r="D5" s="132" t="s">
        <v>756</v>
      </c>
    </row>
    <row r="6" spans="1:15" s="127" customFormat="1" ht="21" x14ac:dyDescent="0.35">
      <c r="A6" s="128"/>
      <c r="B6" s="128"/>
      <c r="E6" s="128"/>
      <c r="K6" s="128"/>
      <c r="L6" s="128"/>
      <c r="M6" s="128"/>
      <c r="N6" s="128"/>
    </row>
    <row r="7" spans="1:15" ht="18.600000000000001" customHeight="1" thickBot="1" x14ac:dyDescent="0.3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5" ht="27" thickBot="1" x14ac:dyDescent="0.45">
      <c r="A8" s="400" t="s">
        <v>672</v>
      </c>
      <c r="B8" s="401"/>
      <c r="C8" s="401"/>
      <c r="D8" s="401"/>
      <c r="E8" s="402"/>
      <c r="F8" s="14"/>
      <c r="G8" s="14"/>
      <c r="H8" s="400" t="s">
        <v>673</v>
      </c>
      <c r="I8" s="401"/>
      <c r="J8" s="401"/>
      <c r="K8" s="401"/>
      <c r="L8" s="402"/>
    </row>
    <row r="9" spans="1:15" ht="42" x14ac:dyDescent="0.25">
      <c r="A9" s="260" t="s">
        <v>111</v>
      </c>
      <c r="B9" s="87" t="s">
        <v>328</v>
      </c>
      <c r="C9" s="87" t="s">
        <v>325</v>
      </c>
      <c r="D9" s="87" t="s">
        <v>329</v>
      </c>
      <c r="E9" s="88" t="s">
        <v>113</v>
      </c>
      <c r="F9" s="42"/>
      <c r="G9" s="42"/>
      <c r="H9" s="104" t="s">
        <v>112</v>
      </c>
      <c r="I9" s="105" t="s">
        <v>328</v>
      </c>
      <c r="J9" s="105" t="s">
        <v>325</v>
      </c>
      <c r="K9" s="105" t="s">
        <v>330</v>
      </c>
      <c r="L9" s="106" t="s">
        <v>113</v>
      </c>
    </row>
    <row r="10" spans="1:15" ht="42.6" customHeight="1" x14ac:dyDescent="0.25">
      <c r="A10" s="98" t="s">
        <v>1121</v>
      </c>
      <c r="B10" s="89">
        <f>E1W57!B5</f>
        <v>85.25</v>
      </c>
      <c r="C10" s="89">
        <f>E1W57!B6</f>
        <v>85.25</v>
      </c>
      <c r="D10" s="102">
        <f>COUNTA(E1W57!A15:A43)</f>
        <v>1</v>
      </c>
      <c r="E10" s="91" t="s">
        <v>851</v>
      </c>
      <c r="F10" s="42"/>
      <c r="G10" s="42"/>
      <c r="H10" s="98" t="s">
        <v>4</v>
      </c>
      <c r="I10" s="99">
        <f>E2R44!B5</f>
        <v>97.095454545454544</v>
      </c>
      <c r="J10" s="99">
        <f>E2R44!B6</f>
        <v>93.699999999999989</v>
      </c>
      <c r="K10" s="100">
        <f>COUNTA(E2R44!A12:A49)</f>
        <v>22</v>
      </c>
      <c r="L10" s="91" t="s">
        <v>825</v>
      </c>
    </row>
    <row r="11" spans="1:15" ht="10.35" customHeight="1" x14ac:dyDescent="0.25">
      <c r="A11" s="98"/>
      <c r="B11" s="102"/>
      <c r="C11" s="102"/>
      <c r="D11" s="102"/>
      <c r="E11" s="91"/>
      <c r="F11" s="42"/>
      <c r="G11" s="42"/>
      <c r="H11" s="98"/>
      <c r="I11" s="101"/>
      <c r="J11" s="101"/>
      <c r="K11" s="100"/>
      <c r="L11" s="91"/>
    </row>
    <row r="12" spans="1:15" ht="42.6" customHeight="1" x14ac:dyDescent="0.25">
      <c r="A12" s="182" t="s">
        <v>3</v>
      </c>
      <c r="B12" s="89">
        <f>E1S36!B5</f>
        <v>95.416666666666671</v>
      </c>
      <c r="C12" s="89">
        <f>E1S36!B6</f>
        <v>95.024999999999991</v>
      </c>
      <c r="D12" s="90">
        <f>COUNTA(E1S36!A11:A51)</f>
        <v>12</v>
      </c>
      <c r="E12" s="91" t="s">
        <v>825</v>
      </c>
      <c r="H12" s="98" t="s">
        <v>6</v>
      </c>
      <c r="I12" s="89">
        <f>E2V97!B5</f>
        <v>72.286666666666662</v>
      </c>
      <c r="J12" s="89">
        <f>E2V97!B6</f>
        <v>74.787499999999994</v>
      </c>
      <c r="K12" s="90">
        <f>COUNTA(E2V97!A11:A51)</f>
        <v>15</v>
      </c>
      <c r="L12" s="91" t="s">
        <v>825</v>
      </c>
    </row>
    <row r="13" spans="1:15" ht="10.35" customHeight="1" x14ac:dyDescent="0.35">
      <c r="A13" s="261"/>
      <c r="B13" s="92"/>
      <c r="C13" s="92"/>
      <c r="D13" s="93"/>
      <c r="E13" s="91"/>
      <c r="F13" s="15"/>
      <c r="G13" s="15"/>
      <c r="H13" s="98"/>
      <c r="I13" s="102"/>
      <c r="J13" s="102"/>
      <c r="K13" s="90"/>
      <c r="L13" s="91"/>
    </row>
    <row r="14" spans="1:15" ht="42.6" customHeight="1" x14ac:dyDescent="0.25">
      <c r="A14" s="182" t="s">
        <v>2</v>
      </c>
      <c r="B14" s="92">
        <f>E1T20!B5</f>
        <v>95.550000000000011</v>
      </c>
      <c r="C14" s="92">
        <f>E1T20!B6</f>
        <v>96.128571428571448</v>
      </c>
      <c r="D14" s="93">
        <f>COUNTA(E1T20!A11:A46)</f>
        <v>10</v>
      </c>
      <c r="E14" s="91" t="s">
        <v>825</v>
      </c>
      <c r="F14" s="42"/>
      <c r="G14" s="42"/>
      <c r="H14" s="98" t="s">
        <v>12</v>
      </c>
      <c r="I14" s="89">
        <f>E2X03!B5</f>
        <v>74.649999999999991</v>
      </c>
      <c r="J14" s="89">
        <f>E2X03!B6</f>
        <v>83.785714285714292</v>
      </c>
      <c r="K14" s="90">
        <f>COUNTA(E2X03!A11:A50)</f>
        <v>14</v>
      </c>
      <c r="L14" s="91" t="s">
        <v>911</v>
      </c>
    </row>
    <row r="15" spans="1:15" ht="11.1" customHeight="1" x14ac:dyDescent="0.35">
      <c r="A15" s="261"/>
      <c r="B15" s="94"/>
      <c r="C15" s="94"/>
      <c r="D15" s="95"/>
      <c r="E15" s="277"/>
      <c r="F15" s="15"/>
      <c r="G15" s="15"/>
      <c r="H15" s="98"/>
      <c r="I15" s="102"/>
      <c r="J15" s="102"/>
      <c r="K15" s="90"/>
      <c r="L15" s="91"/>
    </row>
    <row r="16" spans="1:15" ht="42.6" customHeight="1" x14ac:dyDescent="0.35">
      <c r="A16" s="182" t="s">
        <v>0</v>
      </c>
      <c r="B16" s="108">
        <f>E1T80!B5</f>
        <v>95.811111111111103</v>
      </c>
      <c r="C16" s="108">
        <f>E1T80!B6</f>
        <v>96.571428571428569</v>
      </c>
      <c r="D16" s="109">
        <f>COUNTA(E1T80!A11:A49)</f>
        <v>9</v>
      </c>
      <c r="E16" s="278" t="s">
        <v>825</v>
      </c>
      <c r="F16" s="42"/>
      <c r="G16" s="42"/>
      <c r="H16" s="98" t="s">
        <v>8</v>
      </c>
      <c r="I16" s="89">
        <f>E2Y74!B5</f>
        <v>90.058333333333337</v>
      </c>
      <c r="J16" s="89">
        <f>E2Y74!B6</f>
        <v>89.071428571428569</v>
      </c>
      <c r="K16" s="90">
        <f>COUNTA(E2Y74!A11:A50)</f>
        <v>12</v>
      </c>
      <c r="L16" s="91" t="s">
        <v>825</v>
      </c>
    </row>
    <row r="17" spans="1:12" ht="11.1" customHeight="1" x14ac:dyDescent="0.25">
      <c r="A17" s="183"/>
      <c r="B17" s="108"/>
      <c r="C17" s="108"/>
      <c r="D17" s="109"/>
      <c r="E17" s="279"/>
      <c r="F17" s="15"/>
      <c r="G17" s="15"/>
      <c r="H17" s="98"/>
      <c r="I17" s="102"/>
      <c r="J17" s="102"/>
      <c r="K17" s="90"/>
      <c r="L17" s="91"/>
    </row>
    <row r="18" spans="1:12" ht="42" customHeight="1" x14ac:dyDescent="0.35">
      <c r="A18" s="110" t="s">
        <v>839</v>
      </c>
      <c r="B18" s="108">
        <f>E1U59!B5</f>
        <v>94.66</v>
      </c>
      <c r="C18" s="108">
        <f>E1U59!B6</f>
        <v>94.66</v>
      </c>
      <c r="D18" s="109">
        <f>COUNTA(E1U59!A11:A42)</f>
        <v>6</v>
      </c>
      <c r="E18" s="278" t="s">
        <v>825</v>
      </c>
      <c r="F18" s="15"/>
      <c r="G18" s="15"/>
      <c r="H18" s="98" t="s">
        <v>9</v>
      </c>
      <c r="I18" s="89">
        <f>E2Y86!B5</f>
        <v>91.230769230769226</v>
      </c>
      <c r="J18" s="89">
        <f>E2Y86!B6</f>
        <v>90.012500000000003</v>
      </c>
      <c r="K18" s="90">
        <f>COUNTA(E2Y86!A11:A51)</f>
        <v>13</v>
      </c>
      <c r="L18" s="91" t="s">
        <v>825</v>
      </c>
    </row>
    <row r="19" spans="1:12" ht="11.1" customHeight="1" x14ac:dyDescent="0.25">
      <c r="A19" s="183"/>
      <c r="B19" s="259"/>
      <c r="C19" s="259"/>
      <c r="D19" s="109"/>
      <c r="E19" s="279"/>
      <c r="F19" s="15"/>
      <c r="G19" s="15"/>
      <c r="H19" s="98"/>
      <c r="I19" s="102"/>
      <c r="J19" s="102"/>
      <c r="K19" s="90"/>
      <c r="L19" s="91"/>
    </row>
    <row r="20" spans="1:12" ht="42.6" customHeight="1" x14ac:dyDescent="0.35">
      <c r="A20" s="110" t="s">
        <v>803</v>
      </c>
      <c r="B20" s="108">
        <f>E1U67!B5</f>
        <v>94.01428571428572</v>
      </c>
      <c r="C20" s="108">
        <f>E1U67!B6</f>
        <v>94.01428571428572</v>
      </c>
      <c r="D20" s="109">
        <f>COUNTA(E1U67!A11:A46)</f>
        <v>7</v>
      </c>
      <c r="E20" s="265" t="s">
        <v>827</v>
      </c>
      <c r="F20" s="42"/>
      <c r="G20" s="42"/>
      <c r="H20" s="98" t="s">
        <v>11</v>
      </c>
      <c r="I20" s="176">
        <f>E2Z80!B5</f>
        <v>89.45</v>
      </c>
      <c r="J20" s="176">
        <f>E2Z80!B6</f>
        <v>92.075000000000003</v>
      </c>
      <c r="K20" s="109">
        <f>COUNTA(E2Z80!A11:A52)</f>
        <v>10</v>
      </c>
      <c r="L20" s="91" t="s">
        <v>1069</v>
      </c>
    </row>
    <row r="21" spans="1:12" ht="11.1" customHeight="1" x14ac:dyDescent="0.25">
      <c r="A21" s="183"/>
      <c r="B21" s="111"/>
      <c r="C21" s="111"/>
      <c r="D21" s="27"/>
      <c r="E21" s="279"/>
      <c r="F21" s="15"/>
      <c r="G21" s="15"/>
      <c r="H21" s="169"/>
      <c r="I21" s="168"/>
      <c r="J21" s="168"/>
      <c r="K21" s="168"/>
      <c r="L21" s="280"/>
    </row>
    <row r="22" spans="1:12" ht="41.45" customHeight="1" thickBot="1" x14ac:dyDescent="0.4">
      <c r="A22" s="112" t="s">
        <v>837</v>
      </c>
      <c r="B22" s="118">
        <f>E1U99!B5</f>
        <v>73.733333333333334</v>
      </c>
      <c r="C22" s="118">
        <f>E1U99!B6</f>
        <v>73.733333333333334</v>
      </c>
      <c r="D22" s="113">
        <f>COUNTA(E1U99!A11:A46)</f>
        <v>6</v>
      </c>
      <c r="E22" s="267" t="s">
        <v>825</v>
      </c>
      <c r="F22" s="42"/>
      <c r="G22" s="42"/>
      <c r="H22" s="98" t="s">
        <v>831</v>
      </c>
      <c r="I22" s="176">
        <f>E20V8!B5</f>
        <v>69.099999999999994</v>
      </c>
      <c r="J22" s="176">
        <f>E20V8!B6</f>
        <v>69.099999999999994</v>
      </c>
      <c r="K22" s="109">
        <f>COUNTA(E20V8!A11:A47)</f>
        <v>6</v>
      </c>
      <c r="L22" s="91" t="s">
        <v>832</v>
      </c>
    </row>
    <row r="23" spans="1:12" ht="11.1" customHeight="1" x14ac:dyDescent="0.25">
      <c r="F23" s="15"/>
      <c r="G23" s="15"/>
      <c r="H23" s="169"/>
      <c r="I23" s="168"/>
      <c r="J23" s="168"/>
      <c r="K23" s="168"/>
      <c r="L23" s="280"/>
    </row>
    <row r="24" spans="1:12" ht="42" customHeight="1" x14ac:dyDescent="0.35">
      <c r="F24" s="43"/>
      <c r="G24" s="43"/>
      <c r="H24" s="98" t="s">
        <v>805</v>
      </c>
      <c r="I24" s="176">
        <f>E20V9!B5</f>
        <v>92.371428571428581</v>
      </c>
      <c r="J24" s="176">
        <f>E20V9!B6</f>
        <v>92.371428571428581</v>
      </c>
      <c r="K24" s="109">
        <f>COUNTA(E20V9!A11:A47)</f>
        <v>7</v>
      </c>
      <c r="L24" s="91" t="s">
        <v>830</v>
      </c>
    </row>
    <row r="25" spans="1:12" x14ac:dyDescent="0.25">
      <c r="H25" s="263"/>
      <c r="I25" s="52"/>
      <c r="J25" s="52"/>
      <c r="K25" s="53"/>
      <c r="L25" s="264"/>
    </row>
    <row r="26" spans="1:12" ht="43.7" customHeight="1" thickBot="1" x14ac:dyDescent="0.4">
      <c r="H26" s="103" t="s">
        <v>835</v>
      </c>
      <c r="I26" s="184">
        <f>E20W0!B5</f>
        <v>82.466666666666669</v>
      </c>
      <c r="J26" s="184">
        <f>E20W0!B6</f>
        <v>82.466666666666669</v>
      </c>
      <c r="K26" s="114">
        <f>COUNTA(E20W0!A11:A46)</f>
        <v>6</v>
      </c>
      <c r="L26" s="185" t="s">
        <v>830</v>
      </c>
    </row>
    <row r="27" spans="1:12" x14ac:dyDescent="0.25">
      <c r="H27" s="6"/>
      <c r="I27" s="52"/>
      <c r="J27" s="52"/>
      <c r="K27" s="53"/>
      <c r="L27" s="42"/>
    </row>
    <row r="28" spans="1:12" ht="41.45" customHeight="1" x14ac:dyDescent="0.25">
      <c r="H28" s="6"/>
      <c r="I28" s="52"/>
      <c r="J28" s="52"/>
      <c r="K28" s="53"/>
      <c r="L28" s="42"/>
    </row>
    <row r="29" spans="1:12" x14ac:dyDescent="0.25">
      <c r="H29" s="6"/>
      <c r="I29" s="52"/>
      <c r="J29" s="52"/>
      <c r="K29" s="53"/>
      <c r="L29" s="42"/>
    </row>
    <row r="30" spans="1:12" ht="15.75" thickBot="1" x14ac:dyDescent="0.3"/>
    <row r="31" spans="1:12" ht="27" thickBot="1" x14ac:dyDescent="0.45">
      <c r="A31" s="400" t="s">
        <v>674</v>
      </c>
      <c r="B31" s="401"/>
      <c r="C31" s="401"/>
      <c r="D31" s="401"/>
      <c r="E31" s="402"/>
      <c r="H31" s="400" t="s">
        <v>675</v>
      </c>
      <c r="I31" s="403"/>
      <c r="J31" s="403"/>
      <c r="K31" s="403"/>
      <c r="L31" s="404"/>
    </row>
    <row r="32" spans="1:12" ht="42" x14ac:dyDescent="0.25">
      <c r="A32" s="107" t="s">
        <v>154</v>
      </c>
      <c r="B32" s="87" t="s">
        <v>328</v>
      </c>
      <c r="C32" s="105" t="s">
        <v>325</v>
      </c>
      <c r="D32" s="87" t="s">
        <v>329</v>
      </c>
      <c r="E32" s="106" t="s">
        <v>113</v>
      </c>
      <c r="H32" s="107" t="s">
        <v>221</v>
      </c>
      <c r="I32" s="87" t="s">
        <v>328</v>
      </c>
      <c r="J32" s="105" t="s">
        <v>325</v>
      </c>
      <c r="K32" s="87" t="s">
        <v>329</v>
      </c>
      <c r="L32" s="106" t="s">
        <v>113</v>
      </c>
    </row>
    <row r="33" spans="1:12" ht="42" x14ac:dyDescent="0.25">
      <c r="A33" s="98" t="s">
        <v>15</v>
      </c>
      <c r="B33" s="108">
        <f>E3O40!B5</f>
        <v>98.265000000000001</v>
      </c>
      <c r="C33" s="108">
        <f>E3O40!B6</f>
        <v>99.357142857142861</v>
      </c>
      <c r="D33" s="109">
        <f>COUNTA(E3O40!A12:A51)</f>
        <v>20</v>
      </c>
      <c r="E33" s="265" t="s">
        <v>825</v>
      </c>
      <c r="H33" s="110" t="s">
        <v>18</v>
      </c>
      <c r="I33" s="108">
        <f>E4R18!B5</f>
        <v>82.521052631578954</v>
      </c>
      <c r="J33" s="108">
        <f>E4R18!B6</f>
        <v>81.085714285714289</v>
      </c>
      <c r="K33" s="109">
        <f>COUNTA(E4R18!A11:A51)</f>
        <v>19</v>
      </c>
      <c r="L33" s="265" t="s">
        <v>911</v>
      </c>
    </row>
    <row r="34" spans="1:12" ht="10.7" customHeight="1" x14ac:dyDescent="0.25">
      <c r="A34" s="110"/>
      <c r="B34" s="111"/>
      <c r="C34" s="111"/>
      <c r="D34" s="109"/>
      <c r="E34" s="265"/>
      <c r="H34" s="110"/>
      <c r="I34" s="108"/>
      <c r="J34" s="108"/>
      <c r="K34" s="109"/>
      <c r="L34" s="265"/>
    </row>
    <row r="35" spans="1:12" ht="42" x14ac:dyDescent="0.35">
      <c r="A35" s="128" t="s">
        <v>1142</v>
      </c>
      <c r="E35" s="265" t="s">
        <v>825</v>
      </c>
      <c r="H35" s="110" t="s">
        <v>19</v>
      </c>
      <c r="I35" s="108">
        <f>E4T63!B5</f>
        <v>82.627272727272725</v>
      </c>
      <c r="J35" s="108">
        <f>E4T63!B6</f>
        <v>75.142857142857139</v>
      </c>
      <c r="K35" s="109">
        <f>COUNTA(E4T63!A11:A51)</f>
        <v>11</v>
      </c>
      <c r="L35" s="265" t="s">
        <v>1070</v>
      </c>
    </row>
    <row r="36" spans="1:12" ht="10.7" customHeight="1" x14ac:dyDescent="0.25">
      <c r="C36" s="110"/>
      <c r="D36" s="108"/>
      <c r="E36" s="108"/>
      <c r="F36" s="109"/>
      <c r="G36" s="265"/>
    </row>
    <row r="37" spans="1:12" ht="42.6" customHeight="1" x14ac:dyDescent="0.25">
      <c r="A37" s="98" t="s">
        <v>17</v>
      </c>
      <c r="B37" s="108">
        <f>E3R56!B5</f>
        <v>96.6</v>
      </c>
      <c r="C37" s="108">
        <f>E3R56!B6</f>
        <v>96.128571428571419</v>
      </c>
      <c r="D37" s="109">
        <f>COUNTA(E3R56!A11:A49)</f>
        <v>13</v>
      </c>
      <c r="E37" s="265" t="s">
        <v>825</v>
      </c>
      <c r="G37" s="43"/>
      <c r="H37" s="110" t="s">
        <v>20</v>
      </c>
      <c r="I37" s="108">
        <f>E4T64!B5</f>
        <v>86.972727272727283</v>
      </c>
      <c r="J37" s="108">
        <f>E4T64!B6</f>
        <v>86.55714285714285</v>
      </c>
      <c r="K37" s="109">
        <f>COUNTA(E4T64!A11:A51)</f>
        <v>11</v>
      </c>
      <c r="L37" s="265" t="s">
        <v>255</v>
      </c>
    </row>
    <row r="38" spans="1:12" ht="10.7" customHeight="1" x14ac:dyDescent="0.25">
      <c r="A38" s="183"/>
      <c r="B38" s="27"/>
      <c r="C38" s="27"/>
      <c r="D38" s="27"/>
      <c r="E38" s="279"/>
      <c r="G38" s="43"/>
      <c r="H38" s="110"/>
      <c r="I38" s="111"/>
      <c r="J38" s="111"/>
      <c r="K38" s="109"/>
      <c r="L38" s="265"/>
    </row>
    <row r="39" spans="1:12" ht="42.6" customHeight="1" x14ac:dyDescent="0.25">
      <c r="A39" s="98" t="s">
        <v>806</v>
      </c>
      <c r="B39" s="108">
        <f>E3V71!B5</f>
        <v>93.166666666666671</v>
      </c>
      <c r="C39" s="108">
        <f>E3V71!B6</f>
        <v>93.166666666666671</v>
      </c>
      <c r="D39" s="109">
        <f>COUNTA(E3V71!A11:A46)</f>
        <v>6</v>
      </c>
      <c r="E39" s="265" t="s">
        <v>825</v>
      </c>
      <c r="G39" s="42"/>
      <c r="H39" s="110" t="s">
        <v>21</v>
      </c>
      <c r="I39" s="108">
        <f>E4U23!B5</f>
        <v>84.766666666666666</v>
      </c>
      <c r="J39" s="108">
        <f>E4U23!B6</f>
        <v>81.614285714285728</v>
      </c>
      <c r="K39" s="109">
        <f>COUNTA(E4U23!A11:A51)</f>
        <v>9</v>
      </c>
      <c r="L39" s="265" t="s">
        <v>1070</v>
      </c>
    </row>
    <row r="40" spans="1:12" ht="10.7" customHeight="1" x14ac:dyDescent="0.25">
      <c r="A40" s="183"/>
      <c r="B40" s="27"/>
      <c r="C40" s="27"/>
      <c r="D40" s="27"/>
      <c r="E40" s="279"/>
      <c r="G40" s="6"/>
      <c r="H40" s="169"/>
      <c r="I40" s="168"/>
      <c r="J40" s="168"/>
      <c r="K40" s="168"/>
      <c r="L40" s="280"/>
    </row>
    <row r="41" spans="1:12" ht="42.6" customHeight="1" x14ac:dyDescent="0.25">
      <c r="A41" s="110" t="s">
        <v>841</v>
      </c>
      <c r="B41" s="108">
        <f>E3V79!B5</f>
        <v>94.483333333333334</v>
      </c>
      <c r="C41" s="108">
        <f>E3V79!B6</f>
        <v>94.483333333333334</v>
      </c>
      <c r="D41" s="111">
        <f>COUNTA(E3V79!A11:A46)</f>
        <v>6</v>
      </c>
      <c r="E41" s="265" t="s">
        <v>825</v>
      </c>
      <c r="G41" s="42"/>
      <c r="H41" s="110" t="s">
        <v>807</v>
      </c>
      <c r="I41" s="111">
        <f>E4V24!B5</f>
        <v>90.399999999999991</v>
      </c>
      <c r="J41" s="111">
        <f>E4V24!B6</f>
        <v>90.399999999999991</v>
      </c>
      <c r="K41" s="109">
        <f>COUNTA(E4V24!A11:A47)</f>
        <v>7</v>
      </c>
      <c r="L41" s="265" t="s">
        <v>911</v>
      </c>
    </row>
    <row r="42" spans="1:12" ht="10.7" customHeight="1" x14ac:dyDescent="0.25">
      <c r="A42" s="183"/>
      <c r="B42" s="27"/>
      <c r="C42" s="27"/>
      <c r="D42" s="27"/>
      <c r="E42" s="279"/>
      <c r="G42" s="6"/>
      <c r="H42" s="169"/>
      <c r="I42" s="168"/>
      <c r="J42" s="168"/>
      <c r="K42" s="168"/>
      <c r="L42" s="280"/>
    </row>
    <row r="43" spans="1:12" ht="42.6" customHeight="1" x14ac:dyDescent="0.25">
      <c r="A43" s="186" t="s">
        <v>843</v>
      </c>
      <c r="B43" s="327">
        <f>E3W02!B5</f>
        <v>92.333333333333329</v>
      </c>
      <c r="C43" s="327">
        <f>E3W02!B6</f>
        <v>92.333333333333329</v>
      </c>
      <c r="D43" s="187">
        <f>COUNTA(E3W02!A11:A46)</f>
        <v>6</v>
      </c>
      <c r="E43" s="266" t="s">
        <v>825</v>
      </c>
      <c r="G43" s="42"/>
      <c r="H43" s="110" t="s">
        <v>849</v>
      </c>
      <c r="I43" s="108">
        <f>E4V94!B5</f>
        <v>92.97999999999999</v>
      </c>
      <c r="J43" s="108">
        <f>E4V94!B6</f>
        <v>92.97999999999999</v>
      </c>
      <c r="K43" s="109">
        <f>COUNTA(E4V94!A11:A43)</f>
        <v>5</v>
      </c>
      <c r="L43" s="265" t="s">
        <v>1070</v>
      </c>
    </row>
    <row r="44" spans="1:12" ht="21" x14ac:dyDescent="0.25">
      <c r="A44" s="27"/>
      <c r="B44" s="27"/>
      <c r="C44" s="27"/>
      <c r="D44" s="27"/>
      <c r="E44" s="27"/>
      <c r="G44" s="42"/>
      <c r="H44" s="169"/>
      <c r="I44" s="168"/>
      <c r="J44" s="168"/>
      <c r="K44" s="109"/>
      <c r="L44" s="280"/>
    </row>
    <row r="45" spans="1:12" ht="63.75" thickBot="1" x14ac:dyDescent="0.3">
      <c r="A45" s="111" t="s">
        <v>1028</v>
      </c>
      <c r="B45" s="108">
        <f>E3W29!B5</f>
        <v>98.34</v>
      </c>
      <c r="C45" s="108">
        <f>E3W29!B6</f>
        <v>98.34</v>
      </c>
      <c r="D45" s="111">
        <f>COUNTA(E3W29!A11:A46)</f>
        <v>5</v>
      </c>
      <c r="E45" s="111" t="s">
        <v>1068</v>
      </c>
      <c r="G45" s="42"/>
      <c r="H45" s="112" t="s">
        <v>850</v>
      </c>
      <c r="I45" s="113">
        <f>E4V95!B5</f>
        <v>79.140000000000015</v>
      </c>
      <c r="J45" s="118">
        <f>E4V95!B6</f>
        <v>79.140000000000015</v>
      </c>
      <c r="K45" s="109">
        <f>COUNTA(E4V95!A11:A45)</f>
        <v>5</v>
      </c>
      <c r="L45" s="267" t="s">
        <v>851</v>
      </c>
    </row>
    <row r="46" spans="1:12" ht="21" x14ac:dyDescent="0.25">
      <c r="G46" s="42"/>
      <c r="H46" s="131"/>
      <c r="I46" s="131"/>
      <c r="J46" s="268"/>
      <c r="K46" s="262"/>
      <c r="L46" s="269"/>
    </row>
    <row r="47" spans="1:12" ht="21" x14ac:dyDescent="0.25">
      <c r="G47" s="42"/>
      <c r="H47" s="131"/>
      <c r="I47" s="131"/>
      <c r="J47" s="268"/>
      <c r="K47" s="262"/>
      <c r="L47" s="269"/>
    </row>
    <row r="48" spans="1:12" ht="15.75" thickBot="1" x14ac:dyDescent="0.3">
      <c r="G48" s="42"/>
    </row>
    <row r="49" spans="1:12" ht="27" customHeight="1" thickBot="1" x14ac:dyDescent="0.45">
      <c r="A49" s="394" t="s">
        <v>676</v>
      </c>
      <c r="B49" s="395"/>
      <c r="C49" s="395"/>
      <c r="D49" s="395"/>
      <c r="E49" s="396"/>
      <c r="G49" s="42"/>
      <c r="H49" s="394" t="s">
        <v>677</v>
      </c>
      <c r="I49" s="395"/>
      <c r="J49" s="395"/>
      <c r="K49" s="395"/>
      <c r="L49" s="396"/>
    </row>
    <row r="50" spans="1:12" ht="42" x14ac:dyDescent="0.25">
      <c r="A50" s="107" t="s">
        <v>256</v>
      </c>
      <c r="B50" s="87" t="s">
        <v>328</v>
      </c>
      <c r="C50" s="105" t="s">
        <v>325</v>
      </c>
      <c r="D50" s="87" t="s">
        <v>329</v>
      </c>
      <c r="E50" s="106" t="s">
        <v>113</v>
      </c>
      <c r="G50" s="42"/>
      <c r="H50" s="107" t="s">
        <v>257</v>
      </c>
      <c r="I50" s="87" t="s">
        <v>328</v>
      </c>
      <c r="J50" s="105" t="s">
        <v>325</v>
      </c>
      <c r="K50" s="87" t="s">
        <v>329</v>
      </c>
      <c r="L50" s="106" t="s">
        <v>113</v>
      </c>
    </row>
    <row r="51" spans="1:12" ht="42" x14ac:dyDescent="0.25">
      <c r="A51" s="98" t="s">
        <v>1144</v>
      </c>
      <c r="B51" s="89">
        <f>E54C3!B5</f>
        <v>98</v>
      </c>
      <c r="C51" s="89">
        <f>E54C3!B6</f>
        <v>98</v>
      </c>
      <c r="D51" s="90">
        <f>COUNTA(E54C3!A13:A51)</f>
        <v>1</v>
      </c>
      <c r="E51" s="91" t="s">
        <v>825</v>
      </c>
      <c r="G51" s="42"/>
      <c r="H51" s="98" t="s">
        <v>25</v>
      </c>
      <c r="I51" s="92">
        <f>E6M77!B5</f>
        <v>84.84</v>
      </c>
      <c r="J51" s="92">
        <f>E6M77!B6</f>
        <v>85.899999999999991</v>
      </c>
      <c r="K51" s="93">
        <f>COUNTA(E6M77!A11:A50)</f>
        <v>10</v>
      </c>
      <c r="L51" s="91" t="s">
        <v>825</v>
      </c>
    </row>
    <row r="52" spans="1:12" ht="10.7" customHeight="1" x14ac:dyDescent="0.25">
      <c r="A52" s="110"/>
      <c r="B52" s="115"/>
      <c r="C52" s="115"/>
      <c r="D52" s="93"/>
      <c r="E52" s="91"/>
      <c r="G52" s="6"/>
      <c r="H52" s="110"/>
      <c r="I52" s="102"/>
      <c r="J52" s="102"/>
      <c r="K52" s="90"/>
      <c r="L52" s="91"/>
    </row>
    <row r="53" spans="1:12" ht="42" x14ac:dyDescent="0.25">
      <c r="A53" s="98" t="s">
        <v>23</v>
      </c>
      <c r="B53" s="89">
        <f>E5U63!B5</f>
        <v>90.299999999999983</v>
      </c>
      <c r="C53" s="89">
        <f>E5U63!B6</f>
        <v>91.45714285714287</v>
      </c>
      <c r="D53" s="90">
        <f>COUNTA(E5U63!A11:A51)</f>
        <v>13</v>
      </c>
      <c r="E53" s="91" t="s">
        <v>1071</v>
      </c>
      <c r="G53" s="42"/>
      <c r="H53" s="98" t="s">
        <v>26</v>
      </c>
      <c r="I53" s="92">
        <f>E6N26!B5</f>
        <v>90.23</v>
      </c>
      <c r="J53" s="92">
        <f>E6N26!B6</f>
        <v>89.675000000000011</v>
      </c>
      <c r="K53" s="93">
        <f>COUNTA(E6N26!A11:A53)</f>
        <v>10</v>
      </c>
      <c r="L53" s="91" t="s">
        <v>255</v>
      </c>
    </row>
    <row r="54" spans="1:12" ht="10.7" customHeight="1" x14ac:dyDescent="0.25">
      <c r="A54" s="110"/>
      <c r="B54" s="115"/>
      <c r="C54" s="115"/>
      <c r="D54" s="93"/>
      <c r="E54" s="91"/>
      <c r="G54" s="6"/>
      <c r="H54" s="110"/>
      <c r="I54" s="116"/>
      <c r="J54" s="116"/>
      <c r="K54" s="95"/>
      <c r="L54" s="91"/>
    </row>
    <row r="55" spans="1:12" ht="42.75" thickBot="1" x14ac:dyDescent="0.3">
      <c r="A55" s="110" t="s">
        <v>369</v>
      </c>
      <c r="B55" s="89">
        <f>E5V46!B5</f>
        <v>81.112499999999997</v>
      </c>
      <c r="C55" s="89">
        <f>E5V46!B6</f>
        <v>78.971428571428561</v>
      </c>
      <c r="D55" s="93">
        <f>COUNTA(E5V46!A11:A51)</f>
        <v>8</v>
      </c>
      <c r="E55" s="91" t="s">
        <v>830</v>
      </c>
      <c r="H55" s="112" t="s">
        <v>372</v>
      </c>
      <c r="I55" s="118">
        <f>E6N37!B5</f>
        <v>82.8</v>
      </c>
      <c r="J55" s="118">
        <f>E6N37!B6</f>
        <v>82.757142857142853</v>
      </c>
      <c r="K55" s="114">
        <f>COUNTA(E6N37!A11:A51)</f>
        <v>8</v>
      </c>
      <c r="L55" s="267" t="s">
        <v>1070</v>
      </c>
    </row>
    <row r="56" spans="1:12" ht="10.7" customHeight="1" x14ac:dyDescent="0.25">
      <c r="A56" s="110"/>
      <c r="B56" s="115"/>
      <c r="C56" s="115"/>
      <c r="D56" s="93"/>
      <c r="E56" s="91"/>
    </row>
    <row r="57" spans="1:12" ht="42.6" customHeight="1" x14ac:dyDescent="0.25">
      <c r="A57" s="186" t="s">
        <v>371</v>
      </c>
      <c r="B57" s="317">
        <f>E5V71!B5</f>
        <v>81.412499999999994</v>
      </c>
      <c r="C57" s="317">
        <f>E5V71!B6</f>
        <v>81.271428571428572</v>
      </c>
      <c r="D57" s="187">
        <f>COUNTA(E5V71!A11:A51)</f>
        <v>8</v>
      </c>
      <c r="E57" s="266" t="s">
        <v>830</v>
      </c>
      <c r="F57" s="6"/>
      <c r="G57" s="6"/>
    </row>
    <row r="58" spans="1:12" ht="10.7" customHeight="1" x14ac:dyDescent="0.25">
      <c r="A58" s="183"/>
      <c r="B58" s="26"/>
      <c r="C58" s="26"/>
      <c r="D58" s="27"/>
      <c r="E58" s="279"/>
      <c r="F58" s="15"/>
      <c r="G58" s="15"/>
    </row>
    <row r="59" spans="1:12" ht="42.6" customHeight="1" x14ac:dyDescent="0.25">
      <c r="A59" s="110" t="s">
        <v>808</v>
      </c>
      <c r="B59" s="89">
        <f>E5X11!B5</f>
        <v>97.533333333333346</v>
      </c>
      <c r="C59" s="89">
        <f>E5X11!B6</f>
        <v>97.533333333333346</v>
      </c>
      <c r="D59" s="111">
        <f>COUNTA(E5X11!A11:A47)</f>
        <v>6</v>
      </c>
      <c r="E59" s="265" t="s">
        <v>809</v>
      </c>
      <c r="F59" s="43"/>
      <c r="G59" s="43"/>
    </row>
    <row r="60" spans="1:12" ht="10.7" customHeight="1" x14ac:dyDescent="0.25">
      <c r="A60" s="183"/>
      <c r="B60" s="26"/>
      <c r="C60" s="26"/>
      <c r="D60" s="27"/>
      <c r="E60" s="279"/>
      <c r="F60" s="6"/>
      <c r="G60" s="6"/>
    </row>
    <row r="61" spans="1:12" ht="42.6" customHeight="1" x14ac:dyDescent="0.25">
      <c r="A61" s="110" t="s">
        <v>810</v>
      </c>
      <c r="B61" s="89">
        <f>E5X12!B5</f>
        <v>95.466666666666683</v>
      </c>
      <c r="C61" s="89">
        <f>E5X12!B6</f>
        <v>95.466666666666683</v>
      </c>
      <c r="D61" s="111">
        <f>COUNTA(E5X12!A11:A48)</f>
        <v>6</v>
      </c>
      <c r="E61" s="265" t="s">
        <v>809</v>
      </c>
      <c r="F61" s="43"/>
      <c r="G61" s="43"/>
    </row>
    <row r="62" spans="1:12" ht="10.7" customHeight="1" x14ac:dyDescent="0.25">
      <c r="A62" s="183"/>
      <c r="B62" s="26"/>
      <c r="C62" s="26"/>
      <c r="D62" s="27"/>
      <c r="E62" s="279"/>
      <c r="F62" s="6"/>
      <c r="G62" s="6"/>
    </row>
    <row r="63" spans="1:12" ht="42.6" customHeight="1" x14ac:dyDescent="0.25">
      <c r="A63" s="110" t="s">
        <v>811</v>
      </c>
      <c r="B63" s="89">
        <f>E5X37!B5</f>
        <v>94.083333333333329</v>
      </c>
      <c r="C63" s="89">
        <f>E5X37!B6</f>
        <v>94.083333333333329</v>
      </c>
      <c r="D63" s="111">
        <f>COUNTA(E5X37!A11:A47)</f>
        <v>6</v>
      </c>
      <c r="E63" s="265" t="s">
        <v>809</v>
      </c>
      <c r="F63" s="43"/>
      <c r="G63" s="43"/>
    </row>
    <row r="64" spans="1:12" ht="10.7" customHeight="1" x14ac:dyDescent="0.25">
      <c r="A64" s="183"/>
      <c r="B64" s="26"/>
      <c r="C64" s="26"/>
      <c r="D64" s="27"/>
      <c r="E64" s="279"/>
      <c r="F64" s="6"/>
      <c r="G64" s="6"/>
    </row>
    <row r="65" spans="1:12" ht="36.6" customHeight="1" x14ac:dyDescent="0.25">
      <c r="A65" s="110" t="s">
        <v>812</v>
      </c>
      <c r="B65" s="89">
        <f>E5X47!B5</f>
        <v>88.466666666666654</v>
      </c>
      <c r="C65" s="89">
        <f>E5X47!B6</f>
        <v>88.466666666666654</v>
      </c>
      <c r="D65" s="111">
        <f>COUNTA(E5X47!A11:A49)</f>
        <v>6</v>
      </c>
      <c r="E65" s="265" t="s">
        <v>857</v>
      </c>
      <c r="F65" s="6"/>
      <c r="G65" s="6"/>
    </row>
    <row r="66" spans="1:12" ht="10.7" customHeight="1" x14ac:dyDescent="0.25">
      <c r="A66" s="183"/>
      <c r="B66" s="26"/>
      <c r="C66" s="26"/>
      <c r="D66" s="27"/>
      <c r="E66" s="279"/>
      <c r="F66" s="6"/>
      <c r="G66" s="6"/>
    </row>
    <row r="67" spans="1:12" ht="33.6" customHeight="1" x14ac:dyDescent="0.25">
      <c r="A67" s="110" t="s">
        <v>813</v>
      </c>
      <c r="B67" s="89">
        <f>E5X59!B5</f>
        <v>72.05</v>
      </c>
      <c r="C67" s="89">
        <f>E5X59!B6</f>
        <v>72.05</v>
      </c>
      <c r="D67" s="111">
        <f>COUNTA(E5X59!A11:A47)</f>
        <v>6</v>
      </c>
      <c r="E67" s="265" t="s">
        <v>814</v>
      </c>
      <c r="F67" s="6"/>
      <c r="G67" s="6"/>
    </row>
    <row r="68" spans="1:12" ht="10.7" customHeight="1" x14ac:dyDescent="0.25">
      <c r="A68" s="183"/>
      <c r="B68" s="26"/>
      <c r="C68" s="26"/>
      <c r="D68" s="27"/>
      <c r="E68" s="279"/>
      <c r="F68" s="6"/>
      <c r="G68" s="6"/>
    </row>
    <row r="69" spans="1:12" ht="36" customHeight="1" x14ac:dyDescent="0.25">
      <c r="A69" s="110" t="s">
        <v>815</v>
      </c>
      <c r="B69" s="89">
        <f>E5X88!B5</f>
        <v>89.933333333333323</v>
      </c>
      <c r="C69" s="89">
        <f>E5X88!B6</f>
        <v>89.933333333333323</v>
      </c>
      <c r="D69" s="111">
        <f>COUNTA(E5X88!A11:A49)</f>
        <v>6</v>
      </c>
      <c r="E69" s="265" t="s">
        <v>857</v>
      </c>
      <c r="F69" s="6"/>
      <c r="G69" s="6"/>
    </row>
    <row r="70" spans="1:12" ht="10.7" customHeight="1" x14ac:dyDescent="0.25">
      <c r="A70" s="183"/>
      <c r="B70" s="26"/>
      <c r="C70" s="26"/>
      <c r="D70" s="27"/>
      <c r="E70" s="279"/>
      <c r="F70" s="6"/>
      <c r="G70" s="6"/>
    </row>
    <row r="71" spans="1:12" ht="42" x14ac:dyDescent="0.25">
      <c r="A71" s="110" t="s">
        <v>816</v>
      </c>
      <c r="B71" s="89">
        <f>E5X89!B5</f>
        <v>95.483333333333334</v>
      </c>
      <c r="C71" s="89">
        <f>E5X89!B6</f>
        <v>95.483333333333334</v>
      </c>
      <c r="D71" s="111">
        <f>COUNTA(E5X89!A11:A49)</f>
        <v>6</v>
      </c>
      <c r="E71" s="265" t="s">
        <v>1071</v>
      </c>
      <c r="F71" s="6"/>
      <c r="G71" s="6"/>
    </row>
    <row r="72" spans="1:12" ht="10.7" customHeight="1" x14ac:dyDescent="0.25">
      <c r="A72" s="183"/>
      <c r="B72" s="26"/>
      <c r="C72" s="26"/>
      <c r="D72" s="27"/>
      <c r="E72" s="279"/>
      <c r="F72" s="6"/>
      <c r="G72" s="6"/>
    </row>
    <row r="73" spans="1:12" ht="40.700000000000003" customHeight="1" thickBot="1" x14ac:dyDescent="0.3">
      <c r="A73" s="112" t="s">
        <v>817</v>
      </c>
      <c r="B73" s="318">
        <f>E5X90!B5</f>
        <v>93.733333333333348</v>
      </c>
      <c r="C73" s="318">
        <f>E5X90!B6</f>
        <v>93.733333333333348</v>
      </c>
      <c r="D73" s="113">
        <f>COUNTA(E5X90!A11:A49)</f>
        <v>6</v>
      </c>
      <c r="E73" s="267" t="s">
        <v>857</v>
      </c>
      <c r="F73" s="6"/>
      <c r="G73" s="6"/>
    </row>
    <row r="74" spans="1:12" x14ac:dyDescent="0.25">
      <c r="F74" s="6"/>
      <c r="G74" s="6"/>
    </row>
    <row r="75" spans="1:12" x14ac:dyDescent="0.25">
      <c r="F75" s="6"/>
      <c r="G75" s="6"/>
    </row>
    <row r="76" spans="1:12" ht="33.6" customHeight="1" thickBot="1" x14ac:dyDescent="0.3">
      <c r="F76" s="6"/>
      <c r="G76" s="6"/>
    </row>
    <row r="77" spans="1:12" ht="27" thickBot="1" x14ac:dyDescent="0.45">
      <c r="A77" s="394" t="s">
        <v>678</v>
      </c>
      <c r="B77" s="395"/>
      <c r="C77" s="395"/>
      <c r="D77" s="395"/>
      <c r="E77" s="396"/>
      <c r="F77" s="6"/>
      <c r="G77" s="6"/>
      <c r="H77" s="394" t="s">
        <v>758</v>
      </c>
      <c r="I77" s="397"/>
      <c r="J77" s="397"/>
      <c r="K77" s="397"/>
      <c r="L77" s="398"/>
    </row>
    <row r="78" spans="1:12" ht="42" x14ac:dyDescent="0.25">
      <c r="A78" s="107" t="s">
        <v>258</v>
      </c>
      <c r="B78" s="87" t="s">
        <v>328</v>
      </c>
      <c r="C78" s="105" t="s">
        <v>325</v>
      </c>
      <c r="D78" s="87" t="s">
        <v>329</v>
      </c>
      <c r="E78" s="106" t="s">
        <v>113</v>
      </c>
      <c r="F78" s="6"/>
      <c r="G78" s="6"/>
      <c r="H78" s="107" t="s">
        <v>259</v>
      </c>
      <c r="I78" s="87" t="s">
        <v>328</v>
      </c>
      <c r="J78" s="105" t="s">
        <v>325</v>
      </c>
      <c r="K78" s="87" t="s">
        <v>329</v>
      </c>
      <c r="L78" s="106" t="s">
        <v>113</v>
      </c>
    </row>
    <row r="79" spans="1:12" ht="42" x14ac:dyDescent="0.25">
      <c r="A79" s="98" t="s">
        <v>29</v>
      </c>
      <c r="B79" s="108">
        <f>E7I95!B5</f>
        <v>84.004166666666663</v>
      </c>
      <c r="C79" s="108">
        <f>E7I95!B6</f>
        <v>86.224999999999994</v>
      </c>
      <c r="D79" s="109">
        <f>COUNTA(E7I95!A12:A53)</f>
        <v>24</v>
      </c>
      <c r="E79" s="265" t="s">
        <v>825</v>
      </c>
      <c r="F79" s="6"/>
      <c r="G79" s="6"/>
      <c r="H79" s="98" t="s">
        <v>32</v>
      </c>
      <c r="I79" s="108">
        <f>E8Q56!B5</f>
        <v>98.091666666666683</v>
      </c>
      <c r="J79" s="108">
        <f>E8Q56!B6</f>
        <v>98.087499999999991</v>
      </c>
      <c r="K79" s="109">
        <f>COUNTA(E8Q56!A12:A54)</f>
        <v>12</v>
      </c>
      <c r="L79" s="265" t="s">
        <v>825</v>
      </c>
    </row>
    <row r="80" spans="1:12" ht="10.7" customHeight="1" x14ac:dyDescent="0.25">
      <c r="A80" s="119"/>
      <c r="B80" s="111"/>
      <c r="C80" s="111"/>
      <c r="D80" s="109"/>
      <c r="E80" s="265"/>
      <c r="F80" s="43"/>
      <c r="G80" s="43"/>
      <c r="H80" s="110"/>
      <c r="I80" s="111"/>
      <c r="J80" s="111"/>
      <c r="K80" s="109"/>
      <c r="L80" s="265"/>
    </row>
    <row r="81" spans="1:12" ht="42" x14ac:dyDescent="0.25">
      <c r="A81" s="98" t="s">
        <v>27</v>
      </c>
      <c r="B81" s="92">
        <f>E7M59!B5</f>
        <v>91.309090909090912</v>
      </c>
      <c r="C81" s="92">
        <f>E7M59!B6</f>
        <v>91.857142857142861</v>
      </c>
      <c r="D81" s="93">
        <f>COUNTA(E7M59!A11:A49)</f>
        <v>11</v>
      </c>
      <c r="E81" s="91" t="s">
        <v>825</v>
      </c>
      <c r="F81" s="6"/>
      <c r="G81" s="6"/>
      <c r="H81" s="98" t="s">
        <v>33</v>
      </c>
      <c r="I81" s="108">
        <f>E8R87!B5</f>
        <v>76.016666666666666</v>
      </c>
      <c r="J81" s="108">
        <f>E8R87!B6</f>
        <v>80.724999999999994</v>
      </c>
      <c r="K81" s="109">
        <f>COUNTA(E8R87!A11:A48)</f>
        <v>12</v>
      </c>
      <c r="L81" s="265" t="s">
        <v>1071</v>
      </c>
    </row>
    <row r="82" spans="1:12" ht="10.7" customHeight="1" x14ac:dyDescent="0.25">
      <c r="A82" s="120"/>
      <c r="B82" s="102"/>
      <c r="C82" s="102"/>
      <c r="D82" s="90"/>
      <c r="E82" s="91"/>
      <c r="H82" s="110"/>
      <c r="I82" s="111"/>
      <c r="J82" s="111"/>
      <c r="K82" s="109"/>
      <c r="L82" s="265"/>
    </row>
    <row r="83" spans="1:12" ht="42" x14ac:dyDescent="0.25">
      <c r="A83" s="98" t="s">
        <v>28</v>
      </c>
      <c r="B83" s="92">
        <f>E7M98!B5</f>
        <v>93.500000000000014</v>
      </c>
      <c r="C83" s="92">
        <f>E7M98!B6</f>
        <v>97.542857142857159</v>
      </c>
      <c r="D83" s="93">
        <f>COUNTA(E7M98!A11:A50)</f>
        <v>10</v>
      </c>
      <c r="E83" s="91" t="s">
        <v>321</v>
      </c>
      <c r="H83" s="98" t="s">
        <v>34</v>
      </c>
      <c r="I83" s="108">
        <f>E8S48!B5</f>
        <v>81.72999999999999</v>
      </c>
      <c r="J83" s="108">
        <f>E8S48!B6</f>
        <v>82.575000000000003</v>
      </c>
      <c r="K83" s="109">
        <f>COUNTA(E8S48!A11:A52)</f>
        <v>10</v>
      </c>
      <c r="L83" s="265" t="s">
        <v>911</v>
      </c>
    </row>
    <row r="84" spans="1:12" ht="10.7" customHeight="1" x14ac:dyDescent="0.25">
      <c r="A84" s="110"/>
      <c r="B84" s="111"/>
      <c r="C84" s="111"/>
      <c r="D84" s="111"/>
      <c r="E84" s="265"/>
      <c r="H84" s="169"/>
      <c r="I84" s="168"/>
      <c r="J84" s="168"/>
      <c r="K84" s="168"/>
      <c r="L84" s="280"/>
    </row>
    <row r="85" spans="1:12" ht="42.6" customHeight="1" thickBot="1" x14ac:dyDescent="0.3">
      <c r="A85" s="110" t="s">
        <v>373</v>
      </c>
      <c r="B85" s="92">
        <f>E7N65!B5</f>
        <v>88.087500000000006</v>
      </c>
      <c r="C85" s="92">
        <f>E7N65!B6</f>
        <v>87.728571428571428</v>
      </c>
      <c r="D85" s="111">
        <f>COUNTA(E7N65!A11:A51)</f>
        <v>8</v>
      </c>
      <c r="E85" s="265" t="s">
        <v>911</v>
      </c>
      <c r="H85" s="103" t="s">
        <v>908</v>
      </c>
      <c r="I85" s="118">
        <f>E8T73!B5</f>
        <v>85.816666666666663</v>
      </c>
      <c r="J85" s="118">
        <f>E8T73!B6</f>
        <v>85.816666666666663</v>
      </c>
      <c r="K85" s="114">
        <f>COUNTA(E8T73!A11:A49)</f>
        <v>6</v>
      </c>
      <c r="L85" s="267" t="s">
        <v>909</v>
      </c>
    </row>
    <row r="86" spans="1:12" ht="10.7" customHeight="1" x14ac:dyDescent="0.25">
      <c r="A86" s="183"/>
      <c r="B86" s="27"/>
      <c r="C86" s="27"/>
      <c r="D86" s="27"/>
      <c r="E86" s="279"/>
    </row>
    <row r="87" spans="1:12" ht="42.6" customHeight="1" thickBot="1" x14ac:dyDescent="0.3">
      <c r="A87" s="110" t="s">
        <v>903</v>
      </c>
      <c r="B87" s="92">
        <f>E7P33!B5</f>
        <v>93.466666666666683</v>
      </c>
      <c r="C87" s="92">
        <f>E7P33!B6</f>
        <v>93.466666666666683</v>
      </c>
      <c r="D87" s="111">
        <f>COUNTA(E7P33!A11:A46)</f>
        <v>6</v>
      </c>
      <c r="E87" s="91" t="s">
        <v>825</v>
      </c>
      <c r="H87" s="103" t="s">
        <v>785</v>
      </c>
      <c r="I87" s="118">
        <f>E8S83!B5</f>
        <v>87.633333333333326</v>
      </c>
      <c r="J87" s="118">
        <f>E8S83!B6</f>
        <v>87.633333333333326</v>
      </c>
      <c r="K87" s="114">
        <f>COUNTA(E8S83!A11:A50)</f>
        <v>7</v>
      </c>
      <c r="L87" s="267" t="s">
        <v>823</v>
      </c>
    </row>
    <row r="88" spans="1:12" ht="10.7" customHeight="1" x14ac:dyDescent="0.25">
      <c r="A88" s="183"/>
      <c r="B88" s="27"/>
      <c r="C88" s="27"/>
      <c r="D88" s="27"/>
      <c r="E88" s="279"/>
    </row>
    <row r="89" spans="1:12" ht="42.6" customHeight="1" thickBot="1" x14ac:dyDescent="0.4">
      <c r="A89" s="112" t="s">
        <v>818</v>
      </c>
      <c r="B89" s="316">
        <f>E7P34!B5</f>
        <v>87.199999999999989</v>
      </c>
      <c r="C89" s="316">
        <f>E7P34!B6</f>
        <v>87.199999999999989</v>
      </c>
      <c r="D89" s="113">
        <f>COUNTA(E7P34!A11:A48)</f>
        <v>6</v>
      </c>
      <c r="E89" s="267" t="s">
        <v>827</v>
      </c>
      <c r="H89" s="111"/>
      <c r="I89" s="111"/>
      <c r="J89" s="111"/>
      <c r="K89" s="111"/>
      <c r="L89" s="330"/>
    </row>
    <row r="90" spans="1:12" ht="11.1" customHeight="1" x14ac:dyDescent="0.25"/>
    <row r="91" spans="1:12" ht="42.6" customHeight="1" x14ac:dyDescent="0.25">
      <c r="G91" s="42"/>
    </row>
    <row r="92" spans="1:12" x14ac:dyDescent="0.25">
      <c r="G92" s="6"/>
    </row>
    <row r="93" spans="1:12" ht="33.75" customHeight="1" x14ac:dyDescent="0.25"/>
    <row r="94" spans="1:12" x14ac:dyDescent="0.25">
      <c r="G94" s="13"/>
    </row>
    <row r="95" spans="1:12" ht="41.45" customHeight="1" x14ac:dyDescent="0.25">
      <c r="F95" s="15"/>
      <c r="G95" s="6"/>
    </row>
    <row r="96" spans="1:12" x14ac:dyDescent="0.25">
      <c r="G96" s="15"/>
    </row>
    <row r="97" spans="1:7" x14ac:dyDescent="0.25">
      <c r="A97" s="29"/>
      <c r="B97" s="16"/>
      <c r="C97" s="16"/>
      <c r="D97" s="16"/>
      <c r="E97" s="6"/>
      <c r="G97" s="6"/>
    </row>
    <row r="98" spans="1:7" x14ac:dyDescent="0.25">
      <c r="E98" s="15"/>
      <c r="G98" s="19"/>
    </row>
    <row r="99" spans="1:7" x14ac:dyDescent="0.25">
      <c r="E99" s="6"/>
      <c r="G99" s="6"/>
    </row>
    <row r="100" spans="1:7" x14ac:dyDescent="0.25">
      <c r="E100" s="15"/>
      <c r="G100" s="15"/>
    </row>
    <row r="101" spans="1:7" x14ac:dyDescent="0.25">
      <c r="E101" s="6"/>
      <c r="G101" s="6"/>
    </row>
    <row r="102" spans="1:7" x14ac:dyDescent="0.25">
      <c r="G102" s="15"/>
    </row>
    <row r="103" spans="1:7" x14ac:dyDescent="0.25">
      <c r="E103" s="13"/>
      <c r="F103" s="6"/>
      <c r="G103" s="6"/>
    </row>
    <row r="104" spans="1:7" x14ac:dyDescent="0.25">
      <c r="E104" s="6"/>
      <c r="F104" s="15"/>
      <c r="G104" s="15"/>
    </row>
    <row r="105" spans="1:7" x14ac:dyDescent="0.25">
      <c r="E105" s="15"/>
      <c r="F105" s="6"/>
      <c r="G105" s="6"/>
    </row>
    <row r="106" spans="1:7" x14ac:dyDescent="0.25">
      <c r="E106" s="6"/>
      <c r="F106" s="15"/>
      <c r="G106" s="15"/>
    </row>
    <row r="107" spans="1:7" x14ac:dyDescent="0.25">
      <c r="E107" s="19"/>
      <c r="F107" s="6"/>
      <c r="G107" s="13"/>
    </row>
    <row r="108" spans="1:7" x14ac:dyDescent="0.25">
      <c r="E108" s="6"/>
      <c r="G108" s="6"/>
    </row>
    <row r="109" spans="1:7" x14ac:dyDescent="0.25">
      <c r="E109" s="15"/>
      <c r="F109" s="13"/>
      <c r="G109" s="15"/>
    </row>
    <row r="110" spans="1:7" x14ac:dyDescent="0.25">
      <c r="E110" s="6"/>
      <c r="F110" s="6"/>
      <c r="G110" s="6"/>
    </row>
    <row r="111" spans="1:7" x14ac:dyDescent="0.25">
      <c r="E111" s="15"/>
      <c r="F111" s="15"/>
      <c r="G111" s="15"/>
    </row>
    <row r="112" spans="1:7" x14ac:dyDescent="0.25">
      <c r="E112" s="6"/>
      <c r="F112" s="6"/>
      <c r="G112" s="6"/>
    </row>
    <row r="113" spans="5:7" x14ac:dyDescent="0.25">
      <c r="E113" s="15"/>
      <c r="F113" s="19"/>
    </row>
    <row r="114" spans="5:7" x14ac:dyDescent="0.25">
      <c r="E114" s="6"/>
      <c r="F114" s="6"/>
      <c r="G114" s="6"/>
    </row>
    <row r="115" spans="5:7" x14ac:dyDescent="0.25">
      <c r="E115" s="15"/>
      <c r="F115" s="15"/>
      <c r="G115" s="20"/>
    </row>
    <row r="116" spans="5:7" x14ac:dyDescent="0.25">
      <c r="E116" s="13"/>
      <c r="F116" s="6"/>
      <c r="G116" s="6"/>
    </row>
    <row r="117" spans="5:7" x14ac:dyDescent="0.25">
      <c r="E117" s="6"/>
      <c r="F117" s="15"/>
    </row>
    <row r="118" spans="5:7" x14ac:dyDescent="0.25">
      <c r="E118" s="15"/>
      <c r="F118" s="6"/>
      <c r="G118" s="13"/>
    </row>
    <row r="119" spans="5:7" x14ac:dyDescent="0.25">
      <c r="E119" s="6"/>
      <c r="F119" s="15"/>
    </row>
    <row r="120" spans="5:7" x14ac:dyDescent="0.25">
      <c r="E120" s="15"/>
      <c r="F120" s="6"/>
    </row>
    <row r="121" spans="5:7" x14ac:dyDescent="0.25">
      <c r="E121" s="6"/>
      <c r="F121" s="15"/>
    </row>
    <row r="122" spans="5:7" x14ac:dyDescent="0.25">
      <c r="F122" s="13"/>
    </row>
    <row r="123" spans="5:7" x14ac:dyDescent="0.25">
      <c r="E123" s="6"/>
      <c r="F123" s="6"/>
    </row>
    <row r="124" spans="5:7" x14ac:dyDescent="0.25">
      <c r="E124" s="20"/>
      <c r="F124" s="15"/>
    </row>
    <row r="125" spans="5:7" x14ac:dyDescent="0.25">
      <c r="E125" s="6"/>
      <c r="F125" s="6"/>
    </row>
    <row r="126" spans="5:7" x14ac:dyDescent="0.25">
      <c r="F126" s="15"/>
    </row>
    <row r="127" spans="5:7" x14ac:dyDescent="0.25">
      <c r="E127" s="13"/>
      <c r="F127" s="6"/>
    </row>
    <row r="129" spans="6:6" x14ac:dyDescent="0.25">
      <c r="F129" s="6"/>
    </row>
    <row r="130" spans="6:6" x14ac:dyDescent="0.25">
      <c r="F130" s="20"/>
    </row>
    <row r="131" spans="6:6" x14ac:dyDescent="0.25">
      <c r="F131" s="6"/>
    </row>
    <row r="133" spans="6:6" x14ac:dyDescent="0.25">
      <c r="F133" s="13"/>
    </row>
  </sheetData>
  <mergeCells count="9">
    <mergeCell ref="A49:E49"/>
    <mergeCell ref="H49:L49"/>
    <mergeCell ref="A77:E77"/>
    <mergeCell ref="H77:L77"/>
    <mergeCell ref="B2:O4"/>
    <mergeCell ref="A8:E8"/>
    <mergeCell ref="H8:L8"/>
    <mergeCell ref="A31:E31"/>
    <mergeCell ref="H31:L31"/>
  </mergeCells>
  <conditionalFormatting sqref="B10:C10">
    <cfRule type="cellIs" dxfId="887" priority="19" operator="between">
      <formula>70</formula>
      <formula>79</formula>
    </cfRule>
    <cfRule type="cellIs" dxfId="886" priority="20" operator="lessThan">
      <formula>70</formula>
    </cfRule>
    <cfRule type="cellIs" dxfId="885" priority="21" operator="greaterThan">
      <formula>79</formula>
    </cfRule>
  </conditionalFormatting>
  <conditionalFormatting sqref="B12:C12 B14:C14 B16:C16 B18:C18">
    <cfRule type="cellIs" dxfId="884" priority="103" operator="greaterThan">
      <formula>80</formula>
    </cfRule>
    <cfRule type="cellIs" dxfId="883" priority="102" operator="between">
      <formula>70</formula>
      <formula>80</formula>
    </cfRule>
    <cfRule type="cellIs" dxfId="882" priority="101" operator="lessThan">
      <formula>70</formula>
    </cfRule>
  </conditionalFormatting>
  <conditionalFormatting sqref="B20:C22">
    <cfRule type="cellIs" dxfId="881" priority="67" operator="greaterThan">
      <formula>80</formula>
    </cfRule>
  </conditionalFormatting>
  <conditionalFormatting sqref="B33:C33 B37:C37">
    <cfRule type="cellIs" dxfId="880" priority="92" operator="between">
      <formula>70</formula>
      <formula>80</formula>
    </cfRule>
    <cfRule type="cellIs" dxfId="879" priority="93" operator="lessThan">
      <formula>70</formula>
    </cfRule>
    <cfRule type="cellIs" dxfId="878" priority="94" operator="greaterThan">
      <formula>80</formula>
    </cfRule>
  </conditionalFormatting>
  <conditionalFormatting sqref="B39:C39">
    <cfRule type="cellIs" dxfId="877" priority="63" operator="greaterThan">
      <formula>80</formula>
    </cfRule>
    <cfRule type="cellIs" dxfId="876" priority="62" operator="lessThan">
      <formula>70</formula>
    </cfRule>
    <cfRule type="cellIs" dxfId="875" priority="61" operator="between">
      <formula>70</formula>
      <formula>80</formula>
    </cfRule>
  </conditionalFormatting>
  <conditionalFormatting sqref="B41:C41">
    <cfRule type="cellIs" dxfId="874" priority="10" operator="between">
      <formula>70</formula>
      <formula>80</formula>
    </cfRule>
    <cfRule type="cellIs" dxfId="873" priority="11" operator="lessThan">
      <formula>70</formula>
    </cfRule>
    <cfRule type="cellIs" dxfId="872" priority="12" operator="greaterThan">
      <formula>80</formula>
    </cfRule>
  </conditionalFormatting>
  <conditionalFormatting sqref="B51:C51 I51:J51 B53:C53 I53:J53 B79:C79 I79:J79 B81:C81 I81:J81 B83:C83 I83:J83">
    <cfRule type="cellIs" dxfId="871" priority="88" operator="greaterThan">
      <formula>80</formula>
    </cfRule>
    <cfRule type="cellIs" dxfId="870" priority="87" operator="lessThan">
      <formula>70</formula>
    </cfRule>
    <cfRule type="cellIs" dxfId="869" priority="86" operator="between">
      <formula>70</formula>
      <formula>80</formula>
    </cfRule>
  </conditionalFormatting>
  <conditionalFormatting sqref="B55:C55">
    <cfRule type="cellIs" dxfId="868" priority="82" operator="greaterThan">
      <formula>80</formula>
    </cfRule>
    <cfRule type="cellIs" dxfId="867" priority="81" operator="lessThan">
      <formula>70</formula>
    </cfRule>
    <cfRule type="cellIs" dxfId="866" priority="80" operator="between">
      <formula>70</formula>
      <formula>80</formula>
    </cfRule>
  </conditionalFormatting>
  <conditionalFormatting sqref="B57:C57">
    <cfRule type="cellIs" dxfId="865" priority="79" operator="greaterThan">
      <formula>80</formula>
    </cfRule>
    <cfRule type="cellIs" dxfId="864" priority="78" operator="lessThan">
      <formula>70</formula>
    </cfRule>
    <cfRule type="cellIs" dxfId="863" priority="77" operator="between">
      <formula>70</formula>
      <formula>80</formula>
    </cfRule>
  </conditionalFormatting>
  <conditionalFormatting sqref="B59:C59">
    <cfRule type="cellIs" dxfId="862" priority="49" operator="between">
      <formula>70</formula>
      <formula>80</formula>
    </cfRule>
    <cfRule type="cellIs" dxfId="861" priority="51" operator="greaterThan">
      <formula>80</formula>
    </cfRule>
    <cfRule type="cellIs" dxfId="860" priority="50" operator="lessThan">
      <formula>70</formula>
    </cfRule>
  </conditionalFormatting>
  <conditionalFormatting sqref="B61:C61">
    <cfRule type="cellIs" dxfId="859" priority="46" operator="between">
      <formula>70</formula>
      <formula>80</formula>
    </cfRule>
    <cfRule type="cellIs" dxfId="858" priority="47" operator="lessThan">
      <formula>70</formula>
    </cfRule>
    <cfRule type="cellIs" dxfId="857" priority="48" operator="greaterThan">
      <formula>80</formula>
    </cfRule>
  </conditionalFormatting>
  <conditionalFormatting sqref="B63:C63">
    <cfRule type="cellIs" dxfId="856" priority="43" operator="between">
      <formula>70</formula>
      <formula>80</formula>
    </cfRule>
    <cfRule type="cellIs" dxfId="855" priority="44" operator="lessThan">
      <formula>70</formula>
    </cfRule>
    <cfRule type="cellIs" dxfId="854" priority="45" operator="greaterThan">
      <formula>80</formula>
    </cfRule>
  </conditionalFormatting>
  <conditionalFormatting sqref="B65:C65">
    <cfRule type="cellIs" dxfId="853" priority="41" operator="lessThan">
      <formula>70</formula>
    </cfRule>
    <cfRule type="cellIs" dxfId="852" priority="42" operator="greaterThan">
      <formula>80</formula>
    </cfRule>
    <cfRule type="cellIs" dxfId="851" priority="40" operator="between">
      <formula>70</formula>
      <formula>80</formula>
    </cfRule>
  </conditionalFormatting>
  <conditionalFormatting sqref="B67:C67">
    <cfRule type="cellIs" dxfId="850" priority="37" operator="between">
      <formula>70</formula>
      <formula>80</formula>
    </cfRule>
    <cfRule type="cellIs" dxfId="849" priority="38" operator="lessThan">
      <formula>70</formula>
    </cfRule>
    <cfRule type="cellIs" dxfId="848" priority="39" operator="greaterThan">
      <formula>80</formula>
    </cfRule>
  </conditionalFormatting>
  <conditionalFormatting sqref="B69:C69">
    <cfRule type="cellIs" dxfId="847" priority="35" operator="lessThan">
      <formula>70</formula>
    </cfRule>
    <cfRule type="cellIs" dxfId="846" priority="36" operator="greaterThan">
      <formula>80</formula>
    </cfRule>
    <cfRule type="cellIs" dxfId="845" priority="34" operator="between">
      <formula>70</formula>
      <formula>80</formula>
    </cfRule>
  </conditionalFormatting>
  <conditionalFormatting sqref="B71:C71">
    <cfRule type="cellIs" dxfId="844" priority="31" operator="between">
      <formula>70</formula>
      <formula>80</formula>
    </cfRule>
    <cfRule type="cellIs" dxfId="843" priority="32" operator="lessThan">
      <formula>70</formula>
    </cfRule>
    <cfRule type="cellIs" dxfId="842" priority="33" operator="greaterThan">
      <formula>80</formula>
    </cfRule>
  </conditionalFormatting>
  <conditionalFormatting sqref="B73:C73">
    <cfRule type="cellIs" dxfId="841" priority="29" operator="lessThan">
      <formula>70</formula>
    </cfRule>
    <cfRule type="cellIs" dxfId="840" priority="30" operator="greaterThan">
      <formula>80</formula>
    </cfRule>
    <cfRule type="cellIs" dxfId="839" priority="28" operator="between">
      <formula>70</formula>
      <formula>80</formula>
    </cfRule>
  </conditionalFormatting>
  <conditionalFormatting sqref="B85:C85">
    <cfRule type="cellIs" dxfId="838" priority="74" operator="between">
      <formula>70</formula>
      <formula>80</formula>
    </cfRule>
    <cfRule type="cellIs" dxfId="837" priority="76" operator="greaterThan">
      <formula>80</formula>
    </cfRule>
    <cfRule type="cellIs" dxfId="836" priority="75" operator="lessThan">
      <formula>70</formula>
    </cfRule>
  </conditionalFormatting>
  <conditionalFormatting sqref="B87:C87">
    <cfRule type="cellIs" dxfId="835" priority="25" operator="between">
      <formula>70</formula>
      <formula>80</formula>
    </cfRule>
    <cfRule type="cellIs" dxfId="834" priority="26" operator="lessThan">
      <formula>70</formula>
    </cfRule>
    <cfRule type="cellIs" dxfId="833" priority="27" operator="greaterThan">
      <formula>80</formula>
    </cfRule>
  </conditionalFormatting>
  <conditionalFormatting sqref="B89:C89">
    <cfRule type="cellIs" dxfId="832" priority="24" operator="greaterThan">
      <formula>80</formula>
    </cfRule>
    <cfRule type="cellIs" dxfId="831" priority="23" operator="lessThan">
      <formula>70</formula>
    </cfRule>
    <cfRule type="cellIs" dxfId="830" priority="22" operator="between">
      <formula>70</formula>
      <formula>80</formula>
    </cfRule>
  </conditionalFormatting>
  <conditionalFormatting sqref="I10:J10 I12:J12 I14:J14 I16:J16 I18:J18 I20:J20">
    <cfRule type="cellIs" dxfId="829" priority="97" operator="greaterThan">
      <formula>80</formula>
    </cfRule>
    <cfRule type="cellIs" dxfId="828" priority="96" operator="lessThan">
      <formula>70</formula>
    </cfRule>
    <cfRule type="cellIs" dxfId="827" priority="95" operator="between">
      <formula>70</formula>
      <formula>80</formula>
    </cfRule>
  </conditionalFormatting>
  <conditionalFormatting sqref="I22:J22">
    <cfRule type="cellIs" dxfId="826" priority="64" operator="between">
      <formula>70</formula>
      <formula>80</formula>
    </cfRule>
    <cfRule type="cellIs" dxfId="825" priority="65" operator="lessThan">
      <formula>70</formula>
    </cfRule>
    <cfRule type="cellIs" dxfId="824" priority="66" operator="greaterThan">
      <formula>80</formula>
    </cfRule>
  </conditionalFormatting>
  <conditionalFormatting sqref="I24:J24">
    <cfRule type="cellIs" dxfId="823" priority="16" operator="between">
      <formula>70</formula>
      <formula>80</formula>
    </cfRule>
    <cfRule type="cellIs" dxfId="822" priority="17" operator="lessThan">
      <formula>70</formula>
    </cfRule>
    <cfRule type="cellIs" dxfId="821" priority="18" operator="greaterThan">
      <formula>80</formula>
    </cfRule>
  </conditionalFormatting>
  <conditionalFormatting sqref="I26:J26">
    <cfRule type="cellIs" dxfId="820" priority="15" operator="greaterThan">
      <formula>80</formula>
    </cfRule>
    <cfRule type="cellIs" dxfId="819" priority="13" operator="between">
      <formula>70</formula>
      <formula>80</formula>
    </cfRule>
    <cfRule type="cellIs" dxfId="818" priority="14" operator="lessThan">
      <formula>70</formula>
    </cfRule>
  </conditionalFormatting>
  <conditionalFormatting sqref="I33:J33 I35:J35 I37:J37 I39:J39">
    <cfRule type="cellIs" dxfId="817" priority="91" operator="greaterThan">
      <formula>80</formula>
    </cfRule>
    <cfRule type="cellIs" dxfId="816" priority="89" operator="between">
      <formula>80</formula>
      <formula>70</formula>
    </cfRule>
    <cfRule type="cellIs" dxfId="815" priority="90" operator="lessThan">
      <formula>70</formula>
    </cfRule>
  </conditionalFormatting>
  <conditionalFormatting sqref="I41:J41">
    <cfRule type="cellIs" dxfId="814" priority="57" operator="greaterThan">
      <formula>80</formula>
    </cfRule>
    <cfRule type="cellIs" dxfId="813" priority="55" operator="between">
      <formula>80</formula>
      <formula>70</formula>
    </cfRule>
    <cfRule type="cellIs" dxfId="812" priority="56" operator="lessThan">
      <formula>70</formula>
    </cfRule>
  </conditionalFormatting>
  <conditionalFormatting sqref="I43:J43">
    <cfRule type="cellIs" dxfId="811" priority="52" operator="between">
      <formula>80</formula>
      <formula>70</formula>
    </cfRule>
    <cfRule type="cellIs" dxfId="810" priority="53" operator="lessThan">
      <formula>70</formula>
    </cfRule>
    <cfRule type="cellIs" dxfId="809" priority="54" operator="greaterThan">
      <formula>80</formula>
    </cfRule>
  </conditionalFormatting>
  <conditionalFormatting sqref="I45:J45">
    <cfRule type="cellIs" dxfId="808" priority="9" operator="greaterThan">
      <formula>80</formula>
    </cfRule>
    <cfRule type="cellIs" dxfId="807" priority="8" operator="lessThan">
      <formula>70</formula>
    </cfRule>
    <cfRule type="cellIs" dxfId="806" priority="7" operator="between">
      <formula>80</formula>
      <formula>70</formula>
    </cfRule>
  </conditionalFormatting>
  <conditionalFormatting sqref="I55:J55">
    <cfRule type="cellIs" dxfId="805" priority="72" operator="lessThan">
      <formula>70</formula>
    </cfRule>
    <cfRule type="cellIs" dxfId="804" priority="73" operator="greaterThan">
      <formula>80</formula>
    </cfRule>
    <cfRule type="cellIs" dxfId="803" priority="71" operator="between">
      <formula>70</formula>
      <formula>80</formula>
    </cfRule>
  </conditionalFormatting>
  <conditionalFormatting sqref="I85:J85">
    <cfRule type="cellIs" dxfId="802" priority="70" operator="greaterThan">
      <formula>80</formula>
    </cfRule>
    <cfRule type="cellIs" dxfId="801" priority="69" operator="lessThan">
      <formula>70</formula>
    </cfRule>
    <cfRule type="cellIs" dxfId="800" priority="68" operator="between">
      <formula>70</formula>
      <formula>80</formula>
    </cfRule>
  </conditionalFormatting>
  <conditionalFormatting sqref="I87:J87">
    <cfRule type="cellIs" dxfId="799" priority="3" operator="greaterThan">
      <formula>80</formula>
    </cfRule>
    <cfRule type="cellIs" dxfId="798" priority="2" operator="lessThan">
      <formula>70</formula>
    </cfRule>
    <cfRule type="cellIs" dxfId="797" priority="1" operator="between">
      <formula>70</formula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62C35-A2D2-47F1-A615-9618F12DEE41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431" t="s">
        <v>841</v>
      </c>
      <c r="B1" s="432"/>
      <c r="C1" s="432"/>
      <c r="D1" s="433"/>
      <c r="E1" s="8"/>
      <c r="F1" s="8"/>
    </row>
    <row r="2" spans="1:10" ht="26.25" x14ac:dyDescent="0.25">
      <c r="A2" s="408" t="s">
        <v>825</v>
      </c>
      <c r="B2" s="409"/>
      <c r="C2" s="409"/>
      <c r="D2" s="410"/>
      <c r="E2" s="11"/>
      <c r="F2" s="11"/>
    </row>
    <row r="3" spans="1:10" ht="21.75" thickBot="1" x14ac:dyDescent="0.3">
      <c r="A3" s="411" t="s">
        <v>842</v>
      </c>
      <c r="B3" s="412"/>
      <c r="C3" s="412"/>
      <c r="D3" s="41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AVERAGE(B10:B49)</f>
        <v>94.483333333333334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AVERAGE(B10:B22)</f>
        <v>94.483333333333334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44927</v>
      </c>
      <c r="C8" s="196" t="s">
        <v>368</v>
      </c>
      <c r="D8" s="223">
        <v>46752</v>
      </c>
      <c r="E8" s="35"/>
      <c r="J8" s="188">
        <f>D8+1825</f>
        <v>48577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5.75" customHeight="1" x14ac:dyDescent="0.25">
      <c r="A13" s="228" t="s">
        <v>1208</v>
      </c>
      <c r="B13" s="228">
        <v>94.3</v>
      </c>
      <c r="C13" s="232"/>
      <c r="D13" s="231"/>
    </row>
    <row r="14" spans="1:10" ht="15.75" x14ac:dyDescent="0.25">
      <c r="A14" s="228" t="s">
        <v>1150</v>
      </c>
      <c r="B14" s="228">
        <v>93.6</v>
      </c>
      <c r="C14" s="232"/>
      <c r="D14" s="231"/>
    </row>
    <row r="15" spans="1:10" ht="15.6" customHeight="1" x14ac:dyDescent="0.25">
      <c r="A15" s="229" t="s">
        <v>1111</v>
      </c>
      <c r="B15" s="228">
        <v>96.1</v>
      </c>
      <c r="C15" s="232"/>
      <c r="D15" s="231"/>
    </row>
    <row r="16" spans="1:10" ht="15.75" x14ac:dyDescent="0.25">
      <c r="A16" s="228" t="s">
        <v>1089</v>
      </c>
      <c r="B16" s="228">
        <v>96</v>
      </c>
      <c r="C16" s="232"/>
      <c r="D16" s="231"/>
    </row>
    <row r="17" spans="1:4" ht="15.75" x14ac:dyDescent="0.25">
      <c r="A17" s="228" t="s">
        <v>1041</v>
      </c>
      <c r="B17" s="228">
        <v>94.9</v>
      </c>
      <c r="C17" s="231"/>
      <c r="D17" s="231"/>
    </row>
    <row r="18" spans="1:4" ht="15.75" x14ac:dyDescent="0.25">
      <c r="A18" s="228" t="s">
        <v>1040</v>
      </c>
      <c r="B18" s="228">
        <v>92</v>
      </c>
      <c r="C18" s="231"/>
      <c r="D18" s="231"/>
    </row>
    <row r="19" spans="1:4" ht="15.75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x14ac:dyDescent="0.25">
      <c r="A26" s="227"/>
      <c r="B26" s="227"/>
      <c r="C26" s="231"/>
      <c r="D26" s="231"/>
    </row>
    <row r="27" spans="1:4" x14ac:dyDescent="0.25">
      <c r="A27" s="211"/>
      <c r="B27" s="211"/>
      <c r="C27" s="209"/>
      <c r="D27" s="209"/>
    </row>
    <row r="28" spans="1:4" x14ac:dyDescent="0.25">
      <c r="A28" s="211"/>
      <c r="B28" s="211"/>
      <c r="C28" s="209"/>
      <c r="D28" s="209"/>
    </row>
    <row r="29" spans="1:4" x14ac:dyDescent="0.25">
      <c r="A29" s="211"/>
      <c r="B29" s="211"/>
      <c r="C29" s="209"/>
      <c r="D29" s="209"/>
    </row>
    <row r="30" spans="1:4" x14ac:dyDescent="0.25">
      <c r="A30" s="211"/>
      <c r="B30" s="211"/>
      <c r="C30" s="209"/>
      <c r="D30" s="209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foQKKloLxIs2xWR1zjD7Dyv98ByJ/AuIw3OvC0qKuuCcKAFUv3n9k56idNZECHsa7hLfvt4v2YsR2dNGoLet9g==" saltValue="gyh94UzPuvdkuvYi+t038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62" priority="3" operator="lessThan">
      <formula>70</formula>
    </cfRule>
    <cfRule type="cellIs" dxfId="461" priority="4" operator="between">
      <formula>80</formula>
      <formula>70</formula>
    </cfRule>
    <cfRule type="cellIs" dxfId="460" priority="5" operator="greaterThan">
      <formula>80</formula>
    </cfRule>
  </conditionalFormatting>
  <conditionalFormatting sqref="B13:B25">
    <cfRule type="cellIs" dxfId="459" priority="2" operator="greaterThan">
      <formula>80</formula>
    </cfRule>
  </conditionalFormatting>
  <conditionalFormatting sqref="D8">
    <cfRule type="expression" dxfId="458" priority="1">
      <formula>TODAY()&gt;$J$8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66203-D406-4627-8438-D8FB4B19FA67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431" t="s">
        <v>843</v>
      </c>
      <c r="B1" s="432"/>
      <c r="C1" s="432"/>
      <c r="D1" s="433"/>
      <c r="E1" s="8"/>
      <c r="F1" s="8"/>
    </row>
    <row r="2" spans="1:10" ht="26.25" x14ac:dyDescent="0.25">
      <c r="A2" s="408" t="s">
        <v>825</v>
      </c>
      <c r="B2" s="409"/>
      <c r="C2" s="409"/>
      <c r="D2" s="410"/>
      <c r="E2" s="11"/>
      <c r="F2" s="11"/>
    </row>
    <row r="3" spans="1:10" ht="21.75" thickBot="1" x14ac:dyDescent="0.3">
      <c r="A3" s="411" t="s">
        <v>877</v>
      </c>
      <c r="B3" s="412"/>
      <c r="C3" s="412"/>
      <c r="D3" s="41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AVERAGE(B10:B49)</f>
        <v>92.333333333333329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AVERAGE(B10:B22)</f>
        <v>92.333333333333329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44927</v>
      </c>
      <c r="C8" s="196" t="s">
        <v>368</v>
      </c>
      <c r="D8" s="223">
        <v>46752</v>
      </c>
      <c r="E8" s="35"/>
      <c r="J8" s="188">
        <f>D8+1825</f>
        <v>48577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6.5" customHeight="1" x14ac:dyDescent="0.25">
      <c r="A13" s="228" t="s">
        <v>1208</v>
      </c>
      <c r="B13" s="228">
        <v>97.6</v>
      </c>
      <c r="C13" s="232"/>
      <c r="D13" s="231"/>
    </row>
    <row r="14" spans="1:10" ht="15.75" x14ac:dyDescent="0.25">
      <c r="A14" s="228" t="s">
        <v>1150</v>
      </c>
      <c r="B14" s="228">
        <v>91.8</v>
      </c>
      <c r="C14" s="232"/>
      <c r="D14" s="231"/>
    </row>
    <row r="15" spans="1:10" ht="17.45" customHeight="1" x14ac:dyDescent="0.25">
      <c r="A15" s="229" t="s">
        <v>1111</v>
      </c>
      <c r="B15" s="228">
        <v>86.4</v>
      </c>
      <c r="C15" s="232"/>
      <c r="D15" s="231"/>
    </row>
    <row r="16" spans="1:10" ht="15.75" x14ac:dyDescent="0.25">
      <c r="A16" s="228" t="s">
        <v>1089</v>
      </c>
      <c r="B16" s="228">
        <v>91</v>
      </c>
      <c r="C16" s="232"/>
      <c r="D16" s="231"/>
    </row>
    <row r="17" spans="1:4" ht="15.75" x14ac:dyDescent="0.25">
      <c r="A17" s="228" t="s">
        <v>1041</v>
      </c>
      <c r="B17" s="228">
        <v>96.2</v>
      </c>
      <c r="C17" s="231"/>
      <c r="D17" s="231"/>
    </row>
    <row r="18" spans="1:4" ht="15.75" x14ac:dyDescent="0.25">
      <c r="A18" s="228" t="s">
        <v>1040</v>
      </c>
      <c r="B18" s="228">
        <v>91</v>
      </c>
      <c r="C18" s="231"/>
      <c r="D18" s="231"/>
    </row>
    <row r="19" spans="1:4" ht="15.75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11"/>
      <c r="B29" s="211"/>
      <c r="C29" s="209"/>
      <c r="D29" s="209"/>
    </row>
    <row r="30" spans="1:4" x14ac:dyDescent="0.25">
      <c r="A30" s="211"/>
      <c r="B30" s="211"/>
      <c r="C30" s="209"/>
      <c r="D30" s="209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21DwPxFsNi0Znq06H5O6cWq+eMCbIDSh+zvwva8q/Vl2zo21OKvdzbr6676zAXpwRuleicWlg1+rDJMOGSnlLQ==" saltValue="Bry9ApRoHRTA+0hkB3JSR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57" priority="3" operator="lessThan">
      <formula>70</formula>
    </cfRule>
    <cfRule type="cellIs" dxfId="456" priority="4" operator="between">
      <formula>80</formula>
      <formula>70</formula>
    </cfRule>
    <cfRule type="cellIs" dxfId="455" priority="5" operator="greaterThan">
      <formula>80</formula>
    </cfRule>
  </conditionalFormatting>
  <conditionalFormatting sqref="B13:B25">
    <cfRule type="cellIs" dxfId="454" priority="2" operator="greaterThan">
      <formula>80</formula>
    </cfRule>
  </conditionalFormatting>
  <conditionalFormatting sqref="D8">
    <cfRule type="expression" dxfId="453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81A1E-5E37-416E-BADE-9BF52CC7E764}">
  <dimension ref="A1:J46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431" t="s">
        <v>1028</v>
      </c>
      <c r="B1" s="432"/>
      <c r="C1" s="432"/>
      <c r="D1" s="433"/>
      <c r="E1" s="8"/>
      <c r="F1" s="8"/>
    </row>
    <row r="2" spans="1:10" ht="26.25" x14ac:dyDescent="0.25">
      <c r="A2" s="408" t="s">
        <v>825</v>
      </c>
      <c r="B2" s="409"/>
      <c r="C2" s="409"/>
      <c r="D2" s="410"/>
      <c r="E2" s="11"/>
      <c r="F2" s="11"/>
    </row>
    <row r="3" spans="1:10" ht="19.5" thickBot="1" x14ac:dyDescent="0.3">
      <c r="A3" s="423" t="s">
        <v>1029</v>
      </c>
      <c r="B3" s="424"/>
      <c r="C3" s="424"/>
      <c r="D3" s="425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AVERAGE(B10:B49)</f>
        <v>98.34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AVERAGE(B10:B22)</f>
        <v>98.34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45108</v>
      </c>
      <c r="C8" s="196" t="s">
        <v>368</v>
      </c>
      <c r="D8" s="223">
        <v>47664</v>
      </c>
      <c r="E8" s="35"/>
      <c r="J8" s="188">
        <f>D8+1825</f>
        <v>49489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235" t="s">
        <v>35</v>
      </c>
      <c r="B10" s="235" t="s">
        <v>327</v>
      </c>
      <c r="C10" s="232"/>
      <c r="D10" s="231"/>
    </row>
    <row r="11" spans="1:10" ht="5.45" customHeight="1" x14ac:dyDescent="0.25">
      <c r="A11" s="235"/>
      <c r="B11" s="235"/>
      <c r="C11" s="232"/>
      <c r="D11" s="231"/>
    </row>
    <row r="12" spans="1:10" ht="5.45" customHeight="1" x14ac:dyDescent="0.25">
      <c r="A12" s="235"/>
      <c r="B12" s="235"/>
      <c r="C12" s="232"/>
      <c r="D12" s="231"/>
    </row>
    <row r="13" spans="1:10" ht="14.25" customHeight="1" x14ac:dyDescent="0.25">
      <c r="A13" s="229" t="s">
        <v>1211</v>
      </c>
      <c r="B13" s="228">
        <v>98.3</v>
      </c>
      <c r="C13" s="232"/>
      <c r="D13" s="231"/>
    </row>
    <row r="14" spans="1:10" ht="15.75" x14ac:dyDescent="0.25">
      <c r="A14" s="229" t="s">
        <v>1151</v>
      </c>
      <c r="B14" s="228">
        <v>98.3</v>
      </c>
      <c r="C14" s="232"/>
      <c r="D14" s="231"/>
    </row>
    <row r="15" spans="1:10" ht="17.45" customHeight="1" x14ac:dyDescent="0.25">
      <c r="A15" s="229" t="s">
        <v>1130</v>
      </c>
      <c r="B15" s="228">
        <v>97.9</v>
      </c>
      <c r="C15" s="232"/>
      <c r="D15" s="231"/>
    </row>
    <row r="16" spans="1:10" ht="15.75" x14ac:dyDescent="0.25">
      <c r="A16" s="228" t="s">
        <v>1131</v>
      </c>
      <c r="B16" s="228">
        <v>98.6</v>
      </c>
      <c r="C16" s="232"/>
      <c r="D16" s="231"/>
    </row>
    <row r="17" spans="1:4" ht="15.75" x14ac:dyDescent="0.25">
      <c r="A17" s="228" t="s">
        <v>1064</v>
      </c>
      <c r="B17" s="228">
        <v>98.6</v>
      </c>
      <c r="C17" s="231"/>
      <c r="D17" s="231"/>
    </row>
    <row r="18" spans="1:4" ht="15.75" x14ac:dyDescent="0.25">
      <c r="A18" s="229"/>
      <c r="B18" s="229"/>
      <c r="C18" s="231"/>
      <c r="D18" s="231"/>
    </row>
    <row r="19" spans="1:4" ht="15.75" x14ac:dyDescent="0.25">
      <c r="A19" s="229"/>
      <c r="B19" s="229"/>
      <c r="C19" s="232"/>
      <c r="D19" s="231"/>
    </row>
    <row r="20" spans="1:4" ht="15.75" x14ac:dyDescent="0.25">
      <c r="A20" s="229"/>
      <c r="B20" s="229"/>
      <c r="C20" s="231"/>
      <c r="D20" s="231"/>
    </row>
    <row r="21" spans="1:4" ht="15.75" x14ac:dyDescent="0.25">
      <c r="A21" s="229"/>
      <c r="B21" s="229"/>
      <c r="C21" s="231"/>
      <c r="D21" s="231"/>
    </row>
    <row r="22" spans="1:4" ht="15.75" x14ac:dyDescent="0.25">
      <c r="A22" s="229"/>
      <c r="B22" s="229"/>
      <c r="C22" s="231"/>
      <c r="D22" s="231"/>
    </row>
    <row r="23" spans="1:4" ht="15.75" x14ac:dyDescent="0.25">
      <c r="A23" s="229"/>
      <c r="B23" s="229"/>
      <c r="C23" s="231"/>
      <c r="D23" s="231"/>
    </row>
    <row r="24" spans="1:4" ht="15.75" x14ac:dyDescent="0.25">
      <c r="A24" s="229"/>
      <c r="B24" s="229"/>
      <c r="C24" s="231"/>
      <c r="D24" s="231"/>
    </row>
    <row r="25" spans="1:4" ht="15.75" x14ac:dyDescent="0.25">
      <c r="A25" s="229"/>
      <c r="B25" s="229"/>
      <c r="C25" s="231"/>
      <c r="D25" s="231"/>
    </row>
    <row r="26" spans="1:4" ht="15.75" x14ac:dyDescent="0.25">
      <c r="A26" s="229"/>
      <c r="B26" s="229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11"/>
      <c r="B29" s="211"/>
      <c r="C29" s="209"/>
      <c r="D29" s="209"/>
    </row>
    <row r="30" spans="1:4" x14ac:dyDescent="0.25">
      <c r="A30" s="211"/>
      <c r="B30" s="211"/>
      <c r="C30" s="209"/>
      <c r="D30" s="209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0c+enCoC8cgAW3HAdcRlY3f1wZsB3yax+Y3H+sIhYvwYCjULFQofBR0ke+dkkqhohqEwzOUJL982SMCNyx9Mpw==" saltValue="JvL9OTFy344su3FkhBtQg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52" priority="3" operator="lessThan">
      <formula>70</formula>
    </cfRule>
    <cfRule type="cellIs" dxfId="451" priority="4" operator="between">
      <formula>80</formula>
      <formula>70</formula>
    </cfRule>
    <cfRule type="cellIs" dxfId="450" priority="5" operator="greaterThan">
      <formula>80</formula>
    </cfRule>
  </conditionalFormatting>
  <conditionalFormatting sqref="B13:B25">
    <cfRule type="cellIs" dxfId="449" priority="2" operator="greaterThan">
      <formula>80</formula>
    </cfRule>
  </conditionalFormatting>
  <conditionalFormatting sqref="D8">
    <cfRule type="expression" dxfId="448" priority="1">
      <formula>TODAY()&gt;$J$8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FF41-B218-4AAF-AB35-9D8F6FBBF525}">
  <sheetPr>
    <tabColor theme="4" tint="-0.249977111117893"/>
  </sheetPr>
  <dimension ref="A1:J25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38" t="s">
        <v>944</v>
      </c>
      <c r="B1" s="339"/>
      <c r="C1" s="339"/>
      <c r="D1" s="340"/>
      <c r="E1" s="8"/>
      <c r="F1" s="8"/>
    </row>
    <row r="2" spans="1:10" ht="26.25" x14ac:dyDescent="0.4">
      <c r="A2" s="420" t="s">
        <v>693</v>
      </c>
      <c r="B2" s="421"/>
      <c r="C2" s="421"/>
      <c r="D2" s="422"/>
      <c r="E2" s="11"/>
      <c r="F2" s="11"/>
    </row>
    <row r="3" spans="1:10" ht="41.45" customHeight="1" thickBot="1" x14ac:dyDescent="0.3">
      <c r="A3" s="428" t="s">
        <v>14</v>
      </c>
      <c r="B3" s="429"/>
      <c r="C3" s="429"/>
      <c r="D3" s="430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B11</f>
        <v>57.3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B11</f>
        <v>57.3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44378</v>
      </c>
      <c r="C8" s="196" t="s">
        <v>368</v>
      </c>
      <c r="D8" s="223">
        <v>46568</v>
      </c>
      <c r="E8" s="35"/>
      <c r="J8" s="188">
        <f>D8+1825</f>
        <v>48393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391</v>
      </c>
      <c r="B11" s="201">
        <v>57.3</v>
      </c>
      <c r="C11" s="3"/>
    </row>
    <row r="12" spans="1:10" x14ac:dyDescent="0.25">
      <c r="A12" s="2"/>
      <c r="B12" s="2"/>
    </row>
    <row r="13" spans="1:10" x14ac:dyDescent="0.25">
      <c r="A13" s="2"/>
      <c r="B13" s="2"/>
    </row>
    <row r="14" spans="1:10" x14ac:dyDescent="0.25">
      <c r="A14" s="2"/>
      <c r="B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</sheetData>
  <sheetProtection algorithmName="SHA-512" hashValue="9/JH95ad6wrDf79KMoFK+11Om8npRVcC3DOeGDoWZgXmlktdwWCGTVFCMtf9qrBPYCUocfqHh2Q7PciMNaMCcQ==" saltValue="mGtXxk5rv9KfPblUrEGSJ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47" priority="8" operator="lessThan">
      <formula>70</formula>
    </cfRule>
    <cfRule type="cellIs" dxfId="446" priority="9" operator="between">
      <formula>80</formula>
      <formula>70</formula>
    </cfRule>
    <cfRule type="cellIs" dxfId="445" priority="10" operator="greaterThan">
      <formula>80</formula>
    </cfRule>
  </conditionalFormatting>
  <conditionalFormatting sqref="B11">
    <cfRule type="cellIs" dxfId="444" priority="2" operator="between">
      <formula>70</formula>
      <formula>80</formula>
    </cfRule>
    <cfRule type="cellIs" dxfId="443" priority="3" operator="lessThan">
      <formula>70</formula>
    </cfRule>
    <cfRule type="cellIs" dxfId="442" priority="4" operator="greaterThan">
      <formula>80</formula>
    </cfRule>
  </conditionalFormatting>
  <conditionalFormatting sqref="D8">
    <cfRule type="expression" dxfId="441" priority="1">
      <formula>TODAY()&gt;$J$8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C66D-2F66-4881-AD99-64E612D2F477}">
  <dimension ref="A1:D12"/>
  <sheetViews>
    <sheetView workbookViewId="0">
      <selection activeCell="C13" sqref="C13"/>
    </sheetView>
  </sheetViews>
  <sheetFormatPr defaultRowHeight="15" x14ac:dyDescent="0.25"/>
  <cols>
    <col min="1" max="1" width="34.5703125" customWidth="1"/>
    <col min="2" max="2" width="9.7109375" bestFit="1" customWidth="1"/>
    <col min="3" max="3" width="18.7109375" customWidth="1"/>
    <col min="4" max="4" width="28.85546875" customWidth="1"/>
  </cols>
  <sheetData>
    <row r="1" spans="1:4" ht="28.5" x14ac:dyDescent="0.45">
      <c r="A1" s="431" t="s">
        <v>1142</v>
      </c>
      <c r="B1" s="432"/>
      <c r="C1" s="432"/>
      <c r="D1" s="433"/>
    </row>
    <row r="2" spans="1:4" ht="26.25" x14ac:dyDescent="0.25">
      <c r="A2" s="408" t="s">
        <v>825</v>
      </c>
      <c r="B2" s="409"/>
      <c r="C2" s="409"/>
      <c r="D2" s="410"/>
    </row>
    <row r="3" spans="1:4" ht="21.75" thickBot="1" x14ac:dyDescent="0.3">
      <c r="A3" s="411" t="s">
        <v>1143</v>
      </c>
      <c r="B3" s="412"/>
      <c r="C3" s="412"/>
      <c r="D3" s="413"/>
    </row>
    <row r="4" spans="1:4" ht="15.75" thickBot="1" x14ac:dyDescent="0.3">
      <c r="A4" s="190"/>
      <c r="B4" s="6"/>
      <c r="C4" s="6"/>
      <c r="D4" s="6"/>
    </row>
    <row r="5" spans="1:4" ht="37.5" x14ac:dyDescent="0.25">
      <c r="A5" s="215" t="s">
        <v>323</v>
      </c>
      <c r="B5" s="347">
        <f>AVERAGE(B10:B48)</f>
        <v>81.3</v>
      </c>
      <c r="C5" s="347"/>
      <c r="D5" s="348"/>
    </row>
    <row r="6" spans="1:4" ht="24" thickBot="1" x14ac:dyDescent="0.3">
      <c r="A6" s="214" t="s">
        <v>325</v>
      </c>
      <c r="B6" s="349">
        <f>AVERAGE(B10:B19)</f>
        <v>81.3</v>
      </c>
      <c r="C6" s="349"/>
      <c r="D6" s="350"/>
    </row>
    <row r="7" spans="1:4" ht="24" thickBot="1" x14ac:dyDescent="0.3">
      <c r="A7" s="213"/>
      <c r="B7" s="35"/>
      <c r="C7" s="35"/>
      <c r="D7" s="35"/>
    </row>
    <row r="8" spans="1:4" ht="16.5" thickBot="1" x14ac:dyDescent="0.3">
      <c r="A8" s="202" t="s">
        <v>324</v>
      </c>
      <c r="B8" s="221">
        <v>45870</v>
      </c>
      <c r="C8" s="234" t="s">
        <v>368</v>
      </c>
      <c r="D8" s="222">
        <v>48213</v>
      </c>
    </row>
    <row r="9" spans="1:4" ht="23.25" x14ac:dyDescent="0.25">
      <c r="A9" s="32"/>
      <c r="B9" s="37"/>
      <c r="C9" s="37"/>
      <c r="D9" s="37"/>
    </row>
    <row r="10" spans="1:4" ht="15.75" x14ac:dyDescent="0.25">
      <c r="A10" s="235" t="s">
        <v>35</v>
      </c>
      <c r="B10" s="235" t="s">
        <v>327</v>
      </c>
      <c r="C10" s="232"/>
      <c r="D10" s="231"/>
    </row>
    <row r="11" spans="1:4" ht="15.75" x14ac:dyDescent="0.25">
      <c r="A11" s="235"/>
      <c r="B11" s="235"/>
      <c r="C11" s="232"/>
      <c r="D11" s="231"/>
    </row>
    <row r="12" spans="1:4" ht="15.75" x14ac:dyDescent="0.25">
      <c r="A12" s="201" t="s">
        <v>1201</v>
      </c>
      <c r="B12" s="337">
        <v>81.3</v>
      </c>
    </row>
  </sheetData>
  <sheetProtection algorithmName="SHA-512" hashValue="Rh1ksuITSkGjrS6b/Ktqee36wrNLHov7VkNanbyoddh6nnANFCuyqo8WDCRhaXJ28nkGEZsq50X5d13yQcnlvQ==" saltValue="UOI4MP9k/CBS5OjXsnEUa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440" priority="5" operator="greaterThan">
      <formula>80</formula>
    </cfRule>
  </conditionalFormatting>
  <conditionalFormatting sqref="B6">
    <cfRule type="cellIs" dxfId="439" priority="3" operator="lessThan">
      <formula>70</formula>
    </cfRule>
    <cfRule type="cellIs" dxfId="438" priority="4" operator="between">
      <formula>80</formula>
      <formula>70</formula>
    </cfRule>
  </conditionalFormatting>
  <conditionalFormatting sqref="B12">
    <cfRule type="cellIs" dxfId="437" priority="1" operator="greaterThan">
      <formula>90</formula>
    </cfRule>
  </conditionalFormatting>
  <conditionalFormatting sqref="B9:D9">
    <cfRule type="cellIs" dxfId="436" priority="6" operator="greaterThan">
      <formula>80</formula>
    </cfRule>
  </conditionalFormatting>
  <conditionalFormatting sqref="D8">
    <cfRule type="expression" dxfId="435" priority="2">
      <formula>TODAY()&gt;$M$8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D901-DDB4-4B08-BAE7-082645A16816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10.5703125" hidden="1" customWidth="1"/>
  </cols>
  <sheetData>
    <row r="1" spans="1:10" ht="28.5" x14ac:dyDescent="0.45">
      <c r="A1" s="338" t="s">
        <v>945</v>
      </c>
      <c r="B1" s="339"/>
      <c r="C1" s="339"/>
      <c r="D1" s="340"/>
      <c r="E1" s="8"/>
      <c r="F1" s="8"/>
    </row>
    <row r="2" spans="1:10" ht="26.25" x14ac:dyDescent="0.4">
      <c r="A2" s="420" t="s">
        <v>729</v>
      </c>
      <c r="B2" s="421"/>
      <c r="C2" s="421"/>
      <c r="D2" s="422"/>
      <c r="E2" s="11"/>
      <c r="F2" s="11"/>
    </row>
    <row r="3" spans="1:10" ht="21.75" thickBot="1" x14ac:dyDescent="0.3">
      <c r="A3" s="411" t="s">
        <v>746</v>
      </c>
      <c r="B3" s="412"/>
      <c r="C3" s="412"/>
      <c r="D3" s="413"/>
      <c r="E3" s="11"/>
      <c r="F3" s="11"/>
    </row>
    <row r="4" spans="1:10" ht="7.7" customHeight="1" thickBot="1" x14ac:dyDescent="0.3">
      <c r="A4" s="190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AVERAGE(B11:B57)</f>
        <v>88.266666666666652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80.416666666666671</v>
      </c>
      <c r="C6" s="349"/>
      <c r="D6" s="350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41214</v>
      </c>
      <c r="C8" s="196" t="s">
        <v>368</v>
      </c>
      <c r="D8" s="223">
        <v>43770</v>
      </c>
      <c r="E8" s="35"/>
      <c r="J8" s="188">
        <f>D8+1825</f>
        <v>45595</v>
      </c>
    </row>
    <row r="9" spans="1:10" ht="14.45" customHeight="1" x14ac:dyDescent="0.25">
      <c r="A9" s="32"/>
      <c r="B9" s="38"/>
      <c r="C9" s="38"/>
      <c r="D9" s="38"/>
      <c r="E9" s="35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0" t="s">
        <v>498</v>
      </c>
      <c r="B11" s="201">
        <v>70.099999999999994</v>
      </c>
    </row>
    <row r="12" spans="1:10" ht="15.75" x14ac:dyDescent="0.25">
      <c r="A12" s="201" t="s">
        <v>499</v>
      </c>
      <c r="B12" s="201">
        <v>83.9</v>
      </c>
      <c r="C12" s="3"/>
    </row>
    <row r="13" spans="1:10" ht="15.75" x14ac:dyDescent="0.25">
      <c r="A13" s="200" t="s">
        <v>521</v>
      </c>
      <c r="B13" s="201">
        <v>79.2</v>
      </c>
    </row>
    <row r="14" spans="1:10" ht="15.75" x14ac:dyDescent="0.25">
      <c r="A14" s="201" t="s">
        <v>520</v>
      </c>
      <c r="B14" s="201">
        <v>84.3</v>
      </c>
    </row>
    <row r="15" spans="1:10" ht="15.75" x14ac:dyDescent="0.25">
      <c r="A15" s="200" t="s">
        <v>519</v>
      </c>
      <c r="B15" s="201">
        <v>81</v>
      </c>
    </row>
    <row r="16" spans="1:10" ht="15.75" x14ac:dyDescent="0.25">
      <c r="A16" s="201" t="s">
        <v>518</v>
      </c>
      <c r="B16" s="201">
        <v>84</v>
      </c>
    </row>
    <row r="17" spans="1:2" ht="15.75" x14ac:dyDescent="0.25">
      <c r="A17" s="200" t="s">
        <v>517</v>
      </c>
      <c r="B17" s="201">
        <v>88.6</v>
      </c>
    </row>
    <row r="18" spans="1:2" ht="15.75" x14ac:dyDescent="0.25">
      <c r="A18" s="287" t="s">
        <v>516</v>
      </c>
      <c r="B18" s="201">
        <v>94.9</v>
      </c>
    </row>
    <row r="19" spans="1:2" ht="15.75" x14ac:dyDescent="0.25">
      <c r="A19" s="200" t="s">
        <v>515</v>
      </c>
      <c r="B19" s="201">
        <v>88.3</v>
      </c>
    </row>
    <row r="20" spans="1:2" ht="15.75" x14ac:dyDescent="0.25">
      <c r="A20" s="287" t="s">
        <v>514</v>
      </c>
      <c r="B20" s="201">
        <v>87.3</v>
      </c>
    </row>
    <row r="21" spans="1:2" ht="15.75" x14ac:dyDescent="0.25">
      <c r="A21" s="200" t="s">
        <v>513</v>
      </c>
      <c r="B21" s="201">
        <v>89.8</v>
      </c>
    </row>
    <row r="22" spans="1:2" ht="15.75" x14ac:dyDescent="0.25">
      <c r="A22" s="287" t="s">
        <v>512</v>
      </c>
      <c r="B22" s="201">
        <v>90</v>
      </c>
    </row>
    <row r="23" spans="1:2" ht="15.75" x14ac:dyDescent="0.25">
      <c r="A23" s="200" t="s">
        <v>511</v>
      </c>
      <c r="B23" s="201">
        <v>90</v>
      </c>
    </row>
    <row r="24" spans="1:2" ht="15.75" x14ac:dyDescent="0.25">
      <c r="A24" s="287" t="s">
        <v>510</v>
      </c>
      <c r="B24" s="201">
        <v>92</v>
      </c>
    </row>
    <row r="25" spans="1:2" ht="15.75" x14ac:dyDescent="0.25">
      <c r="A25" s="200" t="s">
        <v>509</v>
      </c>
      <c r="B25" s="201">
        <v>90</v>
      </c>
    </row>
    <row r="26" spans="1:2" ht="15.75" x14ac:dyDescent="0.25">
      <c r="A26" s="287" t="s">
        <v>508</v>
      </c>
      <c r="B26" s="201">
        <v>95</v>
      </c>
    </row>
    <row r="27" spans="1:2" ht="15.75" x14ac:dyDescent="0.25">
      <c r="A27" s="200" t="s">
        <v>507</v>
      </c>
      <c r="B27" s="201">
        <v>93</v>
      </c>
    </row>
    <row r="28" spans="1:2" ht="15.75" x14ac:dyDescent="0.25">
      <c r="A28" s="287" t="s">
        <v>506</v>
      </c>
      <c r="B28" s="201">
        <v>95</v>
      </c>
    </row>
    <row r="29" spans="1:2" ht="15.75" x14ac:dyDescent="0.25">
      <c r="A29" s="200" t="s">
        <v>505</v>
      </c>
      <c r="B29" s="201">
        <v>93</v>
      </c>
    </row>
    <row r="30" spans="1:2" ht="15.75" x14ac:dyDescent="0.25">
      <c r="A30" s="287" t="s">
        <v>504</v>
      </c>
      <c r="B30" s="201">
        <v>94</v>
      </c>
    </row>
    <row r="31" spans="1:2" ht="15.75" x14ac:dyDescent="0.25">
      <c r="A31" s="200" t="s">
        <v>503</v>
      </c>
      <c r="B31" s="201">
        <v>93</v>
      </c>
    </row>
    <row r="32" spans="1:2" ht="15.75" x14ac:dyDescent="0.25">
      <c r="A32" s="287" t="s">
        <v>502</v>
      </c>
      <c r="B32" s="201">
        <v>91</v>
      </c>
    </row>
    <row r="33" spans="1:2" ht="15.75" x14ac:dyDescent="0.25">
      <c r="A33" s="200" t="s">
        <v>501</v>
      </c>
      <c r="B33" s="201">
        <v>77</v>
      </c>
    </row>
    <row r="34" spans="1:2" ht="15.75" x14ac:dyDescent="0.25">
      <c r="A34" s="287" t="s">
        <v>500</v>
      </c>
      <c r="B34" s="201">
        <v>94</v>
      </c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yTYKwyat7RYasICPc9LebtFOQnp7ImE0plGAGhn+GaKRjlts2UxI04Xr3hS+a/6al9FwO2308bEbyHOzeSr+Gg==" saltValue="ubAIXbd4LDTQ7bWtTHbwa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34" priority="7" operator="lessThan">
      <formula>70</formula>
    </cfRule>
    <cfRule type="cellIs" dxfId="433" priority="8" operator="between">
      <formula>80</formula>
      <formula>70</formula>
    </cfRule>
    <cfRule type="cellIs" dxfId="432" priority="9" operator="greaterThan">
      <formula>80</formula>
    </cfRule>
  </conditionalFormatting>
  <conditionalFormatting sqref="B11:B34">
    <cfRule type="cellIs" dxfId="431" priority="2" operator="between">
      <formula>70</formula>
      <formula>80</formula>
    </cfRule>
    <cfRule type="cellIs" dxfId="430" priority="3" operator="lessThan">
      <formula>70</formula>
    </cfRule>
    <cfRule type="cellIs" dxfId="429" priority="4" operator="greaterThan">
      <formula>80</formula>
    </cfRule>
  </conditionalFormatting>
  <conditionalFormatting sqref="D8">
    <cfRule type="expression" dxfId="428" priority="1">
      <formula>TODAY()&gt;$J$8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63F1-7EB4-421B-BBD8-7715111DC5DB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38" t="s">
        <v>946</v>
      </c>
      <c r="B1" s="339"/>
      <c r="C1" s="339"/>
      <c r="D1" s="340"/>
      <c r="E1" s="8"/>
      <c r="F1" s="8"/>
    </row>
    <row r="2" spans="1:10" ht="26.25" x14ac:dyDescent="0.4">
      <c r="A2" s="420" t="s">
        <v>693</v>
      </c>
      <c r="B2" s="421"/>
      <c r="C2" s="421"/>
      <c r="D2" s="422"/>
      <c r="E2" s="11"/>
      <c r="F2" s="11"/>
    </row>
    <row r="3" spans="1:10" ht="21.75" thickBot="1" x14ac:dyDescent="0.3">
      <c r="A3" s="445" t="s">
        <v>747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AVERAGE(B11:B57)</f>
        <v>95.895238095238099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95.033333333333346</v>
      </c>
      <c r="C6" s="349"/>
      <c r="D6" s="350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40296</v>
      </c>
      <c r="C8" s="196" t="s">
        <v>368</v>
      </c>
      <c r="D8" s="223">
        <v>45655</v>
      </c>
      <c r="E8" s="35"/>
      <c r="J8" s="188">
        <f>D8+1825</f>
        <v>47480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342</v>
      </c>
      <c r="B11" s="201">
        <v>90.7</v>
      </c>
      <c r="C11" s="2"/>
      <c r="D11" s="2"/>
      <c r="E11" s="2"/>
    </row>
    <row r="12" spans="1:10" ht="15.75" x14ac:dyDescent="0.25">
      <c r="A12" s="201" t="s">
        <v>222</v>
      </c>
      <c r="B12" s="201">
        <v>95.9</v>
      </c>
    </row>
    <row r="13" spans="1:10" ht="15.75" x14ac:dyDescent="0.25">
      <c r="A13" s="201" t="s">
        <v>223</v>
      </c>
      <c r="B13" s="201">
        <v>95.4</v>
      </c>
    </row>
    <row r="14" spans="1:10" ht="15.75" x14ac:dyDescent="0.25">
      <c r="A14" s="201" t="s">
        <v>224</v>
      </c>
      <c r="B14" s="201">
        <v>96.3</v>
      </c>
    </row>
    <row r="15" spans="1:10" ht="15.75" x14ac:dyDescent="0.25">
      <c r="A15" s="201" t="s">
        <v>225</v>
      </c>
      <c r="B15" s="201">
        <v>95.4</v>
      </c>
    </row>
    <row r="16" spans="1:10" ht="15.75" x14ac:dyDescent="0.25">
      <c r="A16" s="201" t="s">
        <v>241</v>
      </c>
      <c r="B16" s="201">
        <v>96.5</v>
      </c>
    </row>
    <row r="17" spans="1:2" ht="15.75" x14ac:dyDescent="0.25">
      <c r="A17" s="201" t="s">
        <v>240</v>
      </c>
      <c r="B17" s="201">
        <v>96</v>
      </c>
    </row>
    <row r="18" spans="1:2" ht="15.75" x14ac:dyDescent="0.25">
      <c r="A18" s="201" t="s">
        <v>239</v>
      </c>
      <c r="B18" s="201">
        <v>94.4</v>
      </c>
    </row>
    <row r="19" spans="1:2" ht="15.75" x14ac:dyDescent="0.25">
      <c r="A19" s="201" t="s">
        <v>238</v>
      </c>
      <c r="B19" s="201">
        <v>95.9</v>
      </c>
    </row>
    <row r="20" spans="1:2" ht="15.75" x14ac:dyDescent="0.25">
      <c r="A20" s="201" t="s">
        <v>237</v>
      </c>
      <c r="B20" s="201">
        <v>97.3</v>
      </c>
    </row>
    <row r="21" spans="1:2" ht="15.75" x14ac:dyDescent="0.25">
      <c r="A21" s="201" t="s">
        <v>236</v>
      </c>
      <c r="B21" s="201">
        <v>97.5</v>
      </c>
    </row>
    <row r="22" spans="1:2" ht="15.75" x14ac:dyDescent="0.25">
      <c r="A22" s="201" t="s">
        <v>235</v>
      </c>
      <c r="B22" s="201">
        <v>96.8</v>
      </c>
    </row>
    <row r="23" spans="1:2" ht="15.75" x14ac:dyDescent="0.25">
      <c r="A23" s="201" t="s">
        <v>234</v>
      </c>
      <c r="B23" s="201">
        <v>98.2</v>
      </c>
    </row>
    <row r="24" spans="1:2" ht="15.75" x14ac:dyDescent="0.25">
      <c r="A24" s="201" t="s">
        <v>233</v>
      </c>
      <c r="B24" s="201">
        <v>94.5</v>
      </c>
    </row>
    <row r="25" spans="1:2" ht="15.75" x14ac:dyDescent="0.25">
      <c r="A25" s="201" t="s">
        <v>232</v>
      </c>
      <c r="B25" s="201">
        <v>94</v>
      </c>
    </row>
    <row r="26" spans="1:2" ht="15.75" x14ac:dyDescent="0.25">
      <c r="A26" s="201" t="s">
        <v>231</v>
      </c>
      <c r="B26" s="201">
        <v>97</v>
      </c>
    </row>
    <row r="27" spans="1:2" ht="15.75" x14ac:dyDescent="0.25">
      <c r="A27" s="201" t="s">
        <v>230</v>
      </c>
      <c r="B27" s="201">
        <v>96</v>
      </c>
    </row>
    <row r="28" spans="1:2" ht="15.75" x14ac:dyDescent="0.25">
      <c r="A28" s="201" t="s">
        <v>229</v>
      </c>
      <c r="B28" s="201">
        <v>98</v>
      </c>
    </row>
    <row r="29" spans="1:2" ht="15.75" x14ac:dyDescent="0.25">
      <c r="A29" s="201" t="s">
        <v>228</v>
      </c>
      <c r="B29" s="201">
        <v>96</v>
      </c>
    </row>
    <row r="30" spans="1:2" ht="15.75" x14ac:dyDescent="0.25">
      <c r="A30" s="201" t="s">
        <v>227</v>
      </c>
      <c r="B30" s="201">
        <v>97</v>
      </c>
    </row>
    <row r="31" spans="1:2" ht="15.75" x14ac:dyDescent="0.25">
      <c r="A31" s="201" t="s">
        <v>226</v>
      </c>
      <c r="B31" s="201">
        <v>95</v>
      </c>
    </row>
    <row r="32" spans="1:2" ht="15.75" x14ac:dyDescent="0.25">
      <c r="A32" s="200"/>
      <c r="B32" s="200"/>
    </row>
    <row r="33" spans="1:2" ht="15.75" x14ac:dyDescent="0.25">
      <c r="A33" s="200"/>
      <c r="B33" s="200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LipHVvyUVxeAbSyDNdFvC3EOUWy+SxDEqxEFZsHfVzL942OFQLuDMXxfGharJm2Om08DuZkOyGjCAN0m3pO6hA==" saltValue="BdWv43h1zCpvmRJIjKYVq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27" priority="4" operator="lessThan">
      <formula>70</formula>
    </cfRule>
    <cfRule type="cellIs" dxfId="426" priority="5" operator="between">
      <formula>80</formula>
      <formula>70</formula>
    </cfRule>
    <cfRule type="cellIs" dxfId="425" priority="6" operator="greaterThan">
      <formula>80</formula>
    </cfRule>
  </conditionalFormatting>
  <conditionalFormatting sqref="B11:B31">
    <cfRule type="cellIs" dxfId="424" priority="2" operator="greaterThan">
      <formula>80</formula>
    </cfRule>
  </conditionalFormatting>
  <conditionalFormatting sqref="D8">
    <cfRule type="expression" dxfId="423" priority="1">
      <formula>TODAY()&gt;$J$8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FBB05-F927-4BEA-9FB6-612D3583F5AD}">
  <sheetPr>
    <tabColor theme="4" tint="-0.249977111117893"/>
  </sheetPr>
  <dimension ref="A1:J3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38" t="s">
        <v>701</v>
      </c>
      <c r="B1" s="339"/>
      <c r="C1" s="339"/>
      <c r="D1" s="340"/>
      <c r="E1" s="8"/>
      <c r="F1" s="8"/>
    </row>
    <row r="2" spans="1:10" ht="26.25" x14ac:dyDescent="0.4">
      <c r="A2" s="420" t="s">
        <v>929</v>
      </c>
      <c r="B2" s="421"/>
      <c r="C2" s="421"/>
      <c r="D2" s="422"/>
      <c r="E2" s="11"/>
      <c r="F2" s="11"/>
    </row>
    <row r="3" spans="1:10" ht="21.75" thickBot="1" x14ac:dyDescent="0.3">
      <c r="A3" s="445" t="s">
        <v>745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AVERAGE(B12:B50)</f>
        <v>87.784615384615364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AVERAGE(B12:B17)</f>
        <v>85.383333333333326</v>
      </c>
      <c r="C6" s="349"/>
      <c r="D6" s="350"/>
      <c r="E6" s="36"/>
      <c r="F6" s="35"/>
    </row>
    <row r="7" spans="1:10" ht="7.7" customHeight="1" thickBot="1" x14ac:dyDescent="0.3">
      <c r="A7" s="213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40725</v>
      </c>
      <c r="C8" s="196" t="s">
        <v>368</v>
      </c>
      <c r="D8" s="223">
        <v>43281</v>
      </c>
      <c r="E8" s="35"/>
      <c r="J8" s="188">
        <f>D8+1825</f>
        <v>45106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449</v>
      </c>
      <c r="B11" s="201">
        <v>70.2</v>
      </c>
      <c r="C11" s="2"/>
      <c r="D11" s="2"/>
      <c r="E11" s="2"/>
    </row>
    <row r="12" spans="1:10" ht="15.75" x14ac:dyDescent="0.25">
      <c r="A12" s="201" t="s">
        <v>496</v>
      </c>
      <c r="B12" s="201">
        <v>71</v>
      </c>
      <c r="C12" s="2"/>
      <c r="D12" s="2"/>
      <c r="E12" s="2"/>
    </row>
    <row r="13" spans="1:10" ht="15.75" x14ac:dyDescent="0.25">
      <c r="A13" s="201" t="s">
        <v>447</v>
      </c>
      <c r="B13" s="201">
        <v>77.900000000000006</v>
      </c>
    </row>
    <row r="14" spans="1:10" ht="15.75" x14ac:dyDescent="0.25">
      <c r="A14" s="201" t="s">
        <v>495</v>
      </c>
      <c r="B14" s="201">
        <v>90.8</v>
      </c>
    </row>
    <row r="15" spans="1:10" ht="15.75" x14ac:dyDescent="0.25">
      <c r="A15" s="201" t="s">
        <v>445</v>
      </c>
      <c r="B15" s="201">
        <v>86.6</v>
      </c>
    </row>
    <row r="16" spans="1:10" ht="15.75" x14ac:dyDescent="0.25">
      <c r="A16" s="201" t="s">
        <v>494</v>
      </c>
      <c r="B16" s="201">
        <v>93.9</v>
      </c>
    </row>
    <row r="17" spans="1:2" ht="15.75" x14ac:dyDescent="0.25">
      <c r="A17" s="201" t="s">
        <v>443</v>
      </c>
      <c r="B17" s="201">
        <v>92.1</v>
      </c>
    </row>
    <row r="18" spans="1:2" ht="15.75" x14ac:dyDescent="0.25">
      <c r="A18" s="201" t="s">
        <v>442</v>
      </c>
      <c r="B18" s="201">
        <v>93.9</v>
      </c>
    </row>
    <row r="19" spans="1:2" ht="15.75" x14ac:dyDescent="0.25">
      <c r="A19" s="201" t="s">
        <v>493</v>
      </c>
      <c r="B19" s="201">
        <v>95</v>
      </c>
    </row>
    <row r="20" spans="1:2" ht="15.75" x14ac:dyDescent="0.25">
      <c r="A20" s="201" t="s">
        <v>440</v>
      </c>
      <c r="B20" s="201">
        <v>93</v>
      </c>
    </row>
    <row r="21" spans="1:2" ht="15.75" x14ac:dyDescent="0.25">
      <c r="A21" s="201" t="s">
        <v>439</v>
      </c>
      <c r="B21" s="201">
        <v>85</v>
      </c>
    </row>
    <row r="22" spans="1:2" ht="15.75" x14ac:dyDescent="0.25">
      <c r="A22" s="201" t="s">
        <v>438</v>
      </c>
      <c r="B22" s="201">
        <v>86</v>
      </c>
    </row>
    <row r="23" spans="1:2" ht="15.75" x14ac:dyDescent="0.25">
      <c r="A23" s="201" t="s">
        <v>437</v>
      </c>
      <c r="B23" s="201">
        <v>85</v>
      </c>
    </row>
    <row r="24" spans="1:2" ht="15.75" x14ac:dyDescent="0.25">
      <c r="A24" s="201" t="s">
        <v>522</v>
      </c>
      <c r="B24" s="201">
        <v>91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</sheetData>
  <sheetProtection algorithmName="SHA-512" hashValue="6mMe+8A+UD0zoMVOmYRxpGxk4nGYGgCrUDKSpD1tpi/gCaPHxsgAJXCWPBQo0V1C4Y/HeFJStwcBDizSZSdstg==" saltValue="DjryNc4P/JHrz4Cc46BFf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22" priority="5" operator="lessThan">
      <formula>70</formula>
    </cfRule>
    <cfRule type="cellIs" dxfId="421" priority="6" operator="between">
      <formula>80</formula>
      <formula>70</formula>
    </cfRule>
    <cfRule type="cellIs" dxfId="420" priority="7" operator="greaterThan">
      <formula>80</formula>
    </cfRule>
  </conditionalFormatting>
  <conditionalFormatting sqref="B11:B13">
    <cfRule type="cellIs" dxfId="419" priority="2" operator="between">
      <formula>70</formula>
      <formula>80</formula>
    </cfRule>
  </conditionalFormatting>
  <conditionalFormatting sqref="B11:B24">
    <cfRule type="cellIs" dxfId="418" priority="3" operator="greaterThan">
      <formula>80</formula>
    </cfRule>
  </conditionalFormatting>
  <conditionalFormatting sqref="D8">
    <cfRule type="expression" dxfId="417" priority="1">
      <formula>TODAY()&gt;$J$8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8B986-8551-48D2-AA3A-77C0FD9B5FA7}">
  <sheetPr>
    <tabColor theme="4" tint="-0.249977111117893"/>
  </sheetPr>
  <dimension ref="A1:J3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38" t="s">
        <v>947</v>
      </c>
      <c r="B1" s="339"/>
      <c r="C1" s="339"/>
      <c r="D1" s="340"/>
      <c r="E1" s="8"/>
      <c r="F1" s="8"/>
    </row>
    <row r="2" spans="1:10" ht="26.25" x14ac:dyDescent="0.4">
      <c r="A2" s="420" t="s">
        <v>948</v>
      </c>
      <c r="B2" s="421"/>
      <c r="C2" s="421"/>
      <c r="D2" s="422"/>
      <c r="E2" s="11"/>
      <c r="F2" s="11"/>
    </row>
    <row r="3" spans="1:10" ht="21.75" thickBot="1" x14ac:dyDescent="0.3">
      <c r="A3" s="445" t="s">
        <v>949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AVERAGE(B12:B50)</f>
        <v>89.507142857142853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AVERAGE(B12:B17)</f>
        <v>89.566666666666663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41486</v>
      </c>
      <c r="C8" s="196" t="s">
        <v>368</v>
      </c>
      <c r="D8" s="223">
        <v>44195</v>
      </c>
      <c r="E8" s="35"/>
      <c r="J8" s="188">
        <f>D8+1825</f>
        <v>46020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538</v>
      </c>
      <c r="B11" s="201">
        <v>92.4</v>
      </c>
      <c r="C11" s="2"/>
      <c r="D11" s="2"/>
      <c r="E11" s="2"/>
    </row>
    <row r="12" spans="1:10" ht="15.75" x14ac:dyDescent="0.25">
      <c r="A12" s="201" t="s">
        <v>491</v>
      </c>
      <c r="B12" s="201">
        <v>91.2</v>
      </c>
      <c r="C12" s="2"/>
      <c r="D12" s="2"/>
      <c r="E12" s="2"/>
    </row>
    <row r="13" spans="1:10" ht="15.75" x14ac:dyDescent="0.25">
      <c r="A13" s="201" t="s">
        <v>537</v>
      </c>
      <c r="B13" s="201">
        <v>89.3</v>
      </c>
    </row>
    <row r="14" spans="1:10" ht="15.75" x14ac:dyDescent="0.25">
      <c r="A14" s="201" t="s">
        <v>536</v>
      </c>
      <c r="B14" s="201">
        <v>93.2</v>
      </c>
    </row>
    <row r="15" spans="1:10" ht="15.75" x14ac:dyDescent="0.25">
      <c r="A15" s="201" t="s">
        <v>535</v>
      </c>
      <c r="B15" s="201">
        <v>97.7</v>
      </c>
    </row>
    <row r="16" spans="1:10" ht="15.75" x14ac:dyDescent="0.25">
      <c r="A16" s="201" t="s">
        <v>533</v>
      </c>
      <c r="B16" s="201">
        <v>84.8</v>
      </c>
    </row>
    <row r="17" spans="1:2" ht="15.75" x14ac:dyDescent="0.25">
      <c r="A17" s="201" t="s">
        <v>534</v>
      </c>
      <c r="B17" s="201">
        <v>81.2</v>
      </c>
    </row>
    <row r="18" spans="1:2" ht="15.75" x14ac:dyDescent="0.25">
      <c r="A18" s="201" t="s">
        <v>530</v>
      </c>
      <c r="B18" s="201">
        <v>93.1</v>
      </c>
    </row>
    <row r="19" spans="1:2" ht="15.75" x14ac:dyDescent="0.25">
      <c r="A19" s="201" t="s">
        <v>529</v>
      </c>
      <c r="B19" s="201">
        <v>87.7</v>
      </c>
    </row>
    <row r="20" spans="1:2" ht="15.75" x14ac:dyDescent="0.25">
      <c r="A20" s="201" t="s">
        <v>528</v>
      </c>
      <c r="B20" s="201">
        <v>82.3</v>
      </c>
    </row>
    <row r="21" spans="1:2" ht="15.75" x14ac:dyDescent="0.25">
      <c r="A21" s="201" t="s">
        <v>527</v>
      </c>
      <c r="B21" s="201">
        <v>88</v>
      </c>
    </row>
    <row r="22" spans="1:2" ht="15.75" x14ac:dyDescent="0.25">
      <c r="A22" s="201" t="s">
        <v>526</v>
      </c>
      <c r="B22" s="201">
        <v>94.6</v>
      </c>
    </row>
    <row r="23" spans="1:2" ht="15.75" x14ac:dyDescent="0.25">
      <c r="A23" s="201" t="s">
        <v>525</v>
      </c>
      <c r="B23" s="201">
        <v>91</v>
      </c>
    </row>
    <row r="24" spans="1:2" ht="15.75" x14ac:dyDescent="0.25">
      <c r="A24" s="201" t="s">
        <v>524</v>
      </c>
      <c r="B24" s="201">
        <v>89</v>
      </c>
    </row>
    <row r="25" spans="1:2" ht="15.75" x14ac:dyDescent="0.25">
      <c r="A25" s="201" t="s">
        <v>523</v>
      </c>
      <c r="B25" s="201">
        <v>90</v>
      </c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</sheetData>
  <sheetProtection algorithmName="SHA-512" hashValue="fLqIWKGUvol15vWP+Mfaw1QIoW89fWiLnVrghvo3rRQy7Yy66FMlflzpJ7zSDkbYubIHKC63JUTaUsX4/u77IQ==" saltValue="SHDnnynk70GV1gt4Kg225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16" priority="5" operator="lessThan">
      <formula>70</formula>
    </cfRule>
    <cfRule type="cellIs" dxfId="415" priority="6" operator="between">
      <formula>80</formula>
      <formula>70</formula>
    </cfRule>
    <cfRule type="cellIs" dxfId="414" priority="7" operator="greaterThan">
      <formula>80</formula>
    </cfRule>
  </conditionalFormatting>
  <conditionalFormatting sqref="B11:B13">
    <cfRule type="cellIs" dxfId="413" priority="2" operator="between">
      <formula>70</formula>
      <formula>80</formula>
    </cfRule>
  </conditionalFormatting>
  <conditionalFormatting sqref="B11:B25">
    <cfRule type="cellIs" dxfId="412" priority="3" operator="greaterThan">
      <formula>80</formula>
    </cfRule>
  </conditionalFormatting>
  <conditionalFormatting sqref="D8">
    <cfRule type="expression" dxfId="411" priority="1">
      <formula>TODAY()&gt;$J$8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C135-76BA-49ED-ADE2-5874CBA0A72B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38" t="s">
        <v>703</v>
      </c>
      <c r="B1" s="339"/>
      <c r="C1" s="339"/>
      <c r="D1" s="340"/>
      <c r="E1" s="8"/>
      <c r="F1" s="8"/>
    </row>
    <row r="2" spans="1:10" ht="26.25" x14ac:dyDescent="0.4">
      <c r="A2" s="420" t="s">
        <v>925</v>
      </c>
      <c r="B2" s="421"/>
      <c r="C2" s="421"/>
      <c r="D2" s="422"/>
      <c r="E2" s="11"/>
      <c r="F2" s="11"/>
    </row>
    <row r="3" spans="1:10" ht="21.75" thickBot="1" x14ac:dyDescent="0.3">
      <c r="A3" s="445" t="s">
        <v>950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AVERAGE(B11:B58)</f>
        <v>85.157142857142873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86.2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42005</v>
      </c>
      <c r="C8" s="196" t="s">
        <v>368</v>
      </c>
      <c r="D8" s="223">
        <v>44561</v>
      </c>
      <c r="E8" s="35"/>
      <c r="F8" s="35"/>
      <c r="J8" s="188">
        <f>D8+1825</f>
        <v>46386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381</v>
      </c>
      <c r="B11" s="201">
        <v>86.9</v>
      </c>
      <c r="C11" s="2"/>
      <c r="D11" s="2"/>
      <c r="E11" s="2"/>
    </row>
    <row r="12" spans="1:10" ht="15.75" x14ac:dyDescent="0.25">
      <c r="A12" s="201" t="s">
        <v>334</v>
      </c>
      <c r="B12" s="201">
        <v>84.7</v>
      </c>
      <c r="C12" s="2"/>
      <c r="D12" s="2"/>
      <c r="E12" s="2"/>
    </row>
    <row r="13" spans="1:10" ht="15.75" x14ac:dyDescent="0.25">
      <c r="A13" s="201" t="s">
        <v>97</v>
      </c>
      <c r="B13" s="201">
        <v>80.8</v>
      </c>
    </row>
    <row r="14" spans="1:10" ht="15.75" x14ac:dyDescent="0.25">
      <c r="A14" s="201" t="s">
        <v>96</v>
      </c>
      <c r="B14" s="201">
        <v>85.1</v>
      </c>
    </row>
    <row r="15" spans="1:10" ht="15.75" x14ac:dyDescent="0.25">
      <c r="A15" s="201" t="s">
        <v>95</v>
      </c>
      <c r="B15" s="201">
        <v>86.8</v>
      </c>
    </row>
    <row r="16" spans="1:10" ht="15.75" x14ac:dyDescent="0.25">
      <c r="A16" s="201" t="s">
        <v>94</v>
      </c>
      <c r="B16" s="201">
        <v>92.9</v>
      </c>
    </row>
    <row r="17" spans="1:2" ht="15.75" x14ac:dyDescent="0.25">
      <c r="A17" s="201" t="s">
        <v>93</v>
      </c>
      <c r="B17" s="201">
        <v>79.099999999999994</v>
      </c>
    </row>
    <row r="18" spans="1:2" ht="15.75" x14ac:dyDescent="0.25">
      <c r="A18" s="201" t="s">
        <v>92</v>
      </c>
      <c r="B18" s="201">
        <v>75.2</v>
      </c>
    </row>
    <row r="19" spans="1:2" ht="15.75" x14ac:dyDescent="0.25">
      <c r="A19" s="201" t="s">
        <v>91</v>
      </c>
      <c r="B19" s="201">
        <v>90</v>
      </c>
    </row>
    <row r="20" spans="1:2" ht="15.75" x14ac:dyDescent="0.25">
      <c r="A20" s="201" t="s">
        <v>90</v>
      </c>
      <c r="B20" s="201">
        <v>84.2</v>
      </c>
    </row>
    <row r="21" spans="1:2" ht="15.75" x14ac:dyDescent="0.25">
      <c r="A21" s="201" t="s">
        <v>89</v>
      </c>
      <c r="B21" s="201">
        <v>84.7</v>
      </c>
    </row>
    <row r="22" spans="1:2" ht="15.75" x14ac:dyDescent="0.25">
      <c r="A22" s="201" t="s">
        <v>88</v>
      </c>
      <c r="B22" s="201">
        <v>84.1</v>
      </c>
    </row>
    <row r="23" spans="1:2" ht="15.75" x14ac:dyDescent="0.25">
      <c r="A23" s="201" t="s">
        <v>87</v>
      </c>
      <c r="B23" s="201">
        <v>81.900000000000006</v>
      </c>
    </row>
    <row r="24" spans="1:2" ht="15.75" x14ac:dyDescent="0.25">
      <c r="A24" s="201" t="s">
        <v>86</v>
      </c>
      <c r="B24" s="201">
        <v>95.8</v>
      </c>
    </row>
    <row r="25" spans="1:2" ht="15.75" x14ac:dyDescent="0.25">
      <c r="A25" s="200"/>
      <c r="B25" s="200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obFXZr5ELjImbk1Px3ppo99Rq+kLtwvcA0k3JN/7tNjPN8pVNHC7juQuwHX6Bnzsq90oCcQVhWvLMvcUSEbFhQ==" saltValue="KCo3pKyBn+RgSb3GTPdUJ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10" priority="8" operator="lessThan">
      <formula>70</formula>
    </cfRule>
    <cfRule type="cellIs" dxfId="409" priority="9" operator="between">
      <formula>80</formula>
      <formula>70</formula>
    </cfRule>
    <cfRule type="cellIs" dxfId="408" priority="10" operator="greaterThan">
      <formula>80</formula>
    </cfRule>
  </conditionalFormatting>
  <conditionalFormatting sqref="B11:B24">
    <cfRule type="cellIs" dxfId="407" priority="2" operator="between">
      <formula>70</formula>
      <formula>80</formula>
    </cfRule>
    <cfRule type="cellIs" dxfId="406" priority="3" operator="lessThan">
      <formula>70</formula>
    </cfRule>
    <cfRule type="cellIs" dxfId="405" priority="4" operator="greaterThan">
      <formula>80</formula>
    </cfRule>
  </conditionalFormatting>
  <conditionalFormatting sqref="D8">
    <cfRule type="expression" dxfId="404" priority="1">
      <formula>TODAY()&gt;$J$8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EECC4-0F4E-413B-8504-8B4CA5A10333}">
  <sheetPr>
    <tabColor theme="4" tint="-0.249977111117893"/>
  </sheetPr>
  <dimension ref="A1:M43"/>
  <sheetViews>
    <sheetView workbookViewId="0">
      <selection activeCell="K24" sqref="K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3" bestFit="1" customWidth="1"/>
    <col min="5" max="5" width="5.42578125" customWidth="1"/>
    <col min="6" max="6" width="7" customWidth="1"/>
    <col min="13" max="13" width="9.5703125" hidden="1" customWidth="1"/>
  </cols>
  <sheetData>
    <row r="1" spans="1:13" ht="28.5" x14ac:dyDescent="0.45">
      <c r="A1" s="338" t="s">
        <v>912</v>
      </c>
      <c r="B1" s="339"/>
      <c r="C1" s="339"/>
      <c r="D1" s="340"/>
      <c r="E1" s="8"/>
      <c r="F1" s="8"/>
    </row>
    <row r="2" spans="1:13" ht="26.25" x14ac:dyDescent="0.25">
      <c r="A2" s="408" t="s">
        <v>320</v>
      </c>
      <c r="B2" s="409"/>
      <c r="C2" s="409"/>
      <c r="D2" s="410"/>
      <c r="E2" s="11"/>
      <c r="F2" s="11"/>
    </row>
    <row r="3" spans="1:13" ht="21.75" thickBot="1" x14ac:dyDescent="0.3">
      <c r="A3" s="411" t="s">
        <v>913</v>
      </c>
      <c r="B3" s="412"/>
      <c r="C3" s="412"/>
      <c r="D3" s="413"/>
      <c r="E3" s="11"/>
      <c r="F3" s="11"/>
    </row>
    <row r="4" spans="1:13" ht="7.7" customHeight="1" thickBot="1" x14ac:dyDescent="0.3">
      <c r="A4" s="11"/>
      <c r="B4" s="11"/>
      <c r="C4" s="11"/>
      <c r="D4" s="11"/>
      <c r="E4" s="11"/>
      <c r="F4" s="11"/>
    </row>
    <row r="5" spans="1:13" ht="37.5" x14ac:dyDescent="0.25">
      <c r="A5" s="197" t="s">
        <v>323</v>
      </c>
      <c r="B5" s="414">
        <f>AVERAGE(B11:B57)</f>
        <v>94.830769230769249</v>
      </c>
      <c r="C5" s="415"/>
      <c r="D5" s="416"/>
      <c r="E5" s="36"/>
      <c r="F5" s="36"/>
    </row>
    <row r="6" spans="1:13" ht="38.25" thickBot="1" x14ac:dyDescent="0.3">
      <c r="A6" s="214" t="s">
        <v>325</v>
      </c>
      <c r="B6" s="405">
        <f>AVERAGE(B11:B16)</f>
        <v>92.533333333333346</v>
      </c>
      <c r="C6" s="406"/>
      <c r="D6" s="407"/>
      <c r="E6" s="36"/>
      <c r="F6" s="36"/>
      <c r="M6" s="188">
        <v>46155</v>
      </c>
    </row>
    <row r="7" spans="1:13" ht="7.7" customHeight="1" thickBot="1" x14ac:dyDescent="0.3">
      <c r="A7" s="213"/>
      <c r="B7" s="208"/>
      <c r="C7" s="208"/>
      <c r="D7" s="208"/>
      <c r="E7" s="36"/>
      <c r="F7" s="36"/>
    </row>
    <row r="8" spans="1:13" ht="24" thickBot="1" x14ac:dyDescent="0.3">
      <c r="A8" s="281" t="s">
        <v>324</v>
      </c>
      <c r="B8" s="244">
        <v>39217</v>
      </c>
      <c r="C8" s="196" t="s">
        <v>368</v>
      </c>
      <c r="D8" s="282">
        <v>44330</v>
      </c>
      <c r="E8" s="31"/>
      <c r="F8" s="31"/>
    </row>
    <row r="9" spans="1:13" ht="12.6" customHeight="1" x14ac:dyDescent="0.25">
      <c r="A9" s="32"/>
      <c r="B9" s="33"/>
      <c r="C9" s="33"/>
      <c r="D9" s="33"/>
      <c r="E9" s="31"/>
      <c r="F9" s="31"/>
    </row>
    <row r="10" spans="1:13" s="2" customFormat="1" ht="15.75" x14ac:dyDescent="0.25">
      <c r="A10" s="14" t="s">
        <v>35</v>
      </c>
      <c r="B10" s="14" t="s">
        <v>327</v>
      </c>
    </row>
    <row r="11" spans="1:13" s="2" customFormat="1" ht="15.75" x14ac:dyDescent="0.25">
      <c r="A11" s="201" t="s">
        <v>343</v>
      </c>
      <c r="B11" s="201">
        <v>97.4</v>
      </c>
    </row>
    <row r="12" spans="1:13" ht="15.75" x14ac:dyDescent="0.25">
      <c r="A12" s="201" t="s">
        <v>61</v>
      </c>
      <c r="B12" s="201">
        <v>94.6</v>
      </c>
    </row>
    <row r="13" spans="1:13" ht="15.75" x14ac:dyDescent="0.25">
      <c r="A13" s="201" t="s">
        <v>85</v>
      </c>
      <c r="B13" s="201">
        <v>97</v>
      </c>
    </row>
    <row r="14" spans="1:13" ht="15.75" x14ac:dyDescent="0.25">
      <c r="A14" s="201" t="s">
        <v>84</v>
      </c>
      <c r="B14" s="201">
        <v>70.2</v>
      </c>
    </row>
    <row r="15" spans="1:13" ht="15.75" x14ac:dyDescent="0.25">
      <c r="A15" s="201" t="s">
        <v>83</v>
      </c>
      <c r="B15" s="201">
        <v>98</v>
      </c>
    </row>
    <row r="16" spans="1:13" ht="15.75" x14ac:dyDescent="0.25">
      <c r="A16" s="201" t="s">
        <v>82</v>
      </c>
      <c r="B16" s="201">
        <v>98</v>
      </c>
    </row>
    <row r="17" spans="1:2" ht="15.75" x14ac:dyDescent="0.25">
      <c r="A17" s="201" t="s">
        <v>81</v>
      </c>
      <c r="B17" s="201">
        <v>97.2</v>
      </c>
    </row>
    <row r="18" spans="1:2" ht="15.75" x14ac:dyDescent="0.25">
      <c r="A18" s="201" t="s">
        <v>80</v>
      </c>
      <c r="B18" s="201">
        <v>94.7</v>
      </c>
    </row>
    <row r="19" spans="1:2" ht="15.75" x14ac:dyDescent="0.25">
      <c r="A19" s="201" t="s">
        <v>79</v>
      </c>
      <c r="B19" s="201">
        <v>93.9</v>
      </c>
    </row>
    <row r="20" spans="1:2" ht="15.75" x14ac:dyDescent="0.25">
      <c r="A20" s="201" t="s">
        <v>78</v>
      </c>
      <c r="B20" s="201">
        <v>92.2</v>
      </c>
    </row>
    <row r="21" spans="1:2" ht="15.75" x14ac:dyDescent="0.25">
      <c r="A21" s="201" t="s">
        <v>77</v>
      </c>
      <c r="B21" s="201">
        <v>96.1</v>
      </c>
    </row>
    <row r="22" spans="1:2" ht="15.75" x14ac:dyDescent="0.25">
      <c r="A22" s="201" t="s">
        <v>76</v>
      </c>
      <c r="B22" s="201">
        <v>91.9</v>
      </c>
    </row>
    <row r="23" spans="1:2" ht="15.75" x14ac:dyDescent="0.25">
      <c r="A23" s="201" t="s">
        <v>75</v>
      </c>
      <c r="B23" s="201">
        <v>98.4</v>
      </c>
    </row>
    <row r="24" spans="1:2" ht="15.75" x14ac:dyDescent="0.25">
      <c r="A24" s="201" t="s">
        <v>74</v>
      </c>
      <c r="B24" s="201">
        <v>98</v>
      </c>
    </row>
    <row r="25" spans="1:2" ht="15.75" x14ac:dyDescent="0.25">
      <c r="A25" s="201" t="s">
        <v>73</v>
      </c>
      <c r="B25" s="201">
        <v>96</v>
      </c>
    </row>
    <row r="26" spans="1:2" ht="15.75" x14ac:dyDescent="0.25">
      <c r="A26" s="201" t="s">
        <v>72</v>
      </c>
      <c r="B26" s="201">
        <v>96</v>
      </c>
    </row>
    <row r="27" spans="1:2" ht="15.75" x14ac:dyDescent="0.25">
      <c r="A27" s="201" t="s">
        <v>71</v>
      </c>
      <c r="B27" s="201">
        <v>97</v>
      </c>
    </row>
    <row r="28" spans="1:2" ht="15.75" x14ac:dyDescent="0.25">
      <c r="A28" s="201" t="s">
        <v>70</v>
      </c>
      <c r="B28" s="201">
        <v>96</v>
      </c>
    </row>
    <row r="29" spans="1:2" ht="15.75" x14ac:dyDescent="0.25">
      <c r="A29" s="201" t="s">
        <v>69</v>
      </c>
      <c r="B29" s="201">
        <v>97</v>
      </c>
    </row>
    <row r="30" spans="1:2" ht="15.75" x14ac:dyDescent="0.25">
      <c r="A30" s="201" t="s">
        <v>68</v>
      </c>
      <c r="B30" s="201">
        <v>93</v>
      </c>
    </row>
    <row r="31" spans="1:2" ht="15.75" x14ac:dyDescent="0.25">
      <c r="A31" s="201" t="s">
        <v>67</v>
      </c>
      <c r="B31" s="201">
        <v>97</v>
      </c>
    </row>
    <row r="32" spans="1:2" ht="15.75" x14ac:dyDescent="0.25">
      <c r="A32" s="201" t="s">
        <v>66</v>
      </c>
      <c r="B32" s="201">
        <v>95</v>
      </c>
    </row>
    <row r="33" spans="1:6" ht="15.75" x14ac:dyDescent="0.25">
      <c r="A33" s="201" t="s">
        <v>65</v>
      </c>
      <c r="B33" s="201">
        <v>100</v>
      </c>
    </row>
    <row r="34" spans="1:6" ht="15.75" x14ac:dyDescent="0.25">
      <c r="A34" s="201" t="s">
        <v>64</v>
      </c>
      <c r="B34" s="201">
        <v>98</v>
      </c>
    </row>
    <row r="35" spans="1:6" ht="15.75" x14ac:dyDescent="0.25">
      <c r="A35" s="201" t="s">
        <v>63</v>
      </c>
      <c r="B35" s="201">
        <v>98</v>
      </c>
    </row>
    <row r="36" spans="1:6" ht="15.75" x14ac:dyDescent="0.25">
      <c r="A36" s="201" t="s">
        <v>62</v>
      </c>
      <c r="B36" s="201">
        <v>85</v>
      </c>
    </row>
    <row r="37" spans="1:6" x14ac:dyDescent="0.25">
      <c r="C37" s="7"/>
    </row>
    <row r="38" spans="1:6" ht="28.5" x14ac:dyDescent="0.45">
      <c r="A38" s="8"/>
    </row>
    <row r="39" spans="1:6" x14ac:dyDescent="0.25">
      <c r="A39" s="9"/>
      <c r="B39" s="10"/>
      <c r="C39" s="10"/>
      <c r="D39" s="10"/>
      <c r="E39" s="10"/>
      <c r="F39" s="10"/>
    </row>
    <row r="40" spans="1:6" x14ac:dyDescent="0.25">
      <c r="A40" s="3"/>
      <c r="B40" s="3"/>
      <c r="C40" s="3"/>
    </row>
    <row r="41" spans="1:6" x14ac:dyDescent="0.25">
      <c r="C41" s="4"/>
    </row>
    <row r="42" spans="1:6" x14ac:dyDescent="0.25">
      <c r="C42" s="4"/>
    </row>
    <row r="43" spans="1:6" x14ac:dyDescent="0.25">
      <c r="C43" s="4"/>
    </row>
  </sheetData>
  <sheetProtection algorithmName="SHA-512" hashValue="lySz43xSDB85ovQrRaJ7MRsDGIYaAcVht4oAJvXVF07swn+yIwXE2ZjTPiuJ8vVF7KwOBtfAAo2CgUwP+0n2rA==" saltValue="FqXZgXTFd8YWtAA4NWL/lA==" spinCount="100000" sheet="1" objects="1" scenarios="1"/>
  <mergeCells count="5">
    <mergeCell ref="B6:D6"/>
    <mergeCell ref="A2:D2"/>
    <mergeCell ref="A1:D1"/>
    <mergeCell ref="A3:D3"/>
    <mergeCell ref="B5:D5"/>
  </mergeCells>
  <conditionalFormatting sqref="B5:B6">
    <cfRule type="cellIs" dxfId="796" priority="10" operator="lessThan">
      <formula>70</formula>
    </cfRule>
    <cfRule type="cellIs" dxfId="795" priority="11" operator="between">
      <formula>80</formula>
      <formula>70</formula>
    </cfRule>
    <cfRule type="cellIs" dxfId="794" priority="12" operator="greaterThan">
      <formula>80</formula>
    </cfRule>
  </conditionalFormatting>
  <conditionalFormatting sqref="B11:B36">
    <cfRule type="cellIs" dxfId="793" priority="7" operator="between">
      <formula>70</formula>
      <formula>0</formula>
    </cfRule>
    <cfRule type="cellIs" dxfId="792" priority="8" operator="between">
      <formula>80</formula>
      <formula>70</formula>
    </cfRule>
    <cfRule type="cellIs" dxfId="791" priority="9" operator="greaterThan">
      <formula>80</formula>
    </cfRule>
  </conditionalFormatting>
  <conditionalFormatting sqref="D8">
    <cfRule type="expression" dxfId="790" priority="1">
      <formula>TODAY()&gt;$M$6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69E5-98BC-468E-B611-194D0C22F6A0}">
  <dimension ref="A1:J48"/>
  <sheetViews>
    <sheetView workbookViewId="0">
      <selection activeCell="L24" sqref="L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5" bestFit="1" customWidth="1"/>
    <col min="10" max="10" width="10.5703125" hidden="1" customWidth="1"/>
  </cols>
  <sheetData>
    <row r="1" spans="1:10" ht="28.5" x14ac:dyDescent="0.45">
      <c r="A1" s="431" t="s">
        <v>18</v>
      </c>
      <c r="B1" s="432"/>
      <c r="C1" s="432"/>
      <c r="D1" s="433"/>
      <c r="E1" s="191"/>
      <c r="F1" s="8"/>
    </row>
    <row r="2" spans="1:10" ht="26.25" x14ac:dyDescent="0.25">
      <c r="A2" s="489" t="s">
        <v>823</v>
      </c>
      <c r="B2" s="490"/>
      <c r="C2" s="490"/>
      <c r="D2" s="491"/>
      <c r="E2" s="203"/>
      <c r="F2" s="11"/>
    </row>
    <row r="3" spans="1:10" ht="19.7" customHeight="1" thickBot="1" x14ac:dyDescent="0.3">
      <c r="A3" s="495" t="s">
        <v>876</v>
      </c>
      <c r="B3" s="496"/>
      <c r="C3" s="496"/>
      <c r="D3" s="497"/>
      <c r="E3" s="203"/>
      <c r="F3" s="11"/>
    </row>
    <row r="4" spans="1:10" ht="7.7" customHeight="1" thickBot="1" x14ac:dyDescent="0.3">
      <c r="A4" s="29"/>
      <c r="B4" s="11"/>
      <c r="C4" s="11"/>
      <c r="D4" s="11"/>
      <c r="E4" s="203"/>
      <c r="F4" s="11"/>
    </row>
    <row r="5" spans="1:10" ht="37.5" x14ac:dyDescent="0.25">
      <c r="A5" s="215" t="s">
        <v>323</v>
      </c>
      <c r="B5" s="347">
        <f>AVERAGE(B10:B51)</f>
        <v>82.521052631578954</v>
      </c>
      <c r="C5" s="347"/>
      <c r="D5" s="348"/>
      <c r="E5" s="210"/>
      <c r="F5" s="36"/>
    </row>
    <row r="6" spans="1:10" ht="38.25" thickBot="1" x14ac:dyDescent="0.3">
      <c r="A6" s="214" t="s">
        <v>325</v>
      </c>
      <c r="B6" s="349">
        <f>AVERAGE(B10:B19)</f>
        <v>81.085714285714289</v>
      </c>
      <c r="C6" s="349"/>
      <c r="D6" s="350"/>
      <c r="E6" s="210"/>
      <c r="F6" s="35"/>
    </row>
    <row r="7" spans="1:10" ht="7.7" customHeight="1" thickBot="1" x14ac:dyDescent="0.3">
      <c r="A7" s="237"/>
      <c r="B7" s="246"/>
      <c r="C7" s="246"/>
      <c r="D7" s="246"/>
      <c r="E7" s="210"/>
      <c r="F7" s="35"/>
    </row>
    <row r="8" spans="1:10" ht="24" thickBot="1" x14ac:dyDescent="0.3">
      <c r="A8" s="202" t="s">
        <v>324</v>
      </c>
      <c r="B8" s="244">
        <v>42370</v>
      </c>
      <c r="C8" s="196" t="s">
        <v>368</v>
      </c>
      <c r="D8" s="223">
        <v>46022</v>
      </c>
      <c r="E8" s="212"/>
      <c r="F8" s="35"/>
      <c r="J8" s="188">
        <f>D8+1825</f>
        <v>47847</v>
      </c>
    </row>
    <row r="9" spans="1:10" ht="14.45" customHeight="1" x14ac:dyDescent="0.25">
      <c r="A9" s="32"/>
      <c r="B9" s="38"/>
      <c r="C9" s="38"/>
      <c r="D9" s="38"/>
      <c r="E9" s="212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11"/>
    </row>
    <row r="11" spans="1:10" ht="3.6" customHeight="1" x14ac:dyDescent="0.25">
      <c r="A11" s="235"/>
      <c r="B11" s="235"/>
      <c r="C11" s="227"/>
      <c r="D11" s="227"/>
      <c r="E11" s="211"/>
    </row>
    <row r="12" spans="1:10" ht="3.6" customHeight="1" x14ac:dyDescent="0.25">
      <c r="A12" s="235"/>
      <c r="B12" s="235"/>
      <c r="C12" s="227"/>
      <c r="D12" s="227"/>
      <c r="E12" s="211"/>
    </row>
    <row r="13" spans="1:10" ht="18" customHeight="1" x14ac:dyDescent="0.25">
      <c r="A13" s="228" t="s">
        <v>1188</v>
      </c>
      <c r="B13" s="228">
        <v>80.5</v>
      </c>
      <c r="C13" s="227"/>
      <c r="D13" s="227"/>
      <c r="E13" s="211"/>
    </row>
    <row r="14" spans="1:10" ht="17.100000000000001" customHeight="1" x14ac:dyDescent="0.25">
      <c r="A14" s="228" t="s">
        <v>1132</v>
      </c>
      <c r="B14" s="228">
        <v>79.900000000000006</v>
      </c>
      <c r="C14" s="227"/>
      <c r="D14" s="227"/>
      <c r="E14" s="211"/>
    </row>
    <row r="15" spans="1:10" ht="15.75" x14ac:dyDescent="0.25">
      <c r="A15" s="228" t="s">
        <v>1133</v>
      </c>
      <c r="B15" s="228">
        <v>72.900000000000006</v>
      </c>
      <c r="C15" s="227"/>
      <c r="D15" s="227"/>
      <c r="E15" s="211"/>
    </row>
    <row r="16" spans="1:10" ht="15.75" x14ac:dyDescent="0.25">
      <c r="A16" s="228" t="s">
        <v>1030</v>
      </c>
      <c r="B16" s="228">
        <v>83.7</v>
      </c>
      <c r="C16" s="227"/>
      <c r="D16" s="227"/>
      <c r="E16" s="211"/>
    </row>
    <row r="17" spans="1:5" ht="15.75" x14ac:dyDescent="0.25">
      <c r="A17" s="228" t="s">
        <v>1004</v>
      </c>
      <c r="B17" s="228">
        <v>88.2</v>
      </c>
      <c r="C17" s="227"/>
      <c r="D17" s="227"/>
      <c r="E17" s="211"/>
    </row>
    <row r="18" spans="1:5" ht="15.75" x14ac:dyDescent="0.25">
      <c r="A18" s="228" t="s">
        <v>791</v>
      </c>
      <c r="B18" s="228">
        <v>84.4</v>
      </c>
      <c r="C18" s="227"/>
      <c r="D18" s="227"/>
      <c r="E18" s="211"/>
    </row>
    <row r="19" spans="1:5" ht="17.45" customHeight="1" x14ac:dyDescent="0.25">
      <c r="A19" s="228" t="s">
        <v>773</v>
      </c>
      <c r="B19" s="228">
        <v>78</v>
      </c>
      <c r="C19" s="227"/>
      <c r="D19" s="227"/>
      <c r="E19" s="211"/>
    </row>
    <row r="20" spans="1:5" ht="15.75" x14ac:dyDescent="0.25">
      <c r="A20" s="228" t="s">
        <v>392</v>
      </c>
      <c r="B20" s="228">
        <v>78.099999999999994</v>
      </c>
      <c r="C20" s="227"/>
      <c r="D20" s="227"/>
      <c r="E20" s="211"/>
    </row>
    <row r="21" spans="1:5" ht="15.75" x14ac:dyDescent="0.25">
      <c r="A21" s="228" t="s">
        <v>335</v>
      </c>
      <c r="B21" s="228">
        <v>88.6</v>
      </c>
      <c r="C21" s="227"/>
      <c r="D21" s="227"/>
      <c r="E21" s="211"/>
    </row>
    <row r="22" spans="1:5" ht="15.75" x14ac:dyDescent="0.25">
      <c r="A22" s="228" t="s">
        <v>242</v>
      </c>
      <c r="B22" s="228">
        <v>88</v>
      </c>
      <c r="C22" s="231"/>
      <c r="D22" s="231"/>
      <c r="E22" s="209"/>
    </row>
    <row r="23" spans="1:5" ht="15.75" x14ac:dyDescent="0.25">
      <c r="A23" s="228" t="s">
        <v>243</v>
      </c>
      <c r="B23" s="228">
        <v>86</v>
      </c>
      <c r="C23" s="231"/>
      <c r="D23" s="231"/>
      <c r="E23" s="209"/>
    </row>
    <row r="24" spans="1:5" ht="15.75" x14ac:dyDescent="0.25">
      <c r="A24" s="228" t="s">
        <v>244</v>
      </c>
      <c r="B24" s="228">
        <v>84.5</v>
      </c>
      <c r="C24" s="231"/>
      <c r="D24" s="231"/>
      <c r="E24" s="209"/>
    </row>
    <row r="25" spans="1:5" ht="15.75" x14ac:dyDescent="0.25">
      <c r="A25" s="228" t="s">
        <v>245</v>
      </c>
      <c r="B25" s="228">
        <v>74.5</v>
      </c>
      <c r="C25" s="231"/>
      <c r="D25" s="231"/>
      <c r="E25" s="209"/>
    </row>
    <row r="26" spans="1:5" ht="15.75" x14ac:dyDescent="0.25">
      <c r="A26" s="228" t="s">
        <v>246</v>
      </c>
      <c r="B26" s="228">
        <v>74.3</v>
      </c>
      <c r="C26" s="231"/>
      <c r="D26" s="231"/>
      <c r="E26" s="209"/>
    </row>
    <row r="27" spans="1:5" ht="15.75" x14ac:dyDescent="0.25">
      <c r="A27" s="228" t="s">
        <v>247</v>
      </c>
      <c r="B27" s="228">
        <v>76.8</v>
      </c>
      <c r="C27" s="231"/>
      <c r="D27" s="231"/>
      <c r="E27" s="209"/>
    </row>
    <row r="28" spans="1:5" ht="15.75" x14ac:dyDescent="0.25">
      <c r="A28" s="228" t="s">
        <v>248</v>
      </c>
      <c r="B28" s="228">
        <v>76.7</v>
      </c>
      <c r="C28" s="231"/>
      <c r="D28" s="231"/>
      <c r="E28" s="209"/>
    </row>
    <row r="29" spans="1:5" ht="15.75" x14ac:dyDescent="0.25">
      <c r="A29" s="228" t="s">
        <v>249</v>
      </c>
      <c r="B29" s="228">
        <v>86.7</v>
      </c>
      <c r="C29" s="231"/>
      <c r="D29" s="231"/>
      <c r="E29" s="209"/>
    </row>
    <row r="30" spans="1:5" ht="15.75" x14ac:dyDescent="0.25">
      <c r="A30" s="228" t="s">
        <v>250</v>
      </c>
      <c r="B30" s="228">
        <v>92.5</v>
      </c>
      <c r="C30" s="231"/>
      <c r="D30" s="231"/>
      <c r="E30" s="209"/>
    </row>
    <row r="31" spans="1:5" ht="15.75" x14ac:dyDescent="0.25">
      <c r="A31" s="228" t="s">
        <v>251</v>
      </c>
      <c r="B31" s="228">
        <v>93.6</v>
      </c>
      <c r="C31" s="231"/>
      <c r="D31" s="231"/>
      <c r="E31" s="209"/>
    </row>
    <row r="32" spans="1:5" ht="15.75" x14ac:dyDescent="0.25">
      <c r="A32" s="229"/>
      <c r="B32" s="229"/>
      <c r="C32" s="231"/>
      <c r="D32" s="231"/>
    </row>
    <row r="33" spans="1:2" ht="15.75" x14ac:dyDescent="0.25">
      <c r="A33" s="200"/>
      <c r="B33" s="200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n4/K3Xior741jiumWl7IZRyHuxn0hcdC01Hi6K02jzP7DUDh2+c5xyeLlALH28zPo29KtBeKWuKxyUn1NYVUrA==" saltValue="LQgg5rZONuS+6BWkI2rKQ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403" priority="8" operator="lessThan">
      <formula>70</formula>
    </cfRule>
    <cfRule type="cellIs" dxfId="402" priority="9" operator="between">
      <formula>80</formula>
      <formula>70</formula>
    </cfRule>
    <cfRule type="cellIs" dxfId="401" priority="10" operator="greaterThan">
      <formula>80</formula>
    </cfRule>
  </conditionalFormatting>
  <conditionalFormatting sqref="B13:B31">
    <cfRule type="cellIs" dxfId="400" priority="2" operator="greaterThan">
      <formula>80</formula>
    </cfRule>
    <cfRule type="cellIs" dxfId="399" priority="3" operator="between">
      <formula>70</formula>
      <formula>80</formula>
    </cfRule>
    <cfRule type="cellIs" dxfId="398" priority="4" operator="lessThan">
      <formula>70</formula>
    </cfRule>
  </conditionalFormatting>
  <conditionalFormatting sqref="D8">
    <cfRule type="expression" dxfId="397" priority="1">
      <formula>TODAY()&gt;$J$8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2255-D0B8-494E-84A7-BC068BDF3345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38" t="s">
        <v>951</v>
      </c>
      <c r="B1" s="339"/>
      <c r="C1" s="339"/>
      <c r="D1" s="340"/>
      <c r="E1" s="8"/>
      <c r="F1" s="8"/>
    </row>
    <row r="2" spans="1:10" ht="26.25" x14ac:dyDescent="0.4">
      <c r="A2" s="420" t="s">
        <v>693</v>
      </c>
      <c r="B2" s="421"/>
      <c r="C2" s="421"/>
      <c r="D2" s="422"/>
      <c r="E2" s="11"/>
      <c r="F2" s="11"/>
    </row>
    <row r="3" spans="1:10" ht="21.75" thickBot="1" x14ac:dyDescent="0.3">
      <c r="A3" s="445" t="s">
        <v>952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AVERAGE(B11:B57)</f>
        <v>83.142857142857139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81.333333333333329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43282</v>
      </c>
      <c r="C8" s="196" t="s">
        <v>368</v>
      </c>
      <c r="D8" s="223">
        <v>46934</v>
      </c>
      <c r="E8" s="35"/>
      <c r="F8" s="35"/>
      <c r="J8" s="188">
        <f>D8+1825</f>
        <v>48759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380</v>
      </c>
      <c r="B11" s="201">
        <v>74.2</v>
      </c>
      <c r="C11" s="2"/>
      <c r="D11" s="2"/>
      <c r="E11" s="2"/>
    </row>
    <row r="12" spans="1:10" ht="15.75" x14ac:dyDescent="0.25">
      <c r="A12" s="201" t="s">
        <v>355</v>
      </c>
      <c r="B12" s="201">
        <v>91.2</v>
      </c>
      <c r="C12" s="2"/>
      <c r="D12" s="2"/>
      <c r="E12" s="2"/>
    </row>
    <row r="13" spans="1:10" ht="15.75" x14ac:dyDescent="0.25">
      <c r="A13" s="201" t="s">
        <v>146</v>
      </c>
      <c r="B13" s="201">
        <v>64.099999999999994</v>
      </c>
    </row>
    <row r="14" spans="1:10" ht="15.75" x14ac:dyDescent="0.25">
      <c r="A14" s="201" t="s">
        <v>145</v>
      </c>
      <c r="B14" s="201">
        <v>77.400000000000006</v>
      </c>
    </row>
    <row r="15" spans="1:10" ht="15.75" x14ac:dyDescent="0.25">
      <c r="A15" s="201" t="s">
        <v>144</v>
      </c>
      <c r="B15" s="201">
        <v>91.7</v>
      </c>
    </row>
    <row r="16" spans="1:10" ht="15.75" x14ac:dyDescent="0.25">
      <c r="A16" s="201" t="s">
        <v>143</v>
      </c>
      <c r="B16" s="201">
        <v>89.4</v>
      </c>
    </row>
    <row r="17" spans="1:2" ht="15.75" x14ac:dyDescent="0.25">
      <c r="A17" s="201" t="s">
        <v>142</v>
      </c>
      <c r="B17" s="201">
        <v>94</v>
      </c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EL6HOfvBkAhswN3fXjZpGHGOlb20+91ewpgC0yHp8IHtSknlnuZF3rNJRG4Yzaww6whpbNCOF8j+P+X+ttTDDA==" saltValue="QwdEFOFM6aUW/Qob/dS9O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96" priority="11" operator="lessThan">
      <formula>70</formula>
    </cfRule>
    <cfRule type="cellIs" dxfId="395" priority="12" operator="between">
      <formula>80</formula>
      <formula>70</formula>
    </cfRule>
    <cfRule type="cellIs" dxfId="394" priority="13" operator="greaterThan">
      <formula>80</formula>
    </cfRule>
  </conditionalFormatting>
  <conditionalFormatting sqref="B11:B17">
    <cfRule type="cellIs" dxfId="393" priority="2" operator="between">
      <formula>70</formula>
      <formula>80</formula>
    </cfRule>
    <cfRule type="cellIs" dxfId="392" priority="3" operator="lessThan">
      <formula>70</formula>
    </cfRule>
    <cfRule type="cellIs" dxfId="391" priority="4" operator="greaterThan">
      <formula>80</formula>
    </cfRule>
  </conditionalFormatting>
  <conditionalFormatting sqref="D8">
    <cfRule type="expression" dxfId="390" priority="1">
      <formula>TODAY()&gt;$J$8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0420-2AEB-4666-8720-FED00063D1B3}">
  <dimension ref="A1:J4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1.85546875" bestFit="1" customWidth="1"/>
    <col min="10" max="10" width="10.5703125" hidden="1" customWidth="1"/>
  </cols>
  <sheetData>
    <row r="1" spans="1:10" ht="28.5" x14ac:dyDescent="0.45">
      <c r="A1" s="431" t="s">
        <v>19</v>
      </c>
      <c r="B1" s="432"/>
      <c r="C1" s="432"/>
      <c r="D1" s="433"/>
      <c r="E1" s="8"/>
      <c r="F1" s="8"/>
    </row>
    <row r="2" spans="1:10" ht="52.5" customHeight="1" x14ac:dyDescent="0.25">
      <c r="A2" s="498" t="s">
        <v>1177</v>
      </c>
      <c r="B2" s="499"/>
      <c r="C2" s="499"/>
      <c r="D2" s="500"/>
      <c r="E2" s="11"/>
      <c r="F2" s="11"/>
    </row>
    <row r="3" spans="1:10" ht="19.5" thickBot="1" x14ac:dyDescent="0.3">
      <c r="A3" s="495" t="s">
        <v>875</v>
      </c>
      <c r="B3" s="496"/>
      <c r="C3" s="496"/>
      <c r="D3" s="49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AVERAGE(B10:B51)</f>
        <v>82.627272727272725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AVERAGE(B10:B19)</f>
        <v>75.142857142857139</v>
      </c>
      <c r="C6" s="349"/>
      <c r="D6" s="350"/>
      <c r="E6" s="36"/>
      <c r="F6" s="35"/>
    </row>
    <row r="7" spans="1:10" ht="7.7" customHeight="1" thickBot="1" x14ac:dyDescent="0.3">
      <c r="A7" s="213"/>
      <c r="B7" s="246"/>
      <c r="C7" s="246"/>
      <c r="D7" s="246"/>
      <c r="E7" s="36"/>
      <c r="F7" s="35"/>
    </row>
    <row r="8" spans="1:10" ht="24" thickBot="1" x14ac:dyDescent="0.3">
      <c r="A8" s="202" t="s">
        <v>324</v>
      </c>
      <c r="B8" s="244">
        <v>43770</v>
      </c>
      <c r="C8" s="196" t="s">
        <v>368</v>
      </c>
      <c r="D8" s="223">
        <v>46325</v>
      </c>
      <c r="E8" s="35"/>
      <c r="F8" s="35"/>
      <c r="J8" s="188">
        <f>D8+1825</f>
        <v>48150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5.0999999999999996" customHeight="1" x14ac:dyDescent="0.25">
      <c r="A11" s="235"/>
      <c r="B11" s="235"/>
      <c r="C11" s="227"/>
      <c r="D11" s="227"/>
      <c r="E11" s="2"/>
    </row>
    <row r="12" spans="1:10" ht="5.0999999999999996" customHeight="1" x14ac:dyDescent="0.25">
      <c r="A12" s="235"/>
      <c r="B12" s="235"/>
      <c r="C12" s="227"/>
      <c r="D12" s="227"/>
      <c r="E12" s="2"/>
    </row>
    <row r="13" spans="1:10" ht="18.75" customHeight="1" x14ac:dyDescent="0.25">
      <c r="A13" s="228" t="s">
        <v>1152</v>
      </c>
      <c r="B13" s="228">
        <v>89.9</v>
      </c>
      <c r="C13" s="227"/>
      <c r="D13" s="227"/>
      <c r="E13" s="2"/>
    </row>
    <row r="14" spans="1:10" ht="17.100000000000001" customHeight="1" x14ac:dyDescent="0.25">
      <c r="A14" s="228" t="s">
        <v>1134</v>
      </c>
      <c r="B14" s="228">
        <v>87</v>
      </c>
      <c r="C14" s="227"/>
      <c r="D14" s="227"/>
      <c r="E14" s="2"/>
    </row>
    <row r="15" spans="1:10" ht="15.75" x14ac:dyDescent="0.25">
      <c r="A15" s="228" t="s">
        <v>1098</v>
      </c>
      <c r="B15" s="228">
        <v>70.099999999999994</v>
      </c>
      <c r="C15" s="227"/>
      <c r="D15" s="227"/>
      <c r="E15" s="2"/>
    </row>
    <row r="16" spans="1:10" ht="15.75" x14ac:dyDescent="0.25">
      <c r="A16" s="228" t="s">
        <v>1031</v>
      </c>
      <c r="B16" s="228">
        <v>47.1</v>
      </c>
      <c r="C16" s="227"/>
      <c r="D16" s="227"/>
      <c r="E16" s="2"/>
    </row>
    <row r="17" spans="1:5" ht="15.75" x14ac:dyDescent="0.25">
      <c r="A17" s="228" t="s">
        <v>1005</v>
      </c>
      <c r="B17" s="228">
        <v>75</v>
      </c>
      <c r="C17" s="227"/>
      <c r="D17" s="227"/>
      <c r="E17" s="2"/>
    </row>
    <row r="18" spans="1:5" ht="15.75" x14ac:dyDescent="0.25">
      <c r="A18" s="228" t="s">
        <v>792</v>
      </c>
      <c r="B18" s="228">
        <v>77.599999999999994</v>
      </c>
      <c r="C18" s="227"/>
      <c r="D18" s="227"/>
      <c r="E18" s="2"/>
    </row>
    <row r="19" spans="1:5" ht="16.350000000000001" customHeight="1" x14ac:dyDescent="0.25">
      <c r="A19" s="228" t="s">
        <v>774</v>
      </c>
      <c r="B19" s="228">
        <v>79.3</v>
      </c>
      <c r="C19" s="227"/>
      <c r="D19" s="227"/>
      <c r="E19" s="2"/>
    </row>
    <row r="20" spans="1:5" ht="15.75" x14ac:dyDescent="0.25">
      <c r="A20" s="228" t="s">
        <v>393</v>
      </c>
      <c r="B20" s="228">
        <v>95.7</v>
      </c>
      <c r="C20" s="227"/>
      <c r="D20" s="227"/>
      <c r="E20" s="2"/>
    </row>
    <row r="21" spans="1:5" ht="15.75" x14ac:dyDescent="0.25">
      <c r="A21" s="228" t="s">
        <v>356</v>
      </c>
      <c r="B21" s="228">
        <v>96.8</v>
      </c>
      <c r="C21" s="227"/>
      <c r="D21" s="227"/>
      <c r="E21" s="2"/>
    </row>
    <row r="22" spans="1:5" ht="15.75" x14ac:dyDescent="0.25">
      <c r="A22" s="228" t="s">
        <v>252</v>
      </c>
      <c r="B22" s="228">
        <v>97</v>
      </c>
      <c r="C22" s="231"/>
      <c r="D22" s="231"/>
    </row>
    <row r="23" spans="1:5" ht="15.75" x14ac:dyDescent="0.25">
      <c r="A23" s="228" t="s">
        <v>253</v>
      </c>
      <c r="B23" s="228">
        <v>93.4</v>
      </c>
      <c r="C23" s="231"/>
      <c r="D23" s="231"/>
    </row>
    <row r="24" spans="1:5" ht="15.75" x14ac:dyDescent="0.25">
      <c r="A24" s="229"/>
      <c r="B24" s="229"/>
      <c r="C24" s="231"/>
      <c r="D24" s="231"/>
    </row>
    <row r="25" spans="1:5" ht="15.75" x14ac:dyDescent="0.25">
      <c r="A25" s="229"/>
      <c r="B25" s="229"/>
      <c r="C25" s="231"/>
      <c r="D25" s="231"/>
    </row>
    <row r="26" spans="1:5" ht="15.75" x14ac:dyDescent="0.25">
      <c r="A26" s="229"/>
      <c r="B26" s="229"/>
      <c r="C26" s="231"/>
      <c r="D26" s="231"/>
    </row>
    <row r="27" spans="1:5" ht="15.75" x14ac:dyDescent="0.25">
      <c r="A27" s="229"/>
      <c r="B27" s="228"/>
      <c r="C27" s="231"/>
      <c r="D27" s="231"/>
    </row>
    <row r="28" spans="1:5" ht="15.75" x14ac:dyDescent="0.25">
      <c r="A28" s="192"/>
      <c r="B28" s="192"/>
      <c r="C28" s="209"/>
      <c r="D28" s="209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cxf1ptUpEF0Q+I8KEAT+NqBQXoEFEjn73E5VCLIQSQidsImfALZ0HiNRL3IsCZV5c1QsJezaa+pR5Kpiqrlklw==" saltValue="xoH0lnxFGnz8x4extTfth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89" priority="8" operator="lessThan">
      <formula>70</formula>
    </cfRule>
    <cfRule type="cellIs" dxfId="388" priority="9" operator="between">
      <formula>80</formula>
      <formula>70</formula>
    </cfRule>
    <cfRule type="cellIs" dxfId="387" priority="10" operator="greaterThan">
      <formula>80</formula>
    </cfRule>
  </conditionalFormatting>
  <conditionalFormatting sqref="B13:B19">
    <cfRule type="cellIs" dxfId="386" priority="2" operator="between">
      <formula>70</formula>
      <formula>80</formula>
    </cfRule>
    <cfRule type="cellIs" dxfId="385" priority="3" operator="lessThan">
      <formula>70</formula>
    </cfRule>
  </conditionalFormatting>
  <conditionalFormatting sqref="B13:B23">
    <cfRule type="cellIs" dxfId="384" priority="4" operator="greaterThan">
      <formula>80</formula>
    </cfRule>
  </conditionalFormatting>
  <conditionalFormatting sqref="B27">
    <cfRule type="cellIs" dxfId="383" priority="5" operator="greaterThan">
      <formula>80</formula>
    </cfRule>
  </conditionalFormatting>
  <conditionalFormatting sqref="D8">
    <cfRule type="expression" dxfId="382" priority="1">
      <formula>TODAY()&gt;$J$8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50A62-E7BA-4B76-BEA6-A8D73A70AA5E}">
  <dimension ref="A1:J48"/>
  <sheetViews>
    <sheetView zoomScaleNormal="100"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431" t="s">
        <v>20</v>
      </c>
      <c r="B1" s="432"/>
      <c r="C1" s="432"/>
      <c r="D1" s="433"/>
      <c r="E1" s="8"/>
      <c r="F1" s="8"/>
    </row>
    <row r="2" spans="1:10" ht="26.25" x14ac:dyDescent="0.25">
      <c r="A2" s="489" t="s">
        <v>844</v>
      </c>
      <c r="B2" s="490"/>
      <c r="C2" s="490"/>
      <c r="D2" s="491"/>
      <c r="E2" s="11"/>
      <c r="F2" s="11"/>
    </row>
    <row r="3" spans="1:10" ht="37.35" customHeight="1" thickBot="1" x14ac:dyDescent="0.3">
      <c r="A3" s="492" t="s">
        <v>874</v>
      </c>
      <c r="B3" s="493"/>
      <c r="C3" s="493"/>
      <c r="D3" s="494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AVERAGE(B10:B51)</f>
        <v>86.972727272727283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AVERAGE(B10:B19)</f>
        <v>86.55714285714285</v>
      </c>
      <c r="C6" s="349"/>
      <c r="D6" s="350"/>
      <c r="E6" s="36"/>
      <c r="F6" s="35"/>
    </row>
    <row r="7" spans="1:10" ht="7.7" customHeight="1" thickBot="1" x14ac:dyDescent="0.3">
      <c r="A7" s="237"/>
      <c r="B7" s="246"/>
      <c r="C7" s="246"/>
      <c r="D7" s="246"/>
      <c r="E7" s="36"/>
      <c r="F7" s="35"/>
    </row>
    <row r="8" spans="1:10" ht="24" thickBot="1" x14ac:dyDescent="0.3">
      <c r="A8" s="202" t="s">
        <v>324</v>
      </c>
      <c r="B8" s="244">
        <v>43770</v>
      </c>
      <c r="C8" s="196" t="s">
        <v>368</v>
      </c>
      <c r="D8" s="223">
        <v>46690</v>
      </c>
      <c r="E8" s="35"/>
      <c r="F8" s="35"/>
      <c r="J8" s="188">
        <f>D8+1825</f>
        <v>48515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5.45" customHeight="1" x14ac:dyDescent="0.25">
      <c r="A11" s="235"/>
      <c r="B11" s="235"/>
      <c r="C11" s="227"/>
      <c r="D11" s="227"/>
      <c r="E11" s="2"/>
    </row>
    <row r="12" spans="1:10" ht="5.45" customHeight="1" x14ac:dyDescent="0.25">
      <c r="A12" s="235"/>
      <c r="B12" s="235"/>
      <c r="C12" s="227"/>
      <c r="D12" s="227"/>
      <c r="E12" s="2"/>
    </row>
    <row r="13" spans="1:10" ht="18.75" customHeight="1" x14ac:dyDescent="0.25">
      <c r="A13" s="228" t="s">
        <v>1152</v>
      </c>
      <c r="B13" s="228">
        <v>92.6</v>
      </c>
      <c r="C13" s="227"/>
      <c r="D13" s="227"/>
      <c r="E13" s="2"/>
    </row>
    <row r="14" spans="1:10" ht="17.100000000000001" customHeight="1" x14ac:dyDescent="0.25">
      <c r="A14" s="228" t="s">
        <v>1134</v>
      </c>
      <c r="B14" s="228">
        <v>93.3</v>
      </c>
      <c r="C14" s="227"/>
      <c r="D14" s="227"/>
      <c r="E14" s="2"/>
    </row>
    <row r="15" spans="1:10" ht="15.75" x14ac:dyDescent="0.25">
      <c r="A15" s="228" t="s">
        <v>1098</v>
      </c>
      <c r="B15" s="228">
        <v>92.3</v>
      </c>
      <c r="C15" s="227"/>
      <c r="D15" s="227"/>
      <c r="E15" s="2"/>
    </row>
    <row r="16" spans="1:10" ht="15.75" x14ac:dyDescent="0.25">
      <c r="A16" s="228" t="s">
        <v>1031</v>
      </c>
      <c r="B16" s="228">
        <v>96.3</v>
      </c>
      <c r="C16" s="227"/>
      <c r="D16" s="227"/>
      <c r="E16" s="2"/>
    </row>
    <row r="17" spans="1:5" ht="15.75" x14ac:dyDescent="0.25">
      <c r="A17" s="228" t="s">
        <v>1006</v>
      </c>
      <c r="B17" s="228">
        <v>95.6</v>
      </c>
      <c r="C17" s="227"/>
      <c r="D17" s="227"/>
      <c r="E17" s="2"/>
    </row>
    <row r="18" spans="1:5" ht="15.75" x14ac:dyDescent="0.25">
      <c r="A18" s="228" t="s">
        <v>781</v>
      </c>
      <c r="B18" s="228">
        <v>90</v>
      </c>
      <c r="C18" s="227"/>
      <c r="D18" s="227"/>
      <c r="E18" s="2"/>
    </row>
    <row r="19" spans="1:5" ht="15.6" customHeight="1" x14ac:dyDescent="0.25">
      <c r="A19" s="228" t="s">
        <v>774</v>
      </c>
      <c r="B19" s="228">
        <v>45.8</v>
      </c>
      <c r="C19" s="227"/>
      <c r="D19" s="227"/>
      <c r="E19" s="2"/>
    </row>
    <row r="20" spans="1:5" ht="15.75" x14ac:dyDescent="0.25">
      <c r="A20" s="228" t="s">
        <v>393</v>
      </c>
      <c r="B20" s="228">
        <v>89.7</v>
      </c>
      <c r="C20" s="227"/>
      <c r="D20" s="227"/>
      <c r="E20" s="2"/>
    </row>
    <row r="21" spans="1:5" ht="15.75" x14ac:dyDescent="0.25">
      <c r="A21" s="228" t="s">
        <v>356</v>
      </c>
      <c r="B21" s="228">
        <v>84.4</v>
      </c>
      <c r="C21" s="227"/>
      <c r="D21" s="227"/>
      <c r="E21" s="2"/>
    </row>
    <row r="22" spans="1:5" ht="15.75" x14ac:dyDescent="0.25">
      <c r="A22" s="228" t="s">
        <v>252</v>
      </c>
      <c r="B22" s="228">
        <v>85.6</v>
      </c>
      <c r="C22" s="231"/>
      <c r="D22" s="231"/>
    </row>
    <row r="23" spans="1:5" ht="15.75" x14ac:dyDescent="0.25">
      <c r="A23" s="228" t="s">
        <v>253</v>
      </c>
      <c r="B23" s="228">
        <v>91.1</v>
      </c>
      <c r="C23" s="231"/>
      <c r="D23" s="231"/>
    </row>
    <row r="24" spans="1:5" ht="15.75" x14ac:dyDescent="0.25">
      <c r="A24" s="229"/>
      <c r="B24" s="229"/>
      <c r="C24" s="231"/>
      <c r="D24" s="231"/>
    </row>
    <row r="25" spans="1:5" x14ac:dyDescent="0.25">
      <c r="A25" s="227"/>
      <c r="B25" s="227"/>
      <c r="C25" s="231"/>
      <c r="D25" s="231"/>
    </row>
    <row r="26" spans="1:5" x14ac:dyDescent="0.25">
      <c r="A26" s="227"/>
      <c r="B26" s="227"/>
      <c r="C26" s="231"/>
      <c r="D26" s="231"/>
    </row>
    <row r="27" spans="1:5" x14ac:dyDescent="0.25">
      <c r="A27" s="227"/>
      <c r="B27" s="227"/>
      <c r="C27" s="231"/>
      <c r="D27" s="231"/>
    </row>
    <row r="28" spans="1:5" x14ac:dyDescent="0.25">
      <c r="A28" s="227"/>
      <c r="B28" s="227"/>
      <c r="C28" s="231"/>
      <c r="D28" s="231"/>
    </row>
    <row r="29" spans="1:5" x14ac:dyDescent="0.25">
      <c r="A29" s="227"/>
      <c r="B29" s="227"/>
      <c r="C29" s="231"/>
      <c r="D29" s="231"/>
    </row>
    <row r="30" spans="1:5" x14ac:dyDescent="0.25">
      <c r="A30" s="227"/>
      <c r="B30" s="227"/>
      <c r="C30" s="231"/>
      <c r="D30" s="231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WqCKIRVADHhp7g11V4oRxwdjQmOuG9DyVSCdAFgGoUztmwNF5yTVbOYeLlpy63hwFlA5csZVLb/06GAViqqfrg==" saltValue="ZhJLHs5IGzF8KxaCuRW1c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81" priority="7" operator="lessThan">
      <formula>70</formula>
    </cfRule>
    <cfRule type="cellIs" dxfId="380" priority="8" operator="between">
      <formula>80</formula>
      <formula>70</formula>
    </cfRule>
    <cfRule type="cellIs" dxfId="379" priority="9" operator="greaterThan">
      <formula>80</formula>
    </cfRule>
  </conditionalFormatting>
  <conditionalFormatting sqref="B13:B19">
    <cfRule type="cellIs" dxfId="378" priority="2" operator="between">
      <formula>70</formula>
      <formula>80</formula>
    </cfRule>
    <cfRule type="cellIs" dxfId="377" priority="3" operator="lessThan">
      <formula>70</formula>
    </cfRule>
  </conditionalFormatting>
  <conditionalFormatting sqref="B13:B23">
    <cfRule type="cellIs" dxfId="376" priority="4" operator="greaterThan">
      <formula>80</formula>
    </cfRule>
  </conditionalFormatting>
  <conditionalFormatting sqref="D8">
    <cfRule type="expression" dxfId="375" priority="1">
      <formula>TODAY()&gt;$J$8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9B64-9A4B-418E-BB07-887D649C623C}">
  <dimension ref="A1:J46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85546875" customWidth="1"/>
    <col min="4" max="4" width="10.85546875" customWidth="1"/>
    <col min="10" max="10" width="9.5703125" hidden="1" customWidth="1"/>
  </cols>
  <sheetData>
    <row r="1" spans="1:10" ht="28.5" x14ac:dyDescent="0.45">
      <c r="A1" s="431" t="s">
        <v>21</v>
      </c>
      <c r="B1" s="432"/>
      <c r="C1" s="432"/>
      <c r="D1" s="433"/>
      <c r="E1" s="8"/>
      <c r="F1" s="8"/>
    </row>
    <row r="2" spans="1:10" ht="45.75" customHeight="1" x14ac:dyDescent="0.4">
      <c r="A2" s="501" t="s">
        <v>1176</v>
      </c>
      <c r="B2" s="502"/>
      <c r="C2" s="502"/>
      <c r="D2" s="503"/>
      <c r="E2" s="11"/>
      <c r="F2" s="11"/>
    </row>
    <row r="3" spans="1:10" ht="21.75" thickBot="1" x14ac:dyDescent="0.4">
      <c r="A3" s="504" t="s">
        <v>873</v>
      </c>
      <c r="B3" s="505"/>
      <c r="C3" s="505"/>
      <c r="D3" s="506"/>
      <c r="E3" s="11"/>
      <c r="F3" s="11"/>
    </row>
    <row r="4" spans="1:10" ht="7.7" customHeight="1" thickBot="1" x14ac:dyDescent="0.3">
      <c r="A4" s="247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AVERAGE(B10:B51)</f>
        <v>84.766666666666666</v>
      </c>
      <c r="C5" s="347"/>
      <c r="D5" s="348"/>
      <c r="E5" s="41"/>
      <c r="F5" s="41"/>
    </row>
    <row r="6" spans="1:10" ht="38.25" thickBot="1" x14ac:dyDescent="0.3">
      <c r="A6" s="214" t="s">
        <v>325</v>
      </c>
      <c r="B6" s="349">
        <f>AVERAGE(B10:B19)</f>
        <v>81.614285714285728</v>
      </c>
      <c r="C6" s="349"/>
      <c r="D6" s="350"/>
      <c r="E6" s="36"/>
      <c r="F6" s="31"/>
    </row>
    <row r="7" spans="1:10" ht="7.7" customHeight="1" thickBot="1" x14ac:dyDescent="0.3">
      <c r="A7" s="237"/>
      <c r="B7" s="246"/>
      <c r="C7" s="246"/>
      <c r="D7" s="246"/>
      <c r="E7" s="36"/>
      <c r="F7" s="31"/>
    </row>
    <row r="8" spans="1:10" ht="24" thickBot="1" x14ac:dyDescent="0.3">
      <c r="A8" s="202" t="s">
        <v>324</v>
      </c>
      <c r="B8" s="244">
        <v>44226</v>
      </c>
      <c r="C8" s="196" t="s">
        <v>368</v>
      </c>
      <c r="D8" s="222">
        <v>46780</v>
      </c>
      <c r="E8" s="31"/>
      <c r="F8" s="31"/>
      <c r="J8" s="188">
        <f>D8+1825</f>
        <v>48605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8.4499999999999993" customHeight="1" x14ac:dyDescent="0.25">
      <c r="A11" s="235"/>
      <c r="B11" s="235"/>
      <c r="C11" s="227"/>
      <c r="D11" s="227"/>
      <c r="E11" s="2"/>
    </row>
    <row r="12" spans="1:10" ht="8.4499999999999993" customHeight="1" x14ac:dyDescent="0.25">
      <c r="A12" s="235"/>
      <c r="B12" s="235"/>
      <c r="C12" s="227"/>
      <c r="D12" s="227"/>
      <c r="E12" s="2"/>
    </row>
    <row r="13" spans="1:10" ht="14.25" customHeight="1" x14ac:dyDescent="0.25">
      <c r="A13" s="228" t="s">
        <v>1155</v>
      </c>
      <c r="B13" s="228">
        <v>82.9</v>
      </c>
      <c r="C13" s="227"/>
      <c r="D13" s="227"/>
      <c r="E13" s="2"/>
    </row>
    <row r="14" spans="1:10" ht="17.45" customHeight="1" x14ac:dyDescent="0.25">
      <c r="A14" s="228" t="s">
        <v>1116</v>
      </c>
      <c r="B14" s="228">
        <v>67.8</v>
      </c>
      <c r="C14" s="227"/>
      <c r="D14" s="227"/>
      <c r="E14" s="2"/>
    </row>
    <row r="15" spans="1:10" ht="15.75" x14ac:dyDescent="0.25">
      <c r="A15" s="228" t="s">
        <v>1105</v>
      </c>
      <c r="B15" s="228">
        <v>64.599999999999994</v>
      </c>
      <c r="C15" s="227"/>
      <c r="D15" s="227"/>
      <c r="E15" s="2"/>
    </row>
    <row r="16" spans="1:10" ht="15.75" x14ac:dyDescent="0.25">
      <c r="A16" s="228" t="s">
        <v>1018</v>
      </c>
      <c r="B16" s="228">
        <v>82.2</v>
      </c>
      <c r="C16" s="227"/>
      <c r="D16" s="227"/>
      <c r="E16" s="2"/>
    </row>
    <row r="17" spans="1:5" ht="15.75" x14ac:dyDescent="0.25">
      <c r="A17" s="228" t="s">
        <v>1010</v>
      </c>
      <c r="B17" s="228">
        <v>85.5</v>
      </c>
      <c r="C17" s="227"/>
      <c r="D17" s="227"/>
      <c r="E17" s="2"/>
    </row>
    <row r="18" spans="1:5" ht="15.75" x14ac:dyDescent="0.25">
      <c r="A18" s="228" t="s">
        <v>782</v>
      </c>
      <c r="B18" s="228">
        <v>94.1</v>
      </c>
      <c r="C18" s="227"/>
      <c r="D18" s="227"/>
      <c r="E18" s="2"/>
    </row>
    <row r="19" spans="1:5" ht="16.350000000000001" customHeight="1" x14ac:dyDescent="0.25">
      <c r="A19" s="228" t="s">
        <v>1009</v>
      </c>
      <c r="B19" s="228">
        <v>94.2</v>
      </c>
      <c r="C19" s="227"/>
      <c r="D19" s="227"/>
      <c r="E19" s="2"/>
    </row>
    <row r="20" spans="1:5" ht="15.75" x14ac:dyDescent="0.25">
      <c r="A20" s="228" t="s">
        <v>1008</v>
      </c>
      <c r="B20" s="228">
        <v>95.8</v>
      </c>
      <c r="C20" s="231"/>
      <c r="D20" s="231"/>
    </row>
    <row r="21" spans="1:5" ht="15.75" x14ac:dyDescent="0.25">
      <c r="A21" s="228" t="s">
        <v>1007</v>
      </c>
      <c r="B21" s="228">
        <v>95.8</v>
      </c>
      <c r="C21" s="231"/>
      <c r="D21" s="231"/>
    </row>
    <row r="22" spans="1:5" ht="15.75" x14ac:dyDescent="0.25">
      <c r="A22" s="229"/>
      <c r="B22" s="229"/>
      <c r="C22" s="231"/>
      <c r="D22" s="231"/>
    </row>
    <row r="23" spans="1:5" ht="15.75" x14ac:dyDescent="0.25">
      <c r="A23" s="229"/>
      <c r="B23" s="229"/>
      <c r="C23" s="231"/>
      <c r="D23" s="231"/>
    </row>
    <row r="24" spans="1:5" ht="15.75" x14ac:dyDescent="0.25">
      <c r="A24" s="229"/>
      <c r="B24" s="229"/>
      <c r="C24" s="231"/>
      <c r="D24" s="231"/>
    </row>
    <row r="25" spans="1:5" x14ac:dyDescent="0.25">
      <c r="A25" s="227"/>
      <c r="B25" s="227"/>
      <c r="C25" s="231"/>
      <c r="D25" s="231"/>
    </row>
    <row r="26" spans="1:5" x14ac:dyDescent="0.25">
      <c r="A26" s="211"/>
      <c r="B26" s="211"/>
      <c r="C26" s="209"/>
      <c r="D26" s="209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</sheetData>
  <sheetProtection algorithmName="SHA-512" hashValue="iltLSJZe8G3iKZIAZe/7WLVao22iXglVT0shnawc9kq8tV3fJCZEt86r82S/FrEAP3juhN8Svw0fx6zj9rKucw==" saltValue="ZyMmOVfkRKyUwCtlLLhTq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74" priority="5" operator="lessThan">
      <formula>70</formula>
    </cfRule>
    <cfRule type="cellIs" dxfId="373" priority="6" operator="between">
      <formula>80</formula>
      <formula>70</formula>
    </cfRule>
    <cfRule type="cellIs" dxfId="372" priority="7" operator="greaterThan">
      <formula>80</formula>
    </cfRule>
  </conditionalFormatting>
  <conditionalFormatting sqref="B13:B21">
    <cfRule type="cellIs" dxfId="371" priority="2" operator="between">
      <formula>70</formula>
      <formula>80</formula>
    </cfRule>
    <cfRule type="cellIs" dxfId="370" priority="3" operator="lessThan">
      <formula>70</formula>
    </cfRule>
    <cfRule type="cellIs" dxfId="369" priority="4" operator="greaterThan">
      <formula>80</formula>
    </cfRule>
  </conditionalFormatting>
  <conditionalFormatting sqref="D8">
    <cfRule type="expression" dxfId="368" priority="1">
      <formula>TODAY()&gt;$J$8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7155-9667-48C9-9D5E-1E351A37A5F6}">
  <dimension ref="A1:J46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10.5703125" hidden="1" customWidth="1"/>
  </cols>
  <sheetData>
    <row r="1" spans="1:10" ht="28.5" x14ac:dyDescent="0.45">
      <c r="A1" s="338" t="s">
        <v>845</v>
      </c>
      <c r="B1" s="339"/>
      <c r="C1" s="339"/>
      <c r="D1" s="340"/>
      <c r="E1" s="8"/>
      <c r="F1" s="8"/>
    </row>
    <row r="2" spans="1:10" ht="26.25" x14ac:dyDescent="0.4">
      <c r="A2" s="341" t="s">
        <v>823</v>
      </c>
      <c r="B2" s="342"/>
      <c r="C2" s="342"/>
      <c r="D2" s="343"/>
      <c r="E2" s="11"/>
      <c r="F2" s="11"/>
    </row>
    <row r="3" spans="1:10" ht="21.75" thickBot="1" x14ac:dyDescent="0.4">
      <c r="A3" s="507" t="s">
        <v>872</v>
      </c>
      <c r="B3" s="508"/>
      <c r="C3" s="508"/>
      <c r="D3" s="509"/>
      <c r="E3" s="11"/>
      <c r="F3" s="11"/>
    </row>
    <row r="4" spans="1:10" ht="7.7" customHeight="1" thickBot="1" x14ac:dyDescent="0.3">
      <c r="A4" s="1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AVERAGE(B10:B49)</f>
        <v>90.399999999999991</v>
      </c>
      <c r="C5" s="347"/>
      <c r="D5" s="348"/>
      <c r="E5" s="41"/>
      <c r="F5" s="41"/>
    </row>
    <row r="6" spans="1:10" ht="38.25" thickBot="1" x14ac:dyDescent="0.3">
      <c r="A6" s="214" t="s">
        <v>325</v>
      </c>
      <c r="B6" s="349">
        <f>AVERAGE(B10:B21)</f>
        <v>90.399999999999991</v>
      </c>
      <c r="C6" s="349"/>
      <c r="D6" s="350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44562</v>
      </c>
      <c r="C8" s="196" t="s">
        <v>368</v>
      </c>
      <c r="D8" s="222">
        <v>47118</v>
      </c>
      <c r="E8" s="31"/>
      <c r="F8" s="31"/>
      <c r="J8" s="188">
        <f>D8+1825</f>
        <v>48943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8.4499999999999993" customHeight="1" x14ac:dyDescent="0.25">
      <c r="A12" s="14"/>
      <c r="B12" s="14"/>
      <c r="C12" s="2"/>
      <c r="D12" s="2"/>
      <c r="E12" s="2"/>
    </row>
    <row r="13" spans="1:10" ht="17.25" customHeight="1" x14ac:dyDescent="0.25">
      <c r="A13" s="201" t="s">
        <v>1189</v>
      </c>
      <c r="B13" s="201">
        <v>85.9</v>
      </c>
      <c r="C13" s="2"/>
      <c r="D13" s="2"/>
      <c r="E13" s="2"/>
    </row>
    <row r="14" spans="1:10" ht="17.45" customHeight="1" x14ac:dyDescent="0.25">
      <c r="A14" s="201" t="s">
        <v>1117</v>
      </c>
      <c r="B14" s="201">
        <v>93.4</v>
      </c>
      <c r="C14" s="2"/>
      <c r="D14" s="2"/>
      <c r="E14" s="2"/>
    </row>
    <row r="15" spans="1:10" ht="15.75" x14ac:dyDescent="0.25">
      <c r="A15" s="201" t="s">
        <v>1093</v>
      </c>
      <c r="B15" s="201">
        <v>87.3</v>
      </c>
      <c r="C15" s="2"/>
      <c r="D15" s="2"/>
      <c r="E15" s="2"/>
    </row>
    <row r="16" spans="1:10" ht="15.75" x14ac:dyDescent="0.25">
      <c r="A16" s="201" t="s">
        <v>1032</v>
      </c>
      <c r="B16" s="201">
        <v>90.5</v>
      </c>
      <c r="C16" s="2"/>
      <c r="D16" s="2"/>
      <c r="E16" s="2"/>
    </row>
    <row r="17" spans="1:5" ht="15.75" x14ac:dyDescent="0.25">
      <c r="A17" s="201" t="s">
        <v>1011</v>
      </c>
      <c r="B17" s="201">
        <v>89.9</v>
      </c>
      <c r="C17" s="2"/>
      <c r="D17" s="2"/>
      <c r="E17" s="2"/>
    </row>
    <row r="18" spans="1:5" ht="15.75" x14ac:dyDescent="0.25">
      <c r="A18" s="201" t="s">
        <v>846</v>
      </c>
      <c r="B18" s="201">
        <v>93</v>
      </c>
      <c r="C18" s="2"/>
      <c r="D18" s="2"/>
      <c r="E18" s="2"/>
    </row>
    <row r="19" spans="1:5" ht="16.350000000000001" customHeight="1" x14ac:dyDescent="0.25">
      <c r="A19" s="201" t="s">
        <v>847</v>
      </c>
      <c r="B19" s="201">
        <v>92.8</v>
      </c>
      <c r="C19" s="2"/>
      <c r="D19" s="2"/>
      <c r="E19" s="2"/>
    </row>
    <row r="20" spans="1:5" ht="15.75" x14ac:dyDescent="0.25">
      <c r="A20" s="200"/>
      <c r="B20" s="200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</row>
    <row r="46" spans="1:2" x14ac:dyDescent="0.25">
      <c r="A46" s="2"/>
    </row>
  </sheetData>
  <sheetProtection algorithmName="SHA-512" hashValue="r4AcYMpz4TgxBchGTYdq80fTE7TEgqinAcUCvlmHmI1NETkidDDc4/TgI89DUbByyBt5QeoTEn4nwJ04pzUs9w==" saltValue="TFjB1doWsGyZBz75v66N7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67" priority="5" operator="lessThan">
      <formula>70</formula>
    </cfRule>
    <cfRule type="cellIs" dxfId="366" priority="6" operator="between">
      <formula>80</formula>
      <formula>70</formula>
    </cfRule>
    <cfRule type="cellIs" dxfId="365" priority="7" operator="greaterThan">
      <formula>80</formula>
    </cfRule>
  </conditionalFormatting>
  <conditionalFormatting sqref="B13:B19">
    <cfRule type="cellIs" dxfId="364" priority="2" operator="between">
      <formula>70</formula>
      <formula>80</formula>
    </cfRule>
    <cfRule type="cellIs" dxfId="363" priority="3" operator="lessThan">
      <formula>70</formula>
    </cfRule>
    <cfRule type="cellIs" dxfId="362" priority="4" operator="greaterThan">
      <formula>80</formula>
    </cfRule>
  </conditionalFormatting>
  <conditionalFormatting sqref="D8">
    <cfRule type="expression" dxfId="361" priority="1">
      <formula>TODAY()&gt;$J$8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2DB1-BED7-481A-9FA0-3CA054751C26}">
  <sheetPr>
    <tabColor theme="4" tint="-0.249977111117893"/>
  </sheetPr>
  <dimension ref="A1:J41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38" t="s">
        <v>848</v>
      </c>
      <c r="B1" s="339"/>
      <c r="C1" s="339"/>
      <c r="D1" s="340"/>
      <c r="E1" s="8"/>
      <c r="F1" s="8"/>
    </row>
    <row r="2" spans="1:10" ht="26.25" x14ac:dyDescent="0.4">
      <c r="A2" s="420" t="s">
        <v>254</v>
      </c>
      <c r="B2" s="421"/>
      <c r="C2" s="421"/>
      <c r="D2" s="422"/>
      <c r="E2" s="11"/>
      <c r="F2" s="11"/>
    </row>
    <row r="3" spans="1:10" ht="40.35" customHeight="1" thickBot="1" x14ac:dyDescent="0.4">
      <c r="A3" s="344" t="s">
        <v>953</v>
      </c>
      <c r="B3" s="345"/>
      <c r="C3" s="345"/>
      <c r="D3" s="346"/>
      <c r="E3" s="11"/>
      <c r="F3" s="11"/>
    </row>
    <row r="4" spans="1:10" ht="7.7" customHeight="1" thickBot="1" x14ac:dyDescent="0.3">
      <c r="A4" s="47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AVERAGE(B10:B44)</f>
        <v>83.65</v>
      </c>
      <c r="C5" s="347"/>
      <c r="D5" s="348"/>
      <c r="E5" s="41"/>
      <c r="F5" s="41"/>
    </row>
    <row r="6" spans="1:10" ht="38.25" thickBot="1" x14ac:dyDescent="0.3">
      <c r="A6" s="214" t="s">
        <v>325</v>
      </c>
      <c r="B6" s="349">
        <f>AVERAGE(B10:B18)</f>
        <v>83.65</v>
      </c>
      <c r="C6" s="349"/>
      <c r="D6" s="350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44531</v>
      </c>
      <c r="C8" s="196" t="s">
        <v>368</v>
      </c>
      <c r="D8" s="223">
        <v>44956</v>
      </c>
      <c r="E8" s="31"/>
      <c r="F8" s="31"/>
      <c r="J8" s="188">
        <f>D8+1825</f>
        <v>46781</v>
      </c>
    </row>
    <row r="9" spans="1:10" ht="14.45" customHeight="1" x14ac:dyDescent="0.25">
      <c r="A9" s="32"/>
      <c r="B9" s="33"/>
      <c r="C9" s="33"/>
      <c r="D9" s="33"/>
      <c r="E9" s="33"/>
      <c r="F9" s="17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15.75" x14ac:dyDescent="0.25">
      <c r="A12" s="200" t="s">
        <v>794</v>
      </c>
      <c r="B12" s="200">
        <v>86.8</v>
      </c>
      <c r="C12" s="2"/>
      <c r="D12" s="2"/>
      <c r="E12" s="2"/>
    </row>
    <row r="13" spans="1:10" ht="15.75" x14ac:dyDescent="0.25">
      <c r="A13" s="200" t="s">
        <v>793</v>
      </c>
      <c r="B13" s="200">
        <v>80.5</v>
      </c>
      <c r="C13" s="2"/>
      <c r="D13" s="2"/>
      <c r="E13" s="2"/>
    </row>
    <row r="14" spans="1:10" ht="16.350000000000001" customHeight="1" x14ac:dyDescent="0.25">
      <c r="A14" s="2"/>
      <c r="B14" s="2"/>
      <c r="C14" s="2"/>
      <c r="D14" s="2"/>
      <c r="E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</row>
    <row r="41" spans="1:2" x14ac:dyDescent="0.25">
      <c r="A41" s="2"/>
    </row>
  </sheetData>
  <sheetProtection algorithmName="SHA-512" hashValue="HCsRdn8lCVP4dGca1UPRpH31ojZQiovpbF5G6E8VOSH/KCx4ut6KebzkSXNokFlye0vdSEq+NdFRdo09eekNHQ==" saltValue="NlOPuPIK+si52f7Mrou0OQ==" spinCount="100000" sheet="1" objects="1" scenarios="1"/>
  <mergeCells count="5">
    <mergeCell ref="B6:D6"/>
    <mergeCell ref="A2:D2"/>
    <mergeCell ref="A3:D3"/>
    <mergeCell ref="B5:D5"/>
    <mergeCell ref="A1:D1"/>
  </mergeCells>
  <conditionalFormatting sqref="B5:B6">
    <cfRule type="cellIs" dxfId="360" priority="5" operator="lessThan">
      <formula>70</formula>
    </cfRule>
    <cfRule type="cellIs" dxfId="359" priority="6" operator="between">
      <formula>80</formula>
      <formula>70</formula>
    </cfRule>
    <cfRule type="cellIs" dxfId="358" priority="7" operator="greaterThan">
      <formula>80</formula>
    </cfRule>
  </conditionalFormatting>
  <conditionalFormatting sqref="B12:B13">
    <cfRule type="cellIs" dxfId="357" priority="2" operator="between">
      <formula>70</formula>
      <formula>80</formula>
    </cfRule>
    <cfRule type="cellIs" dxfId="356" priority="3" operator="lessThan">
      <formula>70</formula>
    </cfRule>
    <cfRule type="cellIs" dxfId="355" priority="4" operator="greaterThan">
      <formula>80</formula>
    </cfRule>
  </conditionalFormatting>
  <conditionalFormatting sqref="D8">
    <cfRule type="expression" dxfId="354" priority="1">
      <formula>TODAY()&gt;$J$8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CEEB7-17D2-413D-84DE-06BDD2CAB9C7}">
  <sheetPr>
    <tabColor theme="2"/>
  </sheetPr>
  <dimension ref="A1:J44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10.5703125" hidden="1" customWidth="1"/>
  </cols>
  <sheetData>
    <row r="1" spans="1:10" ht="28.5" x14ac:dyDescent="0.45">
      <c r="A1" s="338" t="s">
        <v>849</v>
      </c>
      <c r="B1" s="339"/>
      <c r="C1" s="339"/>
      <c r="D1" s="340"/>
      <c r="E1" s="8"/>
      <c r="F1" s="8"/>
    </row>
    <row r="2" spans="1:10" ht="45" customHeight="1" x14ac:dyDescent="0.4">
      <c r="A2" s="510" t="s">
        <v>1180</v>
      </c>
      <c r="B2" s="511"/>
      <c r="C2" s="511"/>
      <c r="D2" s="512"/>
      <c r="E2" s="11"/>
      <c r="F2" s="11"/>
    </row>
    <row r="3" spans="1:10" ht="21.75" thickBot="1" x14ac:dyDescent="0.4">
      <c r="A3" s="507" t="s">
        <v>871</v>
      </c>
      <c r="B3" s="508"/>
      <c r="C3" s="508"/>
      <c r="D3" s="509"/>
      <c r="E3" s="11"/>
      <c r="F3" s="11"/>
    </row>
    <row r="4" spans="1:10" ht="7.7" customHeight="1" thickBot="1" x14ac:dyDescent="0.3">
      <c r="A4" s="1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AVERAGE(B10:B47)</f>
        <v>92.97999999999999</v>
      </c>
      <c r="C5" s="347"/>
      <c r="D5" s="348"/>
      <c r="E5" s="41"/>
      <c r="F5" s="41"/>
    </row>
    <row r="6" spans="1:10" ht="38.25" thickBot="1" x14ac:dyDescent="0.3">
      <c r="A6" s="214" t="s">
        <v>325</v>
      </c>
      <c r="B6" s="349">
        <f>AVERAGE(B10:B21)</f>
        <v>92.97999999999999</v>
      </c>
      <c r="C6" s="349"/>
      <c r="D6" s="350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44877</v>
      </c>
      <c r="C8" s="196" t="s">
        <v>368</v>
      </c>
      <c r="D8" s="222">
        <v>47433</v>
      </c>
      <c r="E8" s="31"/>
      <c r="F8" s="31"/>
      <c r="J8" s="188">
        <f>D8+1825</f>
        <v>49258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8.4499999999999993" customHeight="1" x14ac:dyDescent="0.25">
      <c r="A12" s="14"/>
      <c r="B12" s="14"/>
      <c r="C12" s="2"/>
      <c r="D12" s="2"/>
      <c r="E12" s="2"/>
    </row>
    <row r="13" spans="1:10" ht="17.25" customHeight="1" x14ac:dyDescent="0.25">
      <c r="A13" s="201" t="s">
        <v>1150</v>
      </c>
      <c r="B13" s="201">
        <v>94.9</v>
      </c>
      <c r="C13" s="2"/>
      <c r="D13" s="2"/>
      <c r="E13" s="2"/>
    </row>
    <row r="14" spans="1:10" ht="17.45" customHeight="1" x14ac:dyDescent="0.25">
      <c r="A14" s="201" t="s">
        <v>1135</v>
      </c>
      <c r="B14" s="201">
        <v>90.8</v>
      </c>
      <c r="C14" s="2"/>
      <c r="D14" s="2"/>
      <c r="E14" s="2"/>
    </row>
    <row r="15" spans="1:10" ht="15.75" x14ac:dyDescent="0.25">
      <c r="A15" s="201" t="s">
        <v>1085</v>
      </c>
      <c r="B15" s="201">
        <v>89.3</v>
      </c>
      <c r="C15" s="2"/>
      <c r="D15" s="2"/>
      <c r="E15" s="2"/>
    </row>
    <row r="16" spans="1:10" ht="15.75" x14ac:dyDescent="0.25">
      <c r="A16" s="201" t="s">
        <v>1027</v>
      </c>
      <c r="B16" s="201">
        <v>93.9</v>
      </c>
      <c r="C16" s="2"/>
      <c r="D16" s="2"/>
      <c r="E16" s="2"/>
    </row>
    <row r="17" spans="1:5" ht="15.75" x14ac:dyDescent="0.25">
      <c r="A17" s="201" t="s">
        <v>1012</v>
      </c>
      <c r="B17" s="201">
        <v>96</v>
      </c>
      <c r="C17" s="2"/>
      <c r="D17" s="2"/>
      <c r="E17" s="2"/>
    </row>
    <row r="18" spans="1:5" ht="16.350000000000001" customHeight="1" x14ac:dyDescent="0.25">
      <c r="A18" s="200"/>
      <c r="B18" s="200"/>
      <c r="C18" s="2"/>
      <c r="D18" s="2"/>
      <c r="E18" s="2"/>
    </row>
    <row r="19" spans="1:5" x14ac:dyDescent="0.25">
      <c r="A19" s="2"/>
      <c r="B19" s="2"/>
    </row>
    <row r="20" spans="1:5" x14ac:dyDescent="0.25">
      <c r="A20" s="2"/>
      <c r="B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</row>
    <row r="44" spans="1:2" x14ac:dyDescent="0.25">
      <c r="A44" s="2"/>
    </row>
  </sheetData>
  <sheetProtection algorithmName="SHA-512" hashValue="cGdeAwrFNs/oMwtnanzeOtRhBzYD6y/B2ehJ0mpcCBiuO91FRa0jQHxfynijBLs8PE2NeuUD1NO6AaRFuA6xXA==" saltValue="+i0Qa/MktJUIcKEC8JL83g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353" priority="5" operator="lessThan">
      <formula>70</formula>
    </cfRule>
    <cfRule type="cellIs" dxfId="352" priority="6" operator="between">
      <formula>80</formula>
      <formula>70</formula>
    </cfRule>
    <cfRule type="cellIs" dxfId="351" priority="7" operator="greaterThan">
      <formula>80</formula>
    </cfRule>
  </conditionalFormatting>
  <conditionalFormatting sqref="B13:B17">
    <cfRule type="cellIs" dxfId="350" priority="2" operator="between">
      <formula>70</formula>
      <formula>80</formula>
    </cfRule>
    <cfRule type="cellIs" dxfId="349" priority="3" operator="lessThan">
      <formula>70</formula>
    </cfRule>
    <cfRule type="cellIs" dxfId="348" priority="4" operator="greaterThan">
      <formula>80</formula>
    </cfRule>
  </conditionalFormatting>
  <conditionalFormatting sqref="D8">
    <cfRule type="expression" dxfId="347" priority="1">
      <formula>TODAY()&gt;$J$8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8CFA-7231-45AF-9F26-F7FF2A73F21C}">
  <dimension ref="A1:J44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10.5703125" hidden="1" customWidth="1"/>
  </cols>
  <sheetData>
    <row r="1" spans="1:10" ht="28.5" x14ac:dyDescent="0.45">
      <c r="A1" s="338" t="s">
        <v>850</v>
      </c>
      <c r="B1" s="339"/>
      <c r="C1" s="339"/>
      <c r="D1" s="340"/>
      <c r="E1" s="8"/>
      <c r="F1" s="8"/>
    </row>
    <row r="2" spans="1:10" ht="23.25" x14ac:dyDescent="0.35">
      <c r="A2" s="513" t="s">
        <v>851</v>
      </c>
      <c r="B2" s="514"/>
      <c r="C2" s="514"/>
      <c r="D2" s="515"/>
      <c r="E2" s="11"/>
      <c r="F2" s="11"/>
    </row>
    <row r="3" spans="1:10" ht="21.75" thickBot="1" x14ac:dyDescent="0.4">
      <c r="A3" s="507" t="s">
        <v>870</v>
      </c>
      <c r="B3" s="508"/>
      <c r="C3" s="508"/>
      <c r="D3" s="509"/>
      <c r="E3" s="11"/>
      <c r="F3" s="11"/>
    </row>
    <row r="4" spans="1:10" ht="7.7" customHeight="1" thickBot="1" x14ac:dyDescent="0.3">
      <c r="A4" s="1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AVERAGE(B10:B47)</f>
        <v>79.140000000000015</v>
      </c>
      <c r="C5" s="347"/>
      <c r="D5" s="348"/>
      <c r="E5" s="41"/>
      <c r="F5" s="41"/>
    </row>
    <row r="6" spans="1:10" ht="38.25" thickBot="1" x14ac:dyDescent="0.3">
      <c r="A6" s="214" t="s">
        <v>325</v>
      </c>
      <c r="B6" s="349">
        <f>AVERAGE(B10:B21)</f>
        <v>79.140000000000015</v>
      </c>
      <c r="C6" s="349"/>
      <c r="D6" s="350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44858</v>
      </c>
      <c r="C8" s="196" t="s">
        <v>368</v>
      </c>
      <c r="D8" s="222">
        <v>47049</v>
      </c>
      <c r="E8" s="31"/>
      <c r="F8" s="31"/>
      <c r="J8" s="188">
        <f>D8+1825</f>
        <v>48874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8.4499999999999993" customHeight="1" x14ac:dyDescent="0.25">
      <c r="A11" s="14"/>
      <c r="B11" s="14"/>
      <c r="C11" s="2"/>
      <c r="D11" s="2"/>
      <c r="E11" s="2"/>
    </row>
    <row r="12" spans="1:10" ht="8.4499999999999993" customHeight="1" x14ac:dyDescent="0.25">
      <c r="A12" s="14"/>
      <c r="B12" s="14"/>
      <c r="C12" s="2"/>
      <c r="D12" s="2"/>
      <c r="E12" s="2"/>
    </row>
    <row r="13" spans="1:10" ht="15.75" customHeight="1" x14ac:dyDescent="0.25">
      <c r="A13" s="201" t="s">
        <v>1150</v>
      </c>
      <c r="B13" s="201">
        <v>82.9</v>
      </c>
      <c r="C13" s="2"/>
      <c r="D13" s="2"/>
      <c r="E13" s="2"/>
    </row>
    <row r="14" spans="1:10" ht="17.100000000000001" customHeight="1" x14ac:dyDescent="0.25">
      <c r="A14" s="201" t="s">
        <v>1111</v>
      </c>
      <c r="B14" s="201">
        <v>80</v>
      </c>
      <c r="C14" s="2"/>
      <c r="D14" s="2"/>
      <c r="E14" s="2"/>
    </row>
    <row r="15" spans="1:10" ht="15.75" x14ac:dyDescent="0.25">
      <c r="A15" s="201" t="s">
        <v>1136</v>
      </c>
      <c r="B15" s="201">
        <v>80.099999999999994</v>
      </c>
      <c r="C15" s="2"/>
      <c r="D15" s="2"/>
      <c r="E15" s="2"/>
    </row>
    <row r="16" spans="1:10" ht="15.75" x14ac:dyDescent="0.25">
      <c r="A16" s="201" t="s">
        <v>1041</v>
      </c>
      <c r="B16" s="201">
        <v>75.099999999999994</v>
      </c>
      <c r="C16" s="2"/>
      <c r="D16" s="2"/>
      <c r="E16" s="2"/>
    </row>
    <row r="17" spans="1:5" ht="15.75" x14ac:dyDescent="0.25">
      <c r="A17" s="201" t="s">
        <v>1137</v>
      </c>
      <c r="B17" s="201">
        <v>77.599999999999994</v>
      </c>
      <c r="C17" s="2"/>
      <c r="D17" s="2"/>
      <c r="E17" s="2"/>
    </row>
    <row r="18" spans="1:5" ht="16.350000000000001" customHeight="1" x14ac:dyDescent="0.25">
      <c r="A18" s="2"/>
      <c r="B18" s="2"/>
      <c r="C18" s="2"/>
      <c r="D18" s="2"/>
      <c r="E18" s="2"/>
    </row>
    <row r="19" spans="1:5" x14ac:dyDescent="0.25">
      <c r="A19" s="2"/>
      <c r="B19" s="2"/>
    </row>
    <row r="20" spans="1:5" x14ac:dyDescent="0.25">
      <c r="A20" s="2"/>
      <c r="B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</row>
    <row r="44" spans="1:2" x14ac:dyDescent="0.25">
      <c r="A44" s="2"/>
    </row>
  </sheetData>
  <sheetProtection algorithmName="SHA-512" hashValue="nM2xWKvjPm4P2FonVAw6HZJFhmCSqDtrEB8j+uRMaMFDhDp1DHsd3C0GBWKaLAaRsvDa7OzlqGyVj93cxoLsmg==" saltValue="mVRMVu87/ZnznngzytX6ow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346" priority="5" operator="lessThan">
      <formula>70</formula>
    </cfRule>
    <cfRule type="cellIs" dxfId="345" priority="6" operator="between">
      <formula>80</formula>
      <formula>70</formula>
    </cfRule>
    <cfRule type="cellIs" dxfId="344" priority="7" operator="greaterThan">
      <formula>80</formula>
    </cfRule>
  </conditionalFormatting>
  <conditionalFormatting sqref="B13:B17">
    <cfRule type="cellIs" dxfId="343" priority="2" operator="between">
      <formula>70</formula>
      <formula>80</formula>
    </cfRule>
    <cfRule type="cellIs" dxfId="342" priority="3" operator="lessThan">
      <formula>70</formula>
    </cfRule>
    <cfRule type="cellIs" dxfId="341" priority="4" operator="greaterThan">
      <formula>80</formula>
    </cfRule>
  </conditionalFormatting>
  <conditionalFormatting sqref="D8">
    <cfRule type="expression" dxfId="340" priority="1">
      <formula>TODAY()&gt;$J$8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D27A-1E78-4468-9451-6251A004CE6D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2.42578125" bestFit="1" customWidth="1"/>
    <col min="10" max="10" width="9.5703125" hidden="1" customWidth="1"/>
  </cols>
  <sheetData>
    <row r="1" spans="1:10" ht="28.5" x14ac:dyDescent="0.45">
      <c r="A1" s="338" t="s">
        <v>954</v>
      </c>
      <c r="B1" s="339"/>
      <c r="C1" s="339"/>
      <c r="D1" s="340"/>
      <c r="E1" s="8"/>
      <c r="F1" s="8"/>
    </row>
    <row r="2" spans="1:10" ht="26.25" x14ac:dyDescent="0.25">
      <c r="A2" s="489" t="s">
        <v>693</v>
      </c>
      <c r="B2" s="490"/>
      <c r="C2" s="490"/>
      <c r="D2" s="491"/>
      <c r="E2" s="11"/>
      <c r="F2" s="11"/>
    </row>
    <row r="3" spans="1:10" ht="21.75" thickBot="1" x14ac:dyDescent="0.3">
      <c r="A3" s="445" t="s">
        <v>748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AVERAGE(B10:B58)</f>
        <v>87.22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76.033333333333331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39995</v>
      </c>
      <c r="C8" s="196" t="s">
        <v>368</v>
      </c>
      <c r="D8" s="223">
        <v>45108</v>
      </c>
      <c r="E8" s="35"/>
      <c r="F8" s="35"/>
      <c r="J8" s="188">
        <f>D8+1825</f>
        <v>46933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394</v>
      </c>
      <c r="B11" s="200">
        <v>54</v>
      </c>
      <c r="C11" s="2"/>
      <c r="D11" s="2"/>
      <c r="E11" s="2"/>
    </row>
    <row r="12" spans="1:10" ht="15.75" x14ac:dyDescent="0.25">
      <c r="A12" s="200" t="s">
        <v>357</v>
      </c>
      <c r="B12" s="200">
        <v>82</v>
      </c>
      <c r="C12" s="2"/>
      <c r="D12" s="2"/>
      <c r="E12" s="2"/>
    </row>
    <row r="13" spans="1:10" ht="15.75" x14ac:dyDescent="0.25">
      <c r="A13" s="200" t="s">
        <v>282</v>
      </c>
      <c r="B13" s="200">
        <v>73.7</v>
      </c>
    </row>
    <row r="14" spans="1:10" ht="15.75" x14ac:dyDescent="0.25">
      <c r="A14" s="200" t="s">
        <v>281</v>
      </c>
      <c r="B14" s="200">
        <v>88.7</v>
      </c>
    </row>
    <row r="15" spans="1:10" ht="15.75" x14ac:dyDescent="0.25">
      <c r="A15" s="200" t="s">
        <v>280</v>
      </c>
      <c r="B15" s="200">
        <v>82.5</v>
      </c>
    </row>
    <row r="16" spans="1:10" ht="15.75" x14ac:dyDescent="0.25">
      <c r="A16" s="200" t="s">
        <v>279</v>
      </c>
      <c r="B16" s="200">
        <v>75.3</v>
      </c>
    </row>
    <row r="17" spans="1:2" ht="15.75" x14ac:dyDescent="0.25">
      <c r="A17" s="200" t="s">
        <v>278</v>
      </c>
      <c r="B17" s="200">
        <v>74.8</v>
      </c>
    </row>
    <row r="18" spans="1:2" ht="15.75" x14ac:dyDescent="0.25">
      <c r="A18" s="200" t="s">
        <v>277</v>
      </c>
      <c r="B18" s="200">
        <v>87.6</v>
      </c>
    </row>
    <row r="19" spans="1:2" ht="15.75" x14ac:dyDescent="0.25">
      <c r="A19" s="200" t="s">
        <v>276</v>
      </c>
      <c r="B19" s="200">
        <v>72.2</v>
      </c>
    </row>
    <row r="20" spans="1:2" ht="15.75" x14ac:dyDescent="0.25">
      <c r="A20" s="200" t="s">
        <v>275</v>
      </c>
      <c r="B20" s="200">
        <v>89.4</v>
      </c>
    </row>
    <row r="21" spans="1:2" ht="15.75" x14ac:dyDescent="0.25">
      <c r="A21" s="200" t="s">
        <v>274</v>
      </c>
      <c r="B21" s="200">
        <v>92.2</v>
      </c>
    </row>
    <row r="22" spans="1:2" ht="15.75" x14ac:dyDescent="0.25">
      <c r="A22" s="200" t="s">
        <v>273</v>
      </c>
      <c r="B22" s="200">
        <v>92.2</v>
      </c>
    </row>
    <row r="23" spans="1:2" ht="15.75" x14ac:dyDescent="0.25">
      <c r="A23" s="200" t="s">
        <v>272</v>
      </c>
      <c r="B23" s="200">
        <v>94.7</v>
      </c>
    </row>
    <row r="24" spans="1:2" ht="15.75" x14ac:dyDescent="0.25">
      <c r="A24" s="200" t="s">
        <v>271</v>
      </c>
      <c r="B24" s="200">
        <v>96.3</v>
      </c>
    </row>
    <row r="25" spans="1:2" ht="15.75" x14ac:dyDescent="0.25">
      <c r="A25" s="200" t="s">
        <v>270</v>
      </c>
      <c r="B25" s="200">
        <v>93.9</v>
      </c>
    </row>
    <row r="26" spans="1:2" ht="15.75" x14ac:dyDescent="0.25">
      <c r="A26" s="200" t="s">
        <v>269</v>
      </c>
      <c r="B26" s="200">
        <v>95</v>
      </c>
    </row>
    <row r="27" spans="1:2" ht="15.75" x14ac:dyDescent="0.25">
      <c r="A27" s="200" t="s">
        <v>268</v>
      </c>
      <c r="B27" s="200">
        <v>98</v>
      </c>
    </row>
    <row r="28" spans="1:2" ht="15.75" x14ac:dyDescent="0.25">
      <c r="A28" s="200" t="s">
        <v>267</v>
      </c>
      <c r="B28" s="200">
        <v>96</v>
      </c>
    </row>
    <row r="29" spans="1:2" ht="15.75" x14ac:dyDescent="0.25">
      <c r="A29" s="200" t="s">
        <v>266</v>
      </c>
      <c r="B29" s="200">
        <v>94</v>
      </c>
    </row>
    <row r="30" spans="1:2" ht="15.75" x14ac:dyDescent="0.25">
      <c r="A30" s="200" t="s">
        <v>265</v>
      </c>
      <c r="B30" s="200">
        <v>95</v>
      </c>
    </row>
    <row r="31" spans="1:2" ht="15.75" x14ac:dyDescent="0.25">
      <c r="A31" s="200" t="s">
        <v>264</v>
      </c>
      <c r="B31" s="200">
        <v>94</v>
      </c>
    </row>
    <row r="32" spans="1:2" ht="15.75" x14ac:dyDescent="0.25">
      <c r="A32" s="200" t="s">
        <v>263</v>
      </c>
      <c r="B32" s="200">
        <v>94</v>
      </c>
    </row>
    <row r="33" spans="1:2" ht="15.75" x14ac:dyDescent="0.25">
      <c r="A33" s="200" t="s">
        <v>262</v>
      </c>
      <c r="B33" s="200">
        <v>98</v>
      </c>
    </row>
    <row r="34" spans="1:2" ht="15.75" x14ac:dyDescent="0.25">
      <c r="A34" s="200" t="s">
        <v>261</v>
      </c>
      <c r="B34" s="200">
        <v>83</v>
      </c>
    </row>
    <row r="35" spans="1:2" ht="15.75" x14ac:dyDescent="0.25">
      <c r="A35" s="200" t="s">
        <v>260</v>
      </c>
      <c r="B35" s="200">
        <v>84</v>
      </c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Q/6dIeEV4UgzaNNnKDqE304sqvVhuriYHx9erI2K/QrpqFcP8dyMQ25OEuR2Hu39+AAUMx+wO4HjtyqnualV0A==" saltValue="KQGYfI5SUFpWlf+VMx1Vk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339" priority="8" operator="lessThan">
      <formula>70</formula>
    </cfRule>
    <cfRule type="cellIs" dxfId="338" priority="9" operator="between">
      <formula>80</formula>
      <formula>70</formula>
    </cfRule>
    <cfRule type="cellIs" dxfId="337" priority="10" operator="greaterThan">
      <formula>80</formula>
    </cfRule>
  </conditionalFormatting>
  <conditionalFormatting sqref="B11:B35">
    <cfRule type="cellIs" dxfId="336" priority="2" operator="between">
      <formula>70</formula>
      <formula>80</formula>
    </cfRule>
    <cfRule type="cellIs" dxfId="335" priority="3" operator="lessThan">
      <formula>70</formula>
    </cfRule>
    <cfRule type="cellIs" dxfId="334" priority="4" operator="greaterThan">
      <formula>80</formula>
    </cfRule>
  </conditionalFormatting>
  <conditionalFormatting sqref="D8">
    <cfRule type="expression" dxfId="333" priority="1">
      <formula>TODAY()&gt;$J$8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DFEE-38D7-4733-BDE8-8EFE8414E12F}">
  <sheetPr>
    <tabColor theme="4" tint="-0.249977111117893"/>
  </sheetPr>
  <dimension ref="A1:M36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6" max="6" width="4.42578125" customWidth="1"/>
    <col min="13" max="13" width="9.5703125" hidden="1" customWidth="1"/>
  </cols>
  <sheetData>
    <row r="1" spans="1:13" ht="28.5" x14ac:dyDescent="0.45">
      <c r="A1" s="338" t="s">
        <v>915</v>
      </c>
      <c r="B1" s="339"/>
      <c r="C1" s="339"/>
      <c r="D1" s="340"/>
    </row>
    <row r="2" spans="1:13" ht="26.25" x14ac:dyDescent="0.4">
      <c r="A2" s="420" t="s">
        <v>914</v>
      </c>
      <c r="B2" s="421"/>
      <c r="C2" s="421"/>
      <c r="D2" s="422"/>
      <c r="E2" s="11"/>
      <c r="F2" s="11"/>
    </row>
    <row r="3" spans="1:13" ht="43.7" customHeight="1" thickBot="1" x14ac:dyDescent="0.3">
      <c r="A3" s="423" t="s">
        <v>916</v>
      </c>
      <c r="B3" s="424"/>
      <c r="C3" s="424"/>
      <c r="D3" s="425"/>
      <c r="E3" s="11"/>
      <c r="F3" s="11"/>
    </row>
    <row r="4" spans="1:13" ht="7.7" customHeight="1" thickBot="1" x14ac:dyDescent="0.3">
      <c r="A4" s="11"/>
      <c r="B4" s="11"/>
      <c r="C4" s="11"/>
      <c r="D4" s="11"/>
      <c r="E4" s="11"/>
      <c r="F4" s="11"/>
    </row>
    <row r="5" spans="1:13" ht="37.5" x14ac:dyDescent="0.25">
      <c r="A5" s="197" t="s">
        <v>323</v>
      </c>
      <c r="B5" s="347">
        <f>AVERAGE(B11:B57)</f>
        <v>83.338461538461544</v>
      </c>
      <c r="C5" s="347"/>
      <c r="D5" s="348"/>
      <c r="E5" s="40"/>
      <c r="F5" s="40"/>
    </row>
    <row r="6" spans="1:13" ht="37.5" x14ac:dyDescent="0.25">
      <c r="A6" s="216" t="s">
        <v>325</v>
      </c>
      <c r="B6" s="417">
        <f>AVERAGE(B11:B16)</f>
        <v>85.90000000000002</v>
      </c>
      <c r="C6" s="418"/>
      <c r="D6" s="419"/>
      <c r="E6" s="36"/>
      <c r="F6" s="30"/>
      <c r="M6" s="188">
        <v>46476</v>
      </c>
    </row>
    <row r="7" spans="1:13" ht="7.7" customHeight="1" thickBot="1" x14ac:dyDescent="0.3">
      <c r="A7" s="237"/>
      <c r="B7" s="208"/>
      <c r="C7" s="208"/>
      <c r="D7" s="208"/>
      <c r="E7" s="36"/>
      <c r="F7" s="30"/>
    </row>
    <row r="8" spans="1:13" ht="24" thickBot="1" x14ac:dyDescent="0.3">
      <c r="A8" s="202" t="s">
        <v>324</v>
      </c>
      <c r="B8" s="221">
        <v>39539</v>
      </c>
      <c r="C8" s="196" t="s">
        <v>368</v>
      </c>
      <c r="D8" s="282">
        <v>44651</v>
      </c>
      <c r="E8" s="30"/>
      <c r="F8" s="30"/>
    </row>
    <row r="9" spans="1:13" ht="17.45" customHeight="1" x14ac:dyDescent="0.25">
      <c r="A9" s="32"/>
      <c r="B9" s="37"/>
      <c r="C9" s="37"/>
      <c r="D9" s="37"/>
      <c r="E9" s="37"/>
      <c r="F9" s="34"/>
    </row>
    <row r="10" spans="1:13" ht="15.75" x14ac:dyDescent="0.25">
      <c r="A10" s="14" t="s">
        <v>35</v>
      </c>
      <c r="B10" s="14" t="s">
        <v>327</v>
      </c>
      <c r="C10" s="3"/>
    </row>
    <row r="11" spans="1:13" ht="15.75" x14ac:dyDescent="0.25">
      <c r="A11" s="201" t="s">
        <v>338</v>
      </c>
      <c r="B11" s="201">
        <v>77.400000000000006</v>
      </c>
      <c r="C11" s="3"/>
    </row>
    <row r="12" spans="1:13" ht="15.75" x14ac:dyDescent="0.25">
      <c r="A12" s="201" t="s">
        <v>60</v>
      </c>
      <c r="B12" s="201">
        <v>84.3</v>
      </c>
      <c r="C12" s="4"/>
    </row>
    <row r="13" spans="1:13" ht="15.75" x14ac:dyDescent="0.25">
      <c r="A13" s="201" t="s">
        <v>59</v>
      </c>
      <c r="B13" s="201">
        <v>80.900000000000006</v>
      </c>
    </row>
    <row r="14" spans="1:13" ht="15.75" x14ac:dyDescent="0.25">
      <c r="A14" s="201" t="s">
        <v>58</v>
      </c>
      <c r="B14" s="201">
        <v>89.5</v>
      </c>
    </row>
    <row r="15" spans="1:13" ht="15.75" x14ac:dyDescent="0.25">
      <c r="A15" s="201" t="s">
        <v>57</v>
      </c>
      <c r="B15" s="201">
        <v>92.8</v>
      </c>
    </row>
    <row r="16" spans="1:13" ht="15.75" x14ac:dyDescent="0.25">
      <c r="A16" s="201" t="s">
        <v>56</v>
      </c>
      <c r="B16" s="201">
        <v>90.5</v>
      </c>
    </row>
    <row r="17" spans="1:2" ht="15.75" x14ac:dyDescent="0.25">
      <c r="A17" s="201" t="s">
        <v>55</v>
      </c>
      <c r="B17" s="201">
        <v>96</v>
      </c>
    </row>
    <row r="18" spans="1:2" ht="15.75" x14ac:dyDescent="0.25">
      <c r="A18" s="201" t="s">
        <v>54</v>
      </c>
      <c r="B18" s="201">
        <v>87.9</v>
      </c>
    </row>
    <row r="19" spans="1:2" ht="15.75" x14ac:dyDescent="0.25">
      <c r="A19" s="201" t="s">
        <v>53</v>
      </c>
      <c r="B19" s="201">
        <v>82.8</v>
      </c>
    </row>
    <row r="20" spans="1:2" ht="15.75" x14ac:dyDescent="0.25">
      <c r="A20" s="201" t="s">
        <v>52</v>
      </c>
      <c r="B20" s="201">
        <v>90.3</v>
      </c>
    </row>
    <row r="21" spans="1:2" ht="15.75" x14ac:dyDescent="0.25">
      <c r="A21" s="201" t="s">
        <v>51</v>
      </c>
      <c r="B21" s="201">
        <v>84.6</v>
      </c>
    </row>
    <row r="22" spans="1:2" ht="15.75" x14ac:dyDescent="0.25">
      <c r="A22" s="201" t="s">
        <v>50</v>
      </c>
      <c r="B22" s="201">
        <v>81</v>
      </c>
    </row>
    <row r="23" spans="1:2" ht="15.75" x14ac:dyDescent="0.25">
      <c r="A23" s="201" t="s">
        <v>49</v>
      </c>
      <c r="B23" s="201">
        <v>89.8</v>
      </c>
    </row>
    <row r="24" spans="1:2" ht="15.75" x14ac:dyDescent="0.25">
      <c r="A24" s="201" t="s">
        <v>48</v>
      </c>
      <c r="B24" s="201">
        <v>81</v>
      </c>
    </row>
    <row r="25" spans="1:2" ht="15.75" x14ac:dyDescent="0.25">
      <c r="A25" s="201" t="s">
        <v>47</v>
      </c>
      <c r="B25" s="201">
        <v>88</v>
      </c>
    </row>
    <row r="26" spans="1:2" ht="15.75" x14ac:dyDescent="0.25">
      <c r="A26" s="201" t="s">
        <v>46</v>
      </c>
      <c r="B26" s="201">
        <v>90</v>
      </c>
    </row>
    <row r="27" spans="1:2" ht="15.75" x14ac:dyDescent="0.25">
      <c r="A27" s="201" t="s">
        <v>45</v>
      </c>
      <c r="B27" s="201">
        <v>80</v>
      </c>
    </row>
    <row r="28" spans="1:2" ht="15.75" x14ac:dyDescent="0.25">
      <c r="A28" s="201" t="s">
        <v>44</v>
      </c>
      <c r="B28" s="201">
        <v>78</v>
      </c>
    </row>
    <row r="29" spans="1:2" ht="15.75" x14ac:dyDescent="0.25">
      <c r="A29" s="201" t="s">
        <v>43</v>
      </c>
      <c r="B29" s="201">
        <v>71</v>
      </c>
    </row>
    <row r="30" spans="1:2" ht="15.75" x14ac:dyDescent="0.25">
      <c r="A30" s="201" t="s">
        <v>42</v>
      </c>
      <c r="B30" s="201">
        <v>71</v>
      </c>
    </row>
    <row r="31" spans="1:2" ht="15.75" x14ac:dyDescent="0.25">
      <c r="A31" s="201" t="s">
        <v>41</v>
      </c>
      <c r="B31" s="201">
        <v>73</v>
      </c>
    </row>
    <row r="32" spans="1:2" ht="15.75" x14ac:dyDescent="0.25">
      <c r="A32" s="201" t="s">
        <v>40</v>
      </c>
      <c r="B32" s="201">
        <v>83</v>
      </c>
    </row>
    <row r="33" spans="1:2" ht="15.75" x14ac:dyDescent="0.25">
      <c r="A33" s="201" t="s">
        <v>39</v>
      </c>
      <c r="B33" s="201">
        <v>84</v>
      </c>
    </row>
    <row r="34" spans="1:2" ht="15.75" x14ac:dyDescent="0.25">
      <c r="A34" s="201" t="s">
        <v>38</v>
      </c>
      <c r="B34" s="201">
        <v>88</v>
      </c>
    </row>
    <row r="35" spans="1:2" ht="15.75" x14ac:dyDescent="0.25">
      <c r="A35" s="201" t="s">
        <v>37</v>
      </c>
      <c r="B35" s="201">
        <v>74</v>
      </c>
    </row>
    <row r="36" spans="1:2" ht="15.75" x14ac:dyDescent="0.25">
      <c r="A36" s="201" t="s">
        <v>36</v>
      </c>
      <c r="B36" s="201">
        <v>78</v>
      </c>
    </row>
  </sheetData>
  <sheetProtection algorithmName="SHA-512" hashValue="bNRJf+EEHR+LcbMz2nBCJ8/3yabZX/RdrXiC82gyL5p72cFgVGd3xQ2U7wPRk4zwc1/y1GdXZe3sm+uwwdlUOQ==" saltValue="66TE6p7g0F815ukldWeGj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89" priority="10" operator="greaterThan">
      <formula>80</formula>
    </cfRule>
  </conditionalFormatting>
  <conditionalFormatting sqref="B6">
    <cfRule type="cellIs" dxfId="788" priority="8" operator="lessThan">
      <formula>70</formula>
    </cfRule>
    <cfRule type="cellIs" dxfId="787" priority="9" operator="between">
      <formula>80</formula>
      <formula>70</formula>
    </cfRule>
  </conditionalFormatting>
  <conditionalFormatting sqref="B11:B36">
    <cfRule type="cellIs" dxfId="786" priority="4" operator="between">
      <formula>70</formula>
      <formula>80</formula>
    </cfRule>
    <cfRule type="cellIs" dxfId="785" priority="5" operator="greaterThan">
      <formula>80</formula>
    </cfRule>
    <cfRule type="cellIs" dxfId="784" priority="6" operator="lessThan">
      <formula>70</formula>
    </cfRule>
  </conditionalFormatting>
  <conditionalFormatting sqref="D8">
    <cfRule type="expression" dxfId="783" priority="1">
      <formula>TODAY()&gt;$M$6</formula>
    </cfRule>
  </conditionalFormatting>
  <conditionalFormatting sqref="E5:F5 F6:F8 E8 B9:E9">
    <cfRule type="cellIs" dxfId="782" priority="15" operator="greaterThan">
      <formula>80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CE3B-38A1-499B-BFA2-561A7803AF28}">
  <sheetPr>
    <tabColor theme="4" tint="-0.249977111117893"/>
  </sheetPr>
  <dimension ref="A1:J2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38" t="s">
        <v>955</v>
      </c>
      <c r="B1" s="339"/>
      <c r="C1" s="339"/>
      <c r="D1" s="340"/>
      <c r="E1" s="8"/>
      <c r="F1" s="8"/>
    </row>
    <row r="2" spans="1:10" ht="26.25" x14ac:dyDescent="0.4">
      <c r="A2" s="420" t="s">
        <v>729</v>
      </c>
      <c r="B2" s="421"/>
      <c r="C2" s="421"/>
      <c r="D2" s="422"/>
      <c r="E2" s="11"/>
      <c r="F2" s="11"/>
    </row>
    <row r="3" spans="1:10" ht="21.75" thickBot="1" x14ac:dyDescent="0.3">
      <c r="A3" s="445" t="s">
        <v>749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AVERAGE(B10:B47)</f>
        <v>98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98.36666666666666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40422</v>
      </c>
      <c r="C8" s="196" t="s">
        <v>368</v>
      </c>
      <c r="D8" s="223">
        <v>42978</v>
      </c>
      <c r="E8" s="35"/>
      <c r="F8" s="35"/>
      <c r="J8" s="188">
        <f>D8+1825</f>
        <v>44803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539</v>
      </c>
      <c r="B11" s="201">
        <v>97.8</v>
      </c>
      <c r="C11" s="2"/>
      <c r="D11" s="2"/>
      <c r="E11" s="2"/>
    </row>
    <row r="12" spans="1:10" ht="15.75" x14ac:dyDescent="0.25">
      <c r="A12" s="201" t="s">
        <v>540</v>
      </c>
      <c r="B12" s="201">
        <v>98.4</v>
      </c>
      <c r="C12" s="2"/>
      <c r="D12" s="2"/>
      <c r="E12" s="2"/>
    </row>
    <row r="13" spans="1:10" ht="15.75" x14ac:dyDescent="0.25">
      <c r="A13" s="201" t="s">
        <v>541</v>
      </c>
      <c r="B13" s="201">
        <v>98.1</v>
      </c>
    </row>
    <row r="14" spans="1:10" ht="15.75" x14ac:dyDescent="0.25">
      <c r="A14" s="201" t="s">
        <v>542</v>
      </c>
      <c r="B14" s="201">
        <v>98.6</v>
      </c>
    </row>
    <row r="15" spans="1:10" ht="15.75" x14ac:dyDescent="0.25">
      <c r="A15" s="201" t="s">
        <v>543</v>
      </c>
      <c r="B15" s="201">
        <v>98.4</v>
      </c>
    </row>
    <row r="16" spans="1:10" ht="15.75" x14ac:dyDescent="0.25">
      <c r="A16" s="201" t="s">
        <v>544</v>
      </c>
      <c r="B16" s="201">
        <v>98.9</v>
      </c>
    </row>
    <row r="17" spans="1:2" ht="15.75" x14ac:dyDescent="0.25">
      <c r="A17" s="201" t="s">
        <v>545</v>
      </c>
      <c r="B17" s="201">
        <v>97.8</v>
      </c>
    </row>
    <row r="18" spans="1:2" ht="15.75" x14ac:dyDescent="0.25">
      <c r="A18" s="201" t="s">
        <v>546</v>
      </c>
      <c r="B18" s="201">
        <v>98</v>
      </c>
    </row>
    <row r="19" spans="1:2" ht="15.75" x14ac:dyDescent="0.25">
      <c r="A19" s="201" t="s">
        <v>547</v>
      </c>
      <c r="B19" s="201">
        <v>99</v>
      </c>
    </row>
    <row r="20" spans="1:2" ht="15.75" x14ac:dyDescent="0.25">
      <c r="A20" s="201" t="s">
        <v>548</v>
      </c>
      <c r="B20" s="201">
        <v>96</v>
      </c>
    </row>
    <row r="21" spans="1:2" ht="15.75" x14ac:dyDescent="0.25">
      <c r="A21" s="201" t="s">
        <v>549</v>
      </c>
      <c r="B21" s="201">
        <v>97</v>
      </c>
    </row>
    <row r="22" spans="1:2" ht="15.75" x14ac:dyDescent="0.25">
      <c r="A22" s="201" t="s">
        <v>550</v>
      </c>
      <c r="B22" s="201">
        <v>98</v>
      </c>
    </row>
    <row r="23" spans="1:2" ht="15.75" x14ac:dyDescent="0.25">
      <c r="A23" s="201" t="s">
        <v>551</v>
      </c>
      <c r="B23" s="201">
        <v>98</v>
      </c>
    </row>
    <row r="24" spans="1:2" ht="15.75" x14ac:dyDescent="0.25">
      <c r="A24" s="201" t="s">
        <v>552</v>
      </c>
      <c r="B24" s="201">
        <v>98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</sheetData>
  <sheetProtection algorithmName="SHA-512" hashValue="x7sLTnZJIaRIYHgU5GyiTkQoM9kzX1tsi4U5GaGb4LgVqXn3iW8Dc7RMNusiyQv3PA/z5ZDBmCZzH5Nmac/q7A==" saltValue="4EmKiI0U9hVQrwYXKaEN2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32" priority="8" operator="lessThan">
      <formula>70</formula>
    </cfRule>
    <cfRule type="cellIs" dxfId="331" priority="9" operator="between">
      <formula>80</formula>
      <formula>70</formula>
    </cfRule>
    <cfRule type="cellIs" dxfId="330" priority="10" operator="greaterThan">
      <formula>80</formula>
    </cfRule>
  </conditionalFormatting>
  <conditionalFormatting sqref="B11:B24">
    <cfRule type="cellIs" dxfId="329" priority="2" operator="between">
      <formula>70</formula>
      <formula>80</formula>
    </cfRule>
    <cfRule type="cellIs" dxfId="328" priority="3" operator="lessThan">
      <formula>70</formula>
    </cfRule>
    <cfRule type="cellIs" dxfId="327" priority="4" operator="greaterThan">
      <formula>80</formula>
    </cfRule>
  </conditionalFormatting>
  <conditionalFormatting sqref="D8">
    <cfRule type="expression" dxfId="326" priority="1">
      <formula>TODAY()&gt;$J$8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6CD0-55A8-43D4-9A30-5E9AACF865C2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38" t="s">
        <v>956</v>
      </c>
      <c r="B1" s="339"/>
      <c r="C1" s="339"/>
      <c r="D1" s="340"/>
    </row>
    <row r="2" spans="1:10" ht="26.25" x14ac:dyDescent="0.4">
      <c r="A2" s="420" t="s">
        <v>693</v>
      </c>
      <c r="B2" s="421"/>
      <c r="C2" s="421"/>
      <c r="D2" s="422"/>
      <c r="E2" s="6"/>
      <c r="F2" s="6"/>
    </row>
    <row r="3" spans="1:10" ht="21.75" thickBot="1" x14ac:dyDescent="0.3">
      <c r="A3" s="411" t="s">
        <v>750</v>
      </c>
      <c r="B3" s="412"/>
      <c r="C3" s="412"/>
      <c r="D3" s="413"/>
      <c r="E3" s="6"/>
      <c r="F3" s="6"/>
    </row>
    <row r="4" spans="1:10" ht="7.7" customHeight="1" thickBot="1" x14ac:dyDescent="0.3">
      <c r="A4" s="190"/>
      <c r="B4" s="6"/>
      <c r="C4" s="6"/>
      <c r="D4" s="6"/>
      <c r="E4" s="6"/>
      <c r="F4" s="6"/>
    </row>
    <row r="5" spans="1:10" ht="37.5" x14ac:dyDescent="0.25">
      <c r="A5" s="215" t="s">
        <v>323</v>
      </c>
      <c r="B5" s="487">
        <f>AVERAGE(B11:B57)</f>
        <v>93.98571428571428</v>
      </c>
      <c r="C5" s="487"/>
      <c r="D5" s="488"/>
      <c r="E5" s="40"/>
      <c r="F5" s="40"/>
    </row>
    <row r="6" spans="1:10" ht="38.25" thickBot="1" x14ac:dyDescent="0.3">
      <c r="A6" s="214" t="s">
        <v>325</v>
      </c>
      <c r="B6" s="349">
        <f>AVERAGE(B11:B16)</f>
        <v>91.766666666666666</v>
      </c>
      <c r="C6" s="349"/>
      <c r="D6" s="350"/>
      <c r="E6" s="36"/>
      <c r="F6" s="30"/>
    </row>
    <row r="7" spans="1:10" ht="7.7" customHeight="1" thickBot="1" x14ac:dyDescent="0.3">
      <c r="A7" s="213"/>
      <c r="B7" s="208"/>
      <c r="C7" s="36"/>
      <c r="D7" s="36"/>
      <c r="E7" s="36"/>
      <c r="F7" s="30"/>
    </row>
    <row r="8" spans="1:10" ht="24" thickBot="1" x14ac:dyDescent="0.3">
      <c r="A8" s="202" t="s">
        <v>324</v>
      </c>
      <c r="B8" s="221">
        <v>40909</v>
      </c>
      <c r="C8" s="196" t="s">
        <v>368</v>
      </c>
      <c r="D8" s="223">
        <v>43465</v>
      </c>
      <c r="E8" s="30"/>
      <c r="F8" s="30"/>
      <c r="J8" s="188">
        <f>D8+1825</f>
        <v>45290</v>
      </c>
    </row>
    <row r="9" spans="1:10" ht="14.45" customHeight="1" x14ac:dyDescent="0.25">
      <c r="A9" s="32"/>
      <c r="B9" s="37"/>
      <c r="C9" s="37"/>
      <c r="D9" s="37"/>
      <c r="E9" s="37"/>
      <c r="F9" s="34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566</v>
      </c>
      <c r="B11" s="201">
        <v>88.6</v>
      </c>
      <c r="C11" s="3"/>
    </row>
    <row r="12" spans="1:10" ht="15.75" x14ac:dyDescent="0.25">
      <c r="A12" s="201" t="s">
        <v>565</v>
      </c>
      <c r="B12" s="201">
        <v>90.2</v>
      </c>
    </row>
    <row r="13" spans="1:10" ht="15.75" x14ac:dyDescent="0.25">
      <c r="A13" s="201" t="s">
        <v>564</v>
      </c>
      <c r="B13" s="201">
        <v>83.9</v>
      </c>
    </row>
    <row r="14" spans="1:10" ht="15.75" x14ac:dyDescent="0.25">
      <c r="A14" s="201" t="s">
        <v>563</v>
      </c>
      <c r="B14" s="201">
        <v>95.2</v>
      </c>
    </row>
    <row r="15" spans="1:10" ht="15.75" x14ac:dyDescent="0.25">
      <c r="A15" s="201" t="s">
        <v>562</v>
      </c>
      <c r="B15" s="201">
        <v>96.4</v>
      </c>
    </row>
    <row r="16" spans="1:10" ht="15.75" x14ac:dyDescent="0.25">
      <c r="A16" s="201" t="s">
        <v>561</v>
      </c>
      <c r="B16" s="201">
        <v>96.3</v>
      </c>
    </row>
    <row r="17" spans="1:2" ht="15.75" x14ac:dyDescent="0.25">
      <c r="A17" s="201" t="s">
        <v>560</v>
      </c>
      <c r="B17" s="201">
        <v>94.8</v>
      </c>
    </row>
    <row r="18" spans="1:2" ht="15.75" x14ac:dyDescent="0.25">
      <c r="A18" s="201" t="s">
        <v>559</v>
      </c>
      <c r="B18" s="201">
        <v>96.4</v>
      </c>
    </row>
    <row r="19" spans="1:2" ht="15.75" x14ac:dyDescent="0.25">
      <c r="A19" s="201" t="s">
        <v>558</v>
      </c>
      <c r="B19" s="201">
        <v>98</v>
      </c>
    </row>
    <row r="20" spans="1:2" ht="15.75" x14ac:dyDescent="0.25">
      <c r="A20" s="201" t="s">
        <v>557</v>
      </c>
      <c r="B20" s="201">
        <v>96</v>
      </c>
    </row>
    <row r="21" spans="1:2" ht="15.75" x14ac:dyDescent="0.25">
      <c r="A21" s="201" t="s">
        <v>556</v>
      </c>
      <c r="B21" s="201">
        <v>96</v>
      </c>
    </row>
    <row r="22" spans="1:2" ht="15.75" x14ac:dyDescent="0.25">
      <c r="A22" s="201" t="s">
        <v>555</v>
      </c>
      <c r="B22" s="201">
        <v>97</v>
      </c>
    </row>
    <row r="23" spans="1:2" ht="15.75" x14ac:dyDescent="0.25">
      <c r="A23" s="201" t="s">
        <v>554</v>
      </c>
      <c r="B23" s="201">
        <v>91</v>
      </c>
    </row>
    <row r="24" spans="1:2" ht="15.75" x14ac:dyDescent="0.25">
      <c r="A24" s="201" t="s">
        <v>553</v>
      </c>
      <c r="B24" s="201">
        <v>96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fTC5NkyyyVIEl4AasmZ++M7hITrqPPLUa45cNjeKTdtMrxYtCcmF4opMnVXFhdpDG/KLBj4aTO2zFHythPMjCg==" saltValue="8E0mgw729yUHtOvPmIhw4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25" priority="7" operator="greaterThan">
      <formula>80</formula>
    </cfRule>
  </conditionalFormatting>
  <conditionalFormatting sqref="B6">
    <cfRule type="cellIs" dxfId="324" priority="5" operator="lessThan">
      <formula>70</formula>
    </cfRule>
    <cfRule type="cellIs" dxfId="323" priority="6" operator="between">
      <formula>80</formula>
      <formula>70</formula>
    </cfRule>
  </conditionalFormatting>
  <conditionalFormatting sqref="B11:B24">
    <cfRule type="cellIs" dxfId="322" priority="2" operator="lessThan">
      <formula>70</formula>
    </cfRule>
    <cfRule type="cellIs" dxfId="321" priority="3" operator="between">
      <formula>70</formula>
      <formula>80</formula>
    </cfRule>
    <cfRule type="cellIs" dxfId="320" priority="4" operator="greaterThan">
      <formula>80</formula>
    </cfRule>
  </conditionalFormatting>
  <conditionalFormatting sqref="D8">
    <cfRule type="expression" dxfId="319" priority="1">
      <formula>TODAY()&gt;$J$8</formula>
    </cfRule>
  </conditionalFormatting>
  <conditionalFormatting sqref="E5:F5 F6:F8 E8 B9:E9">
    <cfRule type="cellIs" dxfId="318" priority="11" operator="greaterThan">
      <formula>80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802F-C3DF-4E80-8567-5EC34CE69D86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38" t="s">
        <v>957</v>
      </c>
      <c r="B1" s="339"/>
      <c r="C1" s="339"/>
      <c r="D1" s="340"/>
    </row>
    <row r="2" spans="1:10" ht="26.25" x14ac:dyDescent="0.4">
      <c r="A2" s="420" t="s">
        <v>693</v>
      </c>
      <c r="B2" s="421"/>
      <c r="C2" s="421"/>
      <c r="D2" s="422"/>
      <c r="E2" s="6"/>
      <c r="F2" s="6"/>
    </row>
    <row r="3" spans="1:10" ht="21.75" thickBot="1" x14ac:dyDescent="0.3">
      <c r="A3" s="411" t="s">
        <v>567</v>
      </c>
      <c r="B3" s="412"/>
      <c r="C3" s="412"/>
      <c r="D3" s="413"/>
      <c r="E3" s="6"/>
      <c r="F3" s="6"/>
    </row>
    <row r="4" spans="1:10" ht="7.7" customHeight="1" thickBot="1" x14ac:dyDescent="0.3">
      <c r="A4" s="190"/>
      <c r="B4" s="6"/>
      <c r="C4" s="6"/>
      <c r="D4" s="6"/>
      <c r="E4" s="6"/>
      <c r="F4" s="6"/>
    </row>
    <row r="5" spans="1:10" ht="37.5" x14ac:dyDescent="0.25">
      <c r="A5" s="215" t="s">
        <v>323</v>
      </c>
      <c r="B5" s="347">
        <f>AVERAGE(B12:B57)</f>
        <v>92.184615384615398</v>
      </c>
      <c r="C5" s="347"/>
      <c r="D5" s="348"/>
      <c r="E5" s="40"/>
      <c r="F5" s="40"/>
    </row>
    <row r="6" spans="1:10" ht="38.25" thickBot="1" x14ac:dyDescent="0.3">
      <c r="A6" s="214" t="s">
        <v>325</v>
      </c>
      <c r="B6" s="349">
        <f>AVERAGE(B11:B16)</f>
        <v>86.833333333333329</v>
      </c>
      <c r="C6" s="349"/>
      <c r="D6" s="350"/>
      <c r="E6" s="36"/>
      <c r="F6" s="30"/>
    </row>
    <row r="7" spans="1:10" ht="7.7" customHeight="1" thickBot="1" x14ac:dyDescent="0.3">
      <c r="A7" s="237"/>
      <c r="B7" s="208"/>
      <c r="C7" s="208"/>
      <c r="D7" s="208"/>
      <c r="E7" s="36"/>
      <c r="F7" s="30"/>
    </row>
    <row r="8" spans="1:10" ht="24" thickBot="1" x14ac:dyDescent="0.3">
      <c r="A8" s="202" t="s">
        <v>324</v>
      </c>
      <c r="B8" s="221">
        <v>41091</v>
      </c>
      <c r="C8" s="196" t="s">
        <v>368</v>
      </c>
      <c r="D8" s="223">
        <v>43646</v>
      </c>
      <c r="E8" s="30"/>
      <c r="F8" s="30"/>
      <c r="J8" s="188">
        <f>D8+1825</f>
        <v>45471</v>
      </c>
    </row>
    <row r="9" spans="1:10" ht="14.45" customHeight="1" x14ac:dyDescent="0.25">
      <c r="A9" s="32"/>
      <c r="B9" s="37"/>
      <c r="C9" s="37"/>
      <c r="D9" s="37"/>
      <c r="E9" s="30"/>
    </row>
    <row r="10" spans="1:10" ht="15.75" x14ac:dyDescent="0.25">
      <c r="A10" s="14" t="s">
        <v>35</v>
      </c>
      <c r="B10" s="14" t="s">
        <v>327</v>
      </c>
      <c r="C10" s="3"/>
    </row>
    <row r="11" spans="1:10" ht="15.75" x14ac:dyDescent="0.25">
      <c r="A11" s="201" t="s">
        <v>463</v>
      </c>
      <c r="B11" s="201">
        <v>85.4</v>
      </c>
    </row>
    <row r="12" spans="1:10" ht="15.75" x14ac:dyDescent="0.25">
      <c r="A12" s="201" t="s">
        <v>580</v>
      </c>
      <c r="B12" s="201">
        <v>71.7</v>
      </c>
      <c r="C12" s="3"/>
    </row>
    <row r="13" spans="1:10" ht="15.75" x14ac:dyDescent="0.25">
      <c r="A13" s="201" t="s">
        <v>582</v>
      </c>
      <c r="B13" s="201">
        <v>88.8</v>
      </c>
    </row>
    <row r="14" spans="1:10" ht="15.75" x14ac:dyDescent="0.25">
      <c r="A14" s="201" t="s">
        <v>581</v>
      </c>
      <c r="B14" s="201">
        <v>86.5</v>
      </c>
    </row>
    <row r="15" spans="1:10" ht="15.75" x14ac:dyDescent="0.25">
      <c r="A15" s="201" t="s">
        <v>577</v>
      </c>
      <c r="B15" s="201">
        <v>93.6</v>
      </c>
    </row>
    <row r="16" spans="1:10" ht="15.75" x14ac:dyDescent="0.25">
      <c r="A16" s="201" t="s">
        <v>576</v>
      </c>
      <c r="B16" s="201">
        <v>95</v>
      </c>
    </row>
    <row r="17" spans="1:2" ht="15.75" x14ac:dyDescent="0.25">
      <c r="A17" s="201" t="s">
        <v>575</v>
      </c>
      <c r="B17" s="201">
        <v>97.7</v>
      </c>
    </row>
    <row r="18" spans="1:2" ht="15.75" x14ac:dyDescent="0.25">
      <c r="A18" s="201" t="s">
        <v>574</v>
      </c>
      <c r="B18" s="201">
        <v>94.1</v>
      </c>
    </row>
    <row r="19" spans="1:2" ht="15.75" x14ac:dyDescent="0.25">
      <c r="A19" s="201" t="s">
        <v>573</v>
      </c>
      <c r="B19" s="201">
        <v>96.2</v>
      </c>
    </row>
    <row r="20" spans="1:2" ht="15.75" x14ac:dyDescent="0.25">
      <c r="A20" s="201" t="s">
        <v>572</v>
      </c>
      <c r="B20" s="201">
        <v>97.8</v>
      </c>
    </row>
    <row r="21" spans="1:2" ht="15.75" x14ac:dyDescent="0.25">
      <c r="A21" s="201" t="s">
        <v>571</v>
      </c>
      <c r="B21" s="201">
        <v>94</v>
      </c>
    </row>
    <row r="22" spans="1:2" ht="15.75" x14ac:dyDescent="0.25">
      <c r="A22" s="201" t="s">
        <v>570</v>
      </c>
      <c r="B22" s="201">
        <v>93</v>
      </c>
    </row>
    <row r="23" spans="1:2" ht="15.75" x14ac:dyDescent="0.25">
      <c r="A23" s="201" t="s">
        <v>569</v>
      </c>
      <c r="B23" s="201">
        <v>97</v>
      </c>
    </row>
    <row r="24" spans="1:2" ht="15.75" x14ac:dyDescent="0.25">
      <c r="A24" s="201" t="s">
        <v>568</v>
      </c>
      <c r="B24" s="201">
        <v>93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zsb7TxY8u+U4nkQmGPr1NRPtvVWr4fy0Ur6bBiB4juWlglw8dAtrq0G9f691MGEuG/aN6vY+ZbxhPmy7kJbJHQ==" saltValue="oDGpdLDybNMzjMx2CB1dM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17" priority="7" operator="greaterThan">
      <formula>80</formula>
    </cfRule>
  </conditionalFormatting>
  <conditionalFormatting sqref="B6">
    <cfRule type="cellIs" dxfId="316" priority="5" operator="lessThan">
      <formula>70</formula>
    </cfRule>
    <cfRule type="cellIs" dxfId="315" priority="6" operator="between">
      <formula>80</formula>
      <formula>70</formula>
    </cfRule>
  </conditionalFormatting>
  <conditionalFormatting sqref="B11:B24">
    <cfRule type="cellIs" dxfId="314" priority="2" operator="lessThan">
      <formula>70</formula>
    </cfRule>
    <cfRule type="cellIs" dxfId="313" priority="3" operator="between">
      <formula>70</formula>
      <formula>80</formula>
    </cfRule>
    <cfRule type="cellIs" dxfId="312" priority="4" operator="greaterThan">
      <formula>80</formula>
    </cfRule>
  </conditionalFormatting>
  <conditionalFormatting sqref="D8">
    <cfRule type="expression" dxfId="311" priority="1">
      <formula>TODAY()&gt;$J$8</formula>
    </cfRule>
  </conditionalFormatting>
  <conditionalFormatting sqref="E5:F5 F6:F8 E8 B9:E9">
    <cfRule type="cellIs" dxfId="310" priority="11" operator="greaterThan">
      <formula>80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EC5A-2BF8-40BB-B6C2-C6DA0C993D10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38" t="s">
        <v>709</v>
      </c>
      <c r="B1" s="339"/>
      <c r="C1" s="339"/>
      <c r="D1" s="340"/>
      <c r="E1" s="8"/>
      <c r="F1" s="8"/>
    </row>
    <row r="2" spans="1:10" ht="26.25" x14ac:dyDescent="0.4">
      <c r="A2" s="420" t="s">
        <v>933</v>
      </c>
      <c r="B2" s="421"/>
      <c r="C2" s="421"/>
      <c r="D2" s="422"/>
      <c r="E2" s="11"/>
      <c r="F2" s="11"/>
    </row>
    <row r="3" spans="1:10" ht="21.75" thickBot="1" x14ac:dyDescent="0.3">
      <c r="A3" s="445" t="s">
        <v>958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AVERAGE(B10:B57)</f>
        <v>78.05714285714285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72.466666666666654</v>
      </c>
      <c r="C6" s="349"/>
      <c r="D6" s="350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41738</v>
      </c>
      <c r="C8" s="196" t="s">
        <v>368</v>
      </c>
      <c r="D8" s="223">
        <v>44377</v>
      </c>
      <c r="E8" s="35"/>
      <c r="F8" s="35"/>
      <c r="J8" s="188">
        <f>D8+1825</f>
        <v>46202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358</v>
      </c>
      <c r="B11" s="201">
        <v>72.599999999999994</v>
      </c>
      <c r="C11" s="2"/>
      <c r="D11" s="2"/>
      <c r="E11" s="2"/>
    </row>
    <row r="12" spans="1:10" ht="15.75" x14ac:dyDescent="0.25">
      <c r="A12" s="201" t="s">
        <v>205</v>
      </c>
      <c r="B12" s="201">
        <v>68.3</v>
      </c>
    </row>
    <row r="13" spans="1:10" ht="15.75" x14ac:dyDescent="0.25">
      <c r="A13" s="201" t="s">
        <v>130</v>
      </c>
      <c r="B13" s="201">
        <v>83.6</v>
      </c>
    </row>
    <row r="14" spans="1:10" ht="15.75" x14ac:dyDescent="0.25">
      <c r="A14" s="201" t="s">
        <v>204</v>
      </c>
      <c r="B14" s="201">
        <v>79.400000000000006</v>
      </c>
    </row>
    <row r="15" spans="1:10" ht="15.75" x14ac:dyDescent="0.25">
      <c r="A15" s="201" t="s">
        <v>132</v>
      </c>
      <c r="B15" s="201">
        <v>75.900000000000006</v>
      </c>
    </row>
    <row r="16" spans="1:10" ht="15.75" x14ac:dyDescent="0.25">
      <c r="A16" s="201" t="s">
        <v>203</v>
      </c>
      <c r="B16" s="201">
        <v>55</v>
      </c>
    </row>
    <row r="17" spans="1:2" ht="15.75" x14ac:dyDescent="0.25">
      <c r="A17" s="201" t="s">
        <v>134</v>
      </c>
      <c r="B17" s="201">
        <v>66.099999999999994</v>
      </c>
    </row>
    <row r="18" spans="1:2" ht="15.75" x14ac:dyDescent="0.25">
      <c r="A18" s="201" t="s">
        <v>141</v>
      </c>
      <c r="B18" s="201">
        <v>66.8</v>
      </c>
    </row>
    <row r="19" spans="1:2" ht="15.75" x14ac:dyDescent="0.25">
      <c r="A19" s="201" t="s">
        <v>202</v>
      </c>
      <c r="B19" s="201">
        <v>77.8</v>
      </c>
    </row>
    <row r="20" spans="1:2" ht="15.75" x14ac:dyDescent="0.25">
      <c r="A20" s="201" t="s">
        <v>139</v>
      </c>
      <c r="B20" s="201">
        <v>85.6</v>
      </c>
    </row>
    <row r="21" spans="1:2" ht="15.75" x14ac:dyDescent="0.25">
      <c r="A21" s="201" t="s">
        <v>138</v>
      </c>
      <c r="B21" s="201">
        <v>88.2</v>
      </c>
    </row>
    <row r="22" spans="1:2" ht="15.75" x14ac:dyDescent="0.25">
      <c r="A22" s="201" t="s">
        <v>137</v>
      </c>
      <c r="B22" s="201">
        <v>88.9</v>
      </c>
    </row>
    <row r="23" spans="1:2" ht="15.75" x14ac:dyDescent="0.25">
      <c r="A23" s="201" t="s">
        <v>136</v>
      </c>
      <c r="B23" s="201">
        <v>93.3</v>
      </c>
    </row>
    <row r="24" spans="1:2" ht="15.75" x14ac:dyDescent="0.25">
      <c r="A24" s="201" t="s">
        <v>135</v>
      </c>
      <c r="B24" s="201">
        <v>91.3</v>
      </c>
    </row>
    <row r="25" spans="1:2" ht="15.75" x14ac:dyDescent="0.25">
      <c r="A25" s="200"/>
      <c r="B25" s="200"/>
    </row>
    <row r="26" spans="1:2" ht="15.75" x14ac:dyDescent="0.25">
      <c r="A26" s="200"/>
      <c r="B26" s="200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q41ciNbd/9dubJ2YdQszfPtyBXWA4FRVzyOwNbyLTSQ1tKwbA6+YpgrykJ4h+hMt6Qx8i/PvAkyE0QBrblXbHA==" saltValue="n+cWQkKyv+laLefIpzDkn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309" priority="8" operator="lessThan">
      <formula>70</formula>
    </cfRule>
    <cfRule type="cellIs" dxfId="308" priority="9" operator="between">
      <formula>80</formula>
      <formula>70</formula>
    </cfRule>
    <cfRule type="cellIs" dxfId="307" priority="10" operator="greaterThan">
      <formula>80</formula>
    </cfRule>
  </conditionalFormatting>
  <conditionalFormatting sqref="B11:B24">
    <cfRule type="cellIs" dxfId="306" priority="2" operator="between">
      <formula>70</formula>
      <formula>80</formula>
    </cfRule>
    <cfRule type="cellIs" dxfId="305" priority="3" operator="lessThan">
      <formula>70</formula>
    </cfRule>
    <cfRule type="cellIs" dxfId="304" priority="4" operator="greaterThan">
      <formula>80</formula>
    </cfRule>
  </conditionalFormatting>
  <conditionalFormatting sqref="D8">
    <cfRule type="expression" dxfId="303" priority="1">
      <formula>TODAY()&gt;$J$8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D95E-0EBA-457F-B0E9-8066FDB1EE6D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38" t="s">
        <v>960</v>
      </c>
      <c r="B1" s="339"/>
      <c r="C1" s="339"/>
      <c r="D1" s="340"/>
      <c r="E1" s="8"/>
      <c r="F1" s="8"/>
    </row>
    <row r="2" spans="1:10" ht="26.25" x14ac:dyDescent="0.4">
      <c r="A2" s="420" t="s">
        <v>693</v>
      </c>
      <c r="B2" s="421"/>
      <c r="C2" s="421"/>
      <c r="D2" s="422"/>
      <c r="E2" s="11"/>
      <c r="F2" s="11"/>
    </row>
    <row r="3" spans="1:10" ht="21.75" thickBot="1" x14ac:dyDescent="0.3">
      <c r="A3" s="445" t="s">
        <v>959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516">
        <f>AVERAGE(B10:B58)</f>
        <v>68.445454545454538</v>
      </c>
      <c r="C5" s="516"/>
      <c r="D5" s="517"/>
      <c r="E5" s="41"/>
      <c r="F5" s="41"/>
    </row>
    <row r="6" spans="1:10" ht="38.25" thickBot="1" x14ac:dyDescent="0.3">
      <c r="A6" s="214" t="s">
        <v>325</v>
      </c>
      <c r="B6" s="349">
        <f>AVERAGE(B11:B16)</f>
        <v>58.050000000000004</v>
      </c>
      <c r="C6" s="349"/>
      <c r="D6" s="350"/>
      <c r="E6" s="36"/>
      <c r="F6" s="31"/>
    </row>
    <row r="7" spans="1:10" ht="7.7" customHeight="1" thickBot="1" x14ac:dyDescent="0.3">
      <c r="A7" s="237"/>
      <c r="B7" s="208"/>
      <c r="C7" s="208"/>
      <c r="D7" s="208"/>
      <c r="E7" s="36"/>
      <c r="F7" s="31"/>
    </row>
    <row r="8" spans="1:10" ht="24" thickBot="1" x14ac:dyDescent="0.3">
      <c r="A8" s="202" t="s">
        <v>324</v>
      </c>
      <c r="B8" s="244">
        <v>42552</v>
      </c>
      <c r="C8" s="196" t="s">
        <v>368</v>
      </c>
      <c r="D8" s="223">
        <v>45107</v>
      </c>
      <c r="E8" s="31"/>
      <c r="F8" s="31"/>
      <c r="J8" s="188">
        <f>D8+1825</f>
        <v>46932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390</v>
      </c>
      <c r="B11" s="201">
        <v>38.6</v>
      </c>
      <c r="C11" s="2"/>
      <c r="D11" s="2"/>
      <c r="E11" s="2"/>
    </row>
    <row r="12" spans="1:10" ht="15.75" x14ac:dyDescent="0.25">
      <c r="A12" s="201" t="s">
        <v>353</v>
      </c>
      <c r="B12" s="201">
        <v>67.2</v>
      </c>
      <c r="C12" s="2"/>
      <c r="D12" s="2"/>
      <c r="E12" s="2"/>
    </row>
    <row r="13" spans="1:10" ht="15.75" x14ac:dyDescent="0.25">
      <c r="A13" s="201" t="s">
        <v>215</v>
      </c>
      <c r="B13" s="201">
        <v>60.4</v>
      </c>
    </row>
    <row r="14" spans="1:10" ht="15.75" x14ac:dyDescent="0.25">
      <c r="A14" s="201" t="s">
        <v>214</v>
      </c>
      <c r="B14" s="201">
        <v>63.6</v>
      </c>
    </row>
    <row r="15" spans="1:10" ht="15.75" x14ac:dyDescent="0.25">
      <c r="A15" s="201" t="s">
        <v>213</v>
      </c>
      <c r="B15" s="201">
        <v>66.2</v>
      </c>
    </row>
    <row r="16" spans="1:10" ht="15.75" x14ac:dyDescent="0.25">
      <c r="A16" s="201" t="s">
        <v>212</v>
      </c>
      <c r="B16" s="201">
        <v>52.3</v>
      </c>
    </row>
    <row r="17" spans="1:2" ht="15.75" x14ac:dyDescent="0.25">
      <c r="A17" s="201" t="s">
        <v>211</v>
      </c>
      <c r="B17" s="201">
        <v>57.5</v>
      </c>
    </row>
    <row r="18" spans="1:2" ht="15.75" x14ac:dyDescent="0.25">
      <c r="A18" s="201" t="s">
        <v>210</v>
      </c>
      <c r="B18" s="201">
        <v>86.9</v>
      </c>
    </row>
    <row r="19" spans="1:2" ht="15.75" x14ac:dyDescent="0.25">
      <c r="A19" s="201" t="s">
        <v>209</v>
      </c>
      <c r="B19" s="201">
        <v>83.1</v>
      </c>
    </row>
    <row r="20" spans="1:2" ht="15.75" x14ac:dyDescent="0.25">
      <c r="A20" s="201" t="s">
        <v>208</v>
      </c>
      <c r="B20" s="201">
        <v>83.8</v>
      </c>
    </row>
    <row r="21" spans="1:2" ht="15.75" x14ac:dyDescent="0.25">
      <c r="A21" s="201" t="s">
        <v>207</v>
      </c>
      <c r="B21" s="201">
        <v>93.3</v>
      </c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gGlZxQucuDrzkjIQOhK8gTqfTn+ZuEUUEFagOrhTk9wTFb5WPA60xQfB1O2iq7NYLuHIMQuMFJLBzlu4mJtbEg==" saltValue="mpNe5DeDO6Bqe+ua+PiPF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302" priority="11" operator="lessThan">
      <formula>70</formula>
    </cfRule>
    <cfRule type="cellIs" dxfId="301" priority="12" operator="between">
      <formula>80</formula>
      <formula>70</formula>
    </cfRule>
    <cfRule type="cellIs" dxfId="300" priority="13" operator="greaterThan">
      <formula>80</formula>
    </cfRule>
  </conditionalFormatting>
  <conditionalFormatting sqref="B11:B21">
    <cfRule type="cellIs" dxfId="299" priority="5" operator="between">
      <formula>70</formula>
      <formula>80</formula>
    </cfRule>
    <cfRule type="cellIs" dxfId="298" priority="6" operator="lessThan">
      <formula>70</formula>
    </cfRule>
    <cfRule type="cellIs" dxfId="297" priority="7" operator="greaterThan">
      <formula>80</formula>
    </cfRule>
  </conditionalFormatting>
  <conditionalFormatting sqref="D8">
    <cfRule type="expression" dxfId="296" priority="1">
      <formula>TODAY()&gt;$J$8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B2A5-3149-49B7-9C81-97FEBBF2C107}">
  <sheetPr>
    <tabColor theme="4" tint="-0.249977111117893"/>
  </sheetPr>
  <dimension ref="A1:J43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431" t="s">
        <v>852</v>
      </c>
      <c r="B1" s="432"/>
      <c r="C1" s="432"/>
      <c r="D1" s="433"/>
      <c r="E1" s="8"/>
      <c r="F1" s="8"/>
    </row>
    <row r="2" spans="1:10" ht="26.25" x14ac:dyDescent="0.25">
      <c r="A2" s="489" t="s">
        <v>825</v>
      </c>
      <c r="B2" s="490"/>
      <c r="C2" s="490"/>
      <c r="D2" s="491"/>
      <c r="E2" s="11"/>
      <c r="F2" s="11"/>
    </row>
    <row r="3" spans="1:10" ht="36" customHeight="1" thickBot="1" x14ac:dyDescent="0.3">
      <c r="A3" s="492" t="s">
        <v>869</v>
      </c>
      <c r="B3" s="493"/>
      <c r="C3" s="493"/>
      <c r="D3" s="494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AVERAGE(B10:B46)</f>
        <v>97.566666666666663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AVERAGE(B10:B17)</f>
        <v>98.149999999999991</v>
      </c>
      <c r="C6" s="349"/>
      <c r="D6" s="350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42979</v>
      </c>
      <c r="C8" s="196" t="s">
        <v>368</v>
      </c>
      <c r="D8" s="223">
        <v>45535</v>
      </c>
      <c r="E8" s="35"/>
      <c r="F8" s="35"/>
      <c r="J8" s="188">
        <f>D8+1825</f>
        <v>47360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35" t="s">
        <v>35</v>
      </c>
      <c r="B10" s="235" t="s">
        <v>327</v>
      </c>
      <c r="C10" s="227"/>
      <c r="D10" s="227"/>
      <c r="E10" s="2"/>
    </row>
    <row r="11" spans="1:10" ht="5.0999999999999996" customHeight="1" x14ac:dyDescent="0.25">
      <c r="A11" s="235"/>
      <c r="B11" s="235"/>
      <c r="C11" s="227"/>
      <c r="D11" s="227"/>
      <c r="E11" s="2"/>
    </row>
    <row r="12" spans="1:10" ht="13.7" customHeight="1" x14ac:dyDescent="0.25">
      <c r="A12" s="228" t="s">
        <v>1065</v>
      </c>
      <c r="B12" s="228">
        <v>98.5</v>
      </c>
      <c r="C12" s="227"/>
      <c r="D12" s="227"/>
      <c r="E12" s="2"/>
    </row>
    <row r="13" spans="1:10" ht="13.7" customHeight="1" x14ac:dyDescent="0.25">
      <c r="A13" s="228" t="s">
        <v>855</v>
      </c>
      <c r="B13" s="228">
        <v>98.5</v>
      </c>
      <c r="C13" s="227"/>
      <c r="D13" s="227"/>
      <c r="E13" s="2"/>
    </row>
    <row r="14" spans="1:10" ht="15.6" customHeight="1" x14ac:dyDescent="0.25">
      <c r="A14" s="228" t="s">
        <v>854</v>
      </c>
      <c r="B14" s="228">
        <v>97.8</v>
      </c>
      <c r="C14" s="227"/>
      <c r="D14" s="227"/>
      <c r="E14" s="2"/>
    </row>
    <row r="15" spans="1:10" ht="15.6" customHeight="1" x14ac:dyDescent="0.25">
      <c r="A15" s="228" t="s">
        <v>853</v>
      </c>
      <c r="B15" s="228">
        <v>97.8</v>
      </c>
      <c r="C15" s="227"/>
      <c r="D15" s="227"/>
      <c r="E15" s="2"/>
    </row>
    <row r="16" spans="1:10" ht="15.75" x14ac:dyDescent="0.25">
      <c r="A16" s="228" t="s">
        <v>360</v>
      </c>
      <c r="B16" s="228">
        <v>98.5</v>
      </c>
      <c r="C16" s="227"/>
      <c r="D16" s="227"/>
      <c r="E16" s="2"/>
    </row>
    <row r="17" spans="1:4" ht="15.75" x14ac:dyDescent="0.25">
      <c r="A17" s="228" t="s">
        <v>359</v>
      </c>
      <c r="B17" s="228">
        <v>97.8</v>
      </c>
      <c r="C17" s="231"/>
      <c r="D17" s="231"/>
    </row>
    <row r="18" spans="1:4" ht="15.75" x14ac:dyDescent="0.25">
      <c r="A18" s="228" t="s">
        <v>283</v>
      </c>
      <c r="B18" s="228">
        <v>94.1</v>
      </c>
      <c r="C18" s="231"/>
      <c r="D18" s="231"/>
    </row>
    <row r="19" spans="1:4" ht="15.75" x14ac:dyDescent="0.25">
      <c r="A19" s="228" t="s">
        <v>284</v>
      </c>
      <c r="B19" s="228">
        <v>98</v>
      </c>
      <c r="C19" s="231"/>
      <c r="D19" s="231"/>
    </row>
    <row r="20" spans="1:4" ht="15.75" x14ac:dyDescent="0.25">
      <c r="A20" s="228" t="s">
        <v>1066</v>
      </c>
      <c r="B20" s="228">
        <v>97.3</v>
      </c>
      <c r="C20" s="231"/>
      <c r="D20" s="231"/>
    </row>
    <row r="21" spans="1:4" ht="15.75" x14ac:dyDescent="0.25">
      <c r="A21" s="228" t="s">
        <v>285</v>
      </c>
      <c r="B21" s="228">
        <v>96.7</v>
      </c>
      <c r="C21" s="231"/>
      <c r="D21" s="231"/>
    </row>
    <row r="22" spans="1:4" ht="15.75" x14ac:dyDescent="0.25">
      <c r="A22" s="228" t="s">
        <v>1067</v>
      </c>
      <c r="B22" s="228">
        <v>97.1</v>
      </c>
      <c r="C22" s="231"/>
      <c r="D22" s="231"/>
    </row>
    <row r="23" spans="1:4" ht="15.75" x14ac:dyDescent="0.25">
      <c r="A23" s="228" t="s">
        <v>286</v>
      </c>
      <c r="B23" s="228">
        <v>98.7</v>
      </c>
      <c r="C23" s="231"/>
      <c r="D23" s="231"/>
    </row>
    <row r="24" spans="1:4" x14ac:dyDescent="0.25">
      <c r="A24" s="227"/>
      <c r="B24" s="227"/>
      <c r="C24" s="231"/>
      <c r="D24" s="231"/>
    </row>
    <row r="25" spans="1:4" x14ac:dyDescent="0.25">
      <c r="A25" s="227"/>
      <c r="B25" s="227"/>
      <c r="C25" s="231"/>
      <c r="D25" s="231"/>
    </row>
    <row r="26" spans="1:4" x14ac:dyDescent="0.25">
      <c r="A26" s="227"/>
      <c r="B26" s="227"/>
      <c r="C26" s="231"/>
      <c r="D26" s="231"/>
    </row>
    <row r="27" spans="1:4" x14ac:dyDescent="0.25">
      <c r="A27" s="227"/>
      <c r="B27" s="227"/>
      <c r="C27" s="231"/>
      <c r="D27" s="231"/>
    </row>
    <row r="28" spans="1:4" x14ac:dyDescent="0.25">
      <c r="A28" s="227"/>
      <c r="B28" s="227"/>
      <c r="C28" s="231"/>
      <c r="D28" s="231"/>
    </row>
    <row r="29" spans="1:4" x14ac:dyDescent="0.25">
      <c r="A29" s="227"/>
      <c r="B29" s="227"/>
      <c r="C29" s="231"/>
      <c r="D29" s="231"/>
    </row>
    <row r="30" spans="1:4" x14ac:dyDescent="0.25">
      <c r="A30" s="2"/>
      <c r="B30" s="2"/>
    </row>
    <row r="31" spans="1:4" x14ac:dyDescent="0.25">
      <c r="A31" s="2"/>
      <c r="B31" s="2"/>
    </row>
    <row r="32" spans="1:4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0m799LLOylvis9qOsji7e+GF3nyOPZouBCTI6aVetEqNUNApAX0IRlOlHQCtFOwLMTAumuXAyafAxfjWsbrb2g==" saltValue="+uA9YG14n7J4lskDVaIPp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95" priority="8" operator="lessThan">
      <formula>70</formula>
    </cfRule>
    <cfRule type="cellIs" dxfId="294" priority="9" operator="between">
      <formula>80</formula>
      <formula>70</formula>
    </cfRule>
    <cfRule type="cellIs" dxfId="293" priority="10" operator="greaterThan">
      <formula>80</formula>
    </cfRule>
  </conditionalFormatting>
  <conditionalFormatting sqref="B12:B23">
    <cfRule type="cellIs" dxfId="292" priority="2" operator="between">
      <formula>70</formula>
      <formula>80</formula>
    </cfRule>
    <cfRule type="cellIs" dxfId="291" priority="3" operator="lessThan">
      <formula>70</formula>
    </cfRule>
    <cfRule type="cellIs" dxfId="290" priority="4" operator="greaterThan">
      <formula>80</formula>
    </cfRule>
  </conditionalFormatting>
  <conditionalFormatting sqref="D8">
    <cfRule type="expression" dxfId="289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5FBE-5CC9-488E-8EAD-C9EB8AD1245F}">
  <dimension ref="A1:J4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38" t="s">
        <v>23</v>
      </c>
      <c r="B1" s="339"/>
      <c r="C1" s="339"/>
      <c r="D1" s="340"/>
      <c r="E1" s="8"/>
      <c r="F1" s="8"/>
    </row>
    <row r="2" spans="1:10" ht="45.75" customHeight="1" x14ac:dyDescent="0.25">
      <c r="A2" s="498" t="s">
        <v>1179</v>
      </c>
      <c r="B2" s="499"/>
      <c r="C2" s="499"/>
      <c r="D2" s="500"/>
      <c r="E2" s="11"/>
      <c r="F2" s="11"/>
    </row>
    <row r="3" spans="1:10" ht="21.75" thickBot="1" x14ac:dyDescent="0.3">
      <c r="A3" s="445" t="s">
        <v>868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AVERAGE(B10:B51)</f>
        <v>90.299999999999983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AVERAGE(B10:B19)</f>
        <v>91.45714285714287</v>
      </c>
      <c r="C6" s="349"/>
      <c r="D6" s="350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43466</v>
      </c>
      <c r="C8" s="196" t="s">
        <v>368</v>
      </c>
      <c r="D8" s="223">
        <v>47117</v>
      </c>
      <c r="E8" s="35"/>
      <c r="F8" s="35"/>
      <c r="J8" s="188">
        <f>D8+1825</f>
        <v>48942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4.3499999999999996" customHeight="1" x14ac:dyDescent="0.25">
      <c r="A11" s="14"/>
      <c r="B11" s="14"/>
      <c r="C11" s="2"/>
      <c r="D11" s="2"/>
      <c r="E11" s="2"/>
    </row>
    <row r="12" spans="1:10" ht="4.3499999999999996" customHeight="1" x14ac:dyDescent="0.25">
      <c r="A12" s="14"/>
      <c r="B12" s="14"/>
      <c r="C12" s="2"/>
      <c r="D12" s="2"/>
      <c r="E12" s="2"/>
    </row>
    <row r="13" spans="1:10" ht="15.75" customHeight="1" x14ac:dyDescent="0.25">
      <c r="A13" s="201" t="s">
        <v>1190</v>
      </c>
      <c r="B13" s="201">
        <v>89.7</v>
      </c>
      <c r="C13" s="2"/>
      <c r="D13" s="2"/>
      <c r="E13" s="2"/>
    </row>
    <row r="14" spans="1:10" ht="17.45" customHeight="1" x14ac:dyDescent="0.25">
      <c r="A14" s="201" t="s">
        <v>1138</v>
      </c>
      <c r="B14" s="201">
        <v>93.5</v>
      </c>
      <c r="C14" s="2"/>
      <c r="D14" s="2"/>
      <c r="E14" s="2"/>
    </row>
    <row r="15" spans="1:10" ht="15.75" x14ac:dyDescent="0.25">
      <c r="A15" s="201" t="s">
        <v>1086</v>
      </c>
      <c r="B15" s="201">
        <v>92</v>
      </c>
      <c r="C15" s="2"/>
      <c r="D15" s="2"/>
      <c r="E15" s="2"/>
    </row>
    <row r="16" spans="1:10" ht="15.75" x14ac:dyDescent="0.25">
      <c r="A16" s="201" t="s">
        <v>1033</v>
      </c>
      <c r="B16" s="201">
        <v>95.4</v>
      </c>
      <c r="C16" s="2"/>
      <c r="D16" s="2"/>
      <c r="E16" s="2"/>
    </row>
    <row r="17" spans="1:5" ht="15.75" x14ac:dyDescent="0.25">
      <c r="A17" s="201" t="s">
        <v>1013</v>
      </c>
      <c r="B17" s="201">
        <v>91.6</v>
      </c>
      <c r="C17" s="2"/>
      <c r="D17" s="2"/>
      <c r="E17" s="2"/>
    </row>
    <row r="18" spans="1:5" ht="15.75" x14ac:dyDescent="0.25">
      <c r="A18" s="201" t="s">
        <v>795</v>
      </c>
      <c r="B18" s="201">
        <v>90.8</v>
      </c>
      <c r="C18" s="2"/>
      <c r="D18" s="2"/>
      <c r="E18" s="2"/>
    </row>
    <row r="19" spans="1:5" ht="16.350000000000001" customHeight="1" x14ac:dyDescent="0.25">
      <c r="A19" s="201" t="s">
        <v>775</v>
      </c>
      <c r="B19" s="201">
        <v>87.2</v>
      </c>
      <c r="C19" s="2"/>
      <c r="D19" s="2"/>
      <c r="E19" s="2"/>
    </row>
    <row r="20" spans="1:5" ht="15.75" x14ac:dyDescent="0.25">
      <c r="A20" s="201" t="s">
        <v>395</v>
      </c>
      <c r="B20" s="201">
        <v>87.3</v>
      </c>
      <c r="C20" s="2"/>
      <c r="D20" s="2"/>
      <c r="E20" s="2"/>
    </row>
    <row r="21" spans="1:5" ht="15.75" x14ac:dyDescent="0.25">
      <c r="A21" s="201" t="s">
        <v>361</v>
      </c>
      <c r="B21" s="201">
        <v>90.1</v>
      </c>
      <c r="C21" s="2"/>
      <c r="D21" s="2"/>
      <c r="E21" s="2"/>
    </row>
    <row r="22" spans="1:5" ht="15.75" x14ac:dyDescent="0.25">
      <c r="A22" s="201" t="s">
        <v>290</v>
      </c>
      <c r="B22" s="201">
        <v>89.5</v>
      </c>
    </row>
    <row r="23" spans="1:5" ht="15.75" x14ac:dyDescent="0.25">
      <c r="A23" s="201" t="s">
        <v>289</v>
      </c>
      <c r="B23" s="201">
        <v>93.4</v>
      </c>
    </row>
    <row r="24" spans="1:5" ht="15.75" x14ac:dyDescent="0.25">
      <c r="A24" s="201" t="s">
        <v>288</v>
      </c>
      <c r="B24" s="201">
        <v>86.1</v>
      </c>
    </row>
    <row r="25" spans="1:5" ht="15.75" x14ac:dyDescent="0.25">
      <c r="A25" s="201" t="s">
        <v>287</v>
      </c>
      <c r="B25" s="201">
        <v>87.3</v>
      </c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</sheetData>
  <sheetProtection algorithmName="SHA-512" hashValue="Kk6yDWnEwqBDYXJCGZ4Rh2XRBuB1ucU6gANzariOxGulN+jrWhkA7HidXvmUd32bWgEvNoEtfW4FLRwcwmGS5g==" saltValue="nBlTNzX62ZgTvp710PvP7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88" priority="4" operator="lessThan">
      <formula>70</formula>
    </cfRule>
    <cfRule type="cellIs" dxfId="287" priority="5" operator="between">
      <formula>80</formula>
      <formula>70</formula>
    </cfRule>
    <cfRule type="cellIs" dxfId="286" priority="6" operator="greaterThan">
      <formula>80</formula>
    </cfRule>
  </conditionalFormatting>
  <conditionalFormatting sqref="B13:B25">
    <cfRule type="cellIs" dxfId="285" priority="2" operator="greaterThan">
      <formula>80</formula>
    </cfRule>
  </conditionalFormatting>
  <conditionalFormatting sqref="D8">
    <cfRule type="expression" dxfId="284" priority="1">
      <formula>TODAY()&gt;$J$8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B584C-EFDE-4419-A9F6-929DF4037CDF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38" t="s">
        <v>961</v>
      </c>
      <c r="B1" s="339"/>
      <c r="C1" s="339"/>
      <c r="D1" s="340"/>
      <c r="E1" s="8"/>
      <c r="F1" s="8"/>
    </row>
    <row r="2" spans="1:10" ht="26.25" x14ac:dyDescent="0.4">
      <c r="A2" s="420" t="s">
        <v>693</v>
      </c>
      <c r="B2" s="421"/>
      <c r="C2" s="421"/>
      <c r="D2" s="422"/>
      <c r="E2" s="11"/>
      <c r="F2" s="11"/>
    </row>
    <row r="3" spans="1:10" ht="21.75" thickBot="1" x14ac:dyDescent="0.3">
      <c r="A3" s="445" t="s">
        <v>962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AVERAGE(B10:B58)</f>
        <v>74.819999999999993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74.819999999999993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43636</v>
      </c>
      <c r="C8" s="196" t="s">
        <v>368</v>
      </c>
      <c r="D8" s="223">
        <v>46567</v>
      </c>
      <c r="E8" s="35"/>
      <c r="F8" s="35"/>
      <c r="J8" s="188">
        <f>D8+1825</f>
        <v>48392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396</v>
      </c>
      <c r="B11" s="201">
        <v>47.8</v>
      </c>
      <c r="C11" s="2"/>
      <c r="D11" s="2"/>
      <c r="E11" s="2"/>
    </row>
    <row r="12" spans="1:10" ht="15.75" x14ac:dyDescent="0.25">
      <c r="A12" s="201" t="s">
        <v>362</v>
      </c>
      <c r="B12" s="201">
        <v>81.2</v>
      </c>
      <c r="C12" s="2"/>
      <c r="D12" s="2"/>
      <c r="E12" s="2"/>
    </row>
    <row r="13" spans="1:10" ht="15.75" x14ac:dyDescent="0.25">
      <c r="A13" s="201" t="s">
        <v>147</v>
      </c>
      <c r="B13" s="201">
        <v>74.099999999999994</v>
      </c>
    </row>
    <row r="14" spans="1:10" ht="15.75" x14ac:dyDescent="0.25">
      <c r="A14" s="201" t="s">
        <v>292</v>
      </c>
      <c r="B14" s="201">
        <v>80.3</v>
      </c>
    </row>
    <row r="15" spans="1:10" ht="15.75" x14ac:dyDescent="0.25">
      <c r="A15" s="201" t="s">
        <v>291</v>
      </c>
      <c r="B15" s="201">
        <v>90.7</v>
      </c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wubvhdhEXSLDpntUObgPnpjysORTVcP4BtHGss8p6JcatYScuxBlJ92bXbIXoA/gy6OHF+46gzNqwjQ7z/kNkg==" saltValue="gvNkBkOEwjFVTiAR4fiv0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83" priority="8" operator="lessThan">
      <formula>70</formula>
    </cfRule>
    <cfRule type="cellIs" dxfId="282" priority="9" operator="between">
      <formula>80</formula>
      <formula>70</formula>
    </cfRule>
    <cfRule type="cellIs" dxfId="281" priority="10" operator="greaterThan">
      <formula>80</formula>
    </cfRule>
  </conditionalFormatting>
  <conditionalFormatting sqref="B11:B15">
    <cfRule type="cellIs" dxfId="280" priority="2" operator="between">
      <formula>70</formula>
      <formula>80</formula>
    </cfRule>
    <cfRule type="cellIs" dxfId="279" priority="3" operator="lessThan">
      <formula>70</formula>
    </cfRule>
    <cfRule type="cellIs" dxfId="278" priority="4" operator="greaterThan">
      <formula>80</formula>
    </cfRule>
  </conditionalFormatting>
  <conditionalFormatting sqref="D8">
    <cfRule type="expression" dxfId="277" priority="1">
      <formula>TODAY()&gt;$J$8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81DE-4E8A-46E9-B8D1-C187145CA1C5}">
  <dimension ref="A1:J43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38" t="s">
        <v>369</v>
      </c>
      <c r="B1" s="339"/>
      <c r="C1" s="339"/>
      <c r="D1" s="340"/>
      <c r="E1" s="8"/>
      <c r="F1" s="8"/>
    </row>
    <row r="2" spans="1:10" ht="26.25" x14ac:dyDescent="0.25">
      <c r="A2" s="489" t="s">
        <v>830</v>
      </c>
      <c r="B2" s="490"/>
      <c r="C2" s="490"/>
      <c r="D2" s="491"/>
      <c r="E2" s="11"/>
      <c r="F2" s="11"/>
    </row>
    <row r="3" spans="1:10" ht="21.75" thickBot="1" x14ac:dyDescent="0.3">
      <c r="A3" s="445" t="s">
        <v>867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AVERAGE(B10:B51)</f>
        <v>81.112499999999997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AVERAGE(B10:B19)</f>
        <v>78.971428571428561</v>
      </c>
      <c r="C6" s="349"/>
      <c r="D6" s="350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44378</v>
      </c>
      <c r="C8" s="196" t="s">
        <v>368</v>
      </c>
      <c r="D8" s="223">
        <v>46934</v>
      </c>
      <c r="E8" s="35"/>
      <c r="F8" s="35"/>
      <c r="J8" s="188">
        <f>D8+1825</f>
        <v>48759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5.45" customHeight="1" x14ac:dyDescent="0.25">
      <c r="A11" s="14"/>
      <c r="B11" s="14"/>
      <c r="C11" s="2"/>
      <c r="D11" s="2"/>
      <c r="E11" s="2"/>
    </row>
    <row r="12" spans="1:10" ht="5.45" customHeight="1" x14ac:dyDescent="0.25">
      <c r="A12" s="14"/>
      <c r="B12" s="14"/>
      <c r="C12" s="2"/>
      <c r="D12" s="2"/>
      <c r="E12" s="2"/>
    </row>
    <row r="13" spans="1:10" ht="18" customHeight="1" x14ac:dyDescent="0.25">
      <c r="A13" s="201" t="s">
        <v>1191</v>
      </c>
      <c r="B13" s="201">
        <v>77</v>
      </c>
      <c r="C13" s="2"/>
      <c r="D13" s="2"/>
      <c r="E13" s="2"/>
    </row>
    <row r="14" spans="1:10" ht="17.45" customHeight="1" x14ac:dyDescent="0.25">
      <c r="A14" s="201" t="s">
        <v>1112</v>
      </c>
      <c r="B14" s="201">
        <v>74.900000000000006</v>
      </c>
      <c r="C14" s="2"/>
      <c r="D14" s="2"/>
      <c r="E14" s="2"/>
    </row>
    <row r="15" spans="1:10" ht="15.75" x14ac:dyDescent="0.25">
      <c r="A15" s="201" t="s">
        <v>1094</v>
      </c>
      <c r="B15" s="201">
        <v>66.599999999999994</v>
      </c>
      <c r="C15" s="2"/>
      <c r="D15" s="2"/>
      <c r="E15" s="2"/>
    </row>
    <row r="16" spans="1:10" ht="15.75" x14ac:dyDescent="0.25">
      <c r="A16" s="201" t="s">
        <v>1034</v>
      </c>
      <c r="B16" s="201">
        <v>59.4</v>
      </c>
      <c r="C16" s="2"/>
      <c r="D16" s="2"/>
      <c r="E16" s="2"/>
    </row>
    <row r="17" spans="1:5" ht="15.75" x14ac:dyDescent="0.25">
      <c r="A17" s="201" t="s">
        <v>1014</v>
      </c>
      <c r="B17" s="201">
        <v>84.5</v>
      </c>
      <c r="C17" s="2"/>
      <c r="D17" s="2"/>
      <c r="E17" s="2"/>
    </row>
    <row r="18" spans="1:5" ht="15.75" x14ac:dyDescent="0.25">
      <c r="A18" s="201" t="s">
        <v>796</v>
      </c>
      <c r="B18" s="201">
        <v>96.6</v>
      </c>
      <c r="C18" s="2"/>
      <c r="D18" s="2"/>
      <c r="E18" s="2"/>
    </row>
    <row r="19" spans="1:5" ht="15.75" x14ac:dyDescent="0.25">
      <c r="A19" s="201" t="s">
        <v>776</v>
      </c>
      <c r="B19" s="201">
        <v>93.8</v>
      </c>
      <c r="C19" s="2"/>
      <c r="D19" s="2"/>
      <c r="E19" s="2"/>
    </row>
    <row r="20" spans="1:5" ht="15.75" x14ac:dyDescent="0.25">
      <c r="A20" s="201" t="s">
        <v>397</v>
      </c>
      <c r="B20" s="201">
        <v>96.1</v>
      </c>
      <c r="C20" s="2"/>
      <c r="D20" s="2"/>
      <c r="E20" s="2"/>
    </row>
    <row r="21" spans="1:5" ht="15.75" x14ac:dyDescent="0.25">
      <c r="A21" s="200"/>
      <c r="B21" s="200"/>
    </row>
    <row r="22" spans="1:5" ht="15.75" x14ac:dyDescent="0.25">
      <c r="A22" s="200"/>
      <c r="B22" s="200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TRUneJT6AOFW9SUBSPCcyNH7iA/LjQR+AFeFUCu/SJb1LbTrFUd+Ih2T0N6A1MbwswBYfHQ6AkQHH54iKm+5TA==" saltValue="Q++sQabyJ8BmYp+kM5fyF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76" priority="11" operator="lessThan">
      <formula>70</formula>
    </cfRule>
    <cfRule type="cellIs" dxfId="275" priority="12" operator="between">
      <formula>80</formula>
      <formula>70</formula>
    </cfRule>
    <cfRule type="cellIs" dxfId="274" priority="13" operator="greaterThan">
      <formula>80</formula>
    </cfRule>
  </conditionalFormatting>
  <conditionalFormatting sqref="B13:B20 B45:B56">
    <cfRule type="cellIs" dxfId="273" priority="4" operator="greaterThan">
      <formula>80</formula>
    </cfRule>
  </conditionalFormatting>
  <conditionalFormatting sqref="B13:B20">
    <cfRule type="cellIs" dxfId="272" priority="2" operator="lessThan">
      <formula>70</formula>
    </cfRule>
    <cfRule type="cellIs" dxfId="271" priority="3" operator="between">
      <formula>70</formula>
      <formula>80</formula>
    </cfRule>
  </conditionalFormatting>
  <conditionalFormatting sqref="D8">
    <cfRule type="expression" dxfId="270" priority="1">
      <formula>TODAY()&gt;$J$8</formula>
    </cfRule>
  </conditionalFormatting>
  <pageMargins left="0.7" right="0.7" top="0.75" bottom="0.75" header="0.3" footer="0.3"/>
  <pageSetup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A539-6D85-43BE-B57F-9D7EEF7EE566}">
  <dimension ref="A1:D13"/>
  <sheetViews>
    <sheetView workbookViewId="0">
      <selection activeCell="C17" sqref="C17"/>
    </sheetView>
  </sheetViews>
  <sheetFormatPr defaultRowHeight="15" x14ac:dyDescent="0.25"/>
  <cols>
    <col min="1" max="1" width="24.28515625" bestFit="1" customWidth="1"/>
    <col min="2" max="2" width="9.7109375" bestFit="1" customWidth="1"/>
    <col min="3" max="3" width="18.7109375" bestFit="1" customWidth="1"/>
    <col min="4" max="4" width="26" customWidth="1"/>
  </cols>
  <sheetData>
    <row r="1" spans="1:4" ht="28.5" x14ac:dyDescent="0.45">
      <c r="A1" s="338" t="s">
        <v>1144</v>
      </c>
      <c r="B1" s="339"/>
      <c r="C1" s="339"/>
      <c r="D1" s="340"/>
    </row>
    <row r="2" spans="1:4" ht="26.25" x14ac:dyDescent="0.25">
      <c r="A2" s="489" t="s">
        <v>825</v>
      </c>
      <c r="B2" s="490"/>
      <c r="C2" s="490"/>
      <c r="D2" s="491"/>
    </row>
    <row r="3" spans="1:4" ht="21.75" thickBot="1" x14ac:dyDescent="0.3">
      <c r="A3" s="445" t="s">
        <v>1145</v>
      </c>
      <c r="B3" s="446"/>
      <c r="C3" s="446"/>
      <c r="D3" s="447"/>
    </row>
    <row r="4" spans="1:4" ht="15.75" thickBot="1" x14ac:dyDescent="0.3">
      <c r="A4" s="29"/>
      <c r="B4" s="11"/>
      <c r="C4" s="11"/>
      <c r="D4" s="11"/>
    </row>
    <row r="5" spans="1:4" ht="37.5" x14ac:dyDescent="0.25">
      <c r="A5" s="215" t="s">
        <v>323</v>
      </c>
      <c r="B5" s="347">
        <f>AVERAGE(B10:B51)</f>
        <v>98</v>
      </c>
      <c r="C5" s="347"/>
      <c r="D5" s="348"/>
    </row>
    <row r="6" spans="1:4" ht="38.25" thickBot="1" x14ac:dyDescent="0.3">
      <c r="A6" s="214" t="s">
        <v>325</v>
      </c>
      <c r="B6" s="349">
        <f>AVERAGE(B10:B19)</f>
        <v>98</v>
      </c>
      <c r="C6" s="349"/>
      <c r="D6" s="350"/>
    </row>
    <row r="7" spans="1:4" ht="24" thickBot="1" x14ac:dyDescent="0.3">
      <c r="A7" s="213"/>
      <c r="B7" s="208"/>
      <c r="C7" s="36"/>
      <c r="D7" s="36"/>
    </row>
    <row r="8" spans="1:4" ht="16.5" thickBot="1" x14ac:dyDescent="0.3">
      <c r="A8" s="202" t="s">
        <v>324</v>
      </c>
      <c r="B8" s="244">
        <v>45536</v>
      </c>
      <c r="C8" s="196" t="s">
        <v>368</v>
      </c>
      <c r="D8" s="223">
        <v>48091</v>
      </c>
    </row>
    <row r="9" spans="1:4" ht="23.25" x14ac:dyDescent="0.25">
      <c r="A9" s="32"/>
      <c r="B9" s="38"/>
      <c r="C9" s="38"/>
      <c r="D9" s="38"/>
    </row>
    <row r="10" spans="1:4" ht="15.75" x14ac:dyDescent="0.25">
      <c r="A10" s="14" t="s">
        <v>35</v>
      </c>
      <c r="B10" s="14" t="s">
        <v>327</v>
      </c>
      <c r="C10" s="2"/>
      <c r="D10" s="2"/>
    </row>
    <row r="11" spans="1:4" ht="15.75" x14ac:dyDescent="0.25">
      <c r="A11" s="14"/>
      <c r="B11" s="14"/>
      <c r="C11" s="2"/>
      <c r="D11" s="2"/>
    </row>
    <row r="12" spans="1:4" ht="15.75" x14ac:dyDescent="0.25">
      <c r="A12" s="201" t="s">
        <v>1202</v>
      </c>
      <c r="B12" s="201">
        <v>98.5</v>
      </c>
      <c r="C12" s="2"/>
      <c r="D12" s="2"/>
    </row>
    <row r="13" spans="1:4" ht="15.75" x14ac:dyDescent="0.25">
      <c r="A13" s="201" t="s">
        <v>1203</v>
      </c>
      <c r="B13" s="201">
        <v>97.5</v>
      </c>
      <c r="C13" s="2"/>
      <c r="D13" s="2"/>
    </row>
  </sheetData>
  <sheetProtection algorithmName="SHA-512" hashValue="kr+LQB35QnBk9aP1Qyu23XZJMpvBoc3991XBxO4AczmdjZFWEvQg+nBcLkbkbHXr2xRhxras/iv7VMk+kbwXhQ==" saltValue="882fu7c77OQN9PljMbo2SQ==" spinCount="100000" sheet="1" objects="1" scenarios="1"/>
  <mergeCells count="5">
    <mergeCell ref="A1:D1"/>
    <mergeCell ref="A2:D2"/>
    <mergeCell ref="A3:D3"/>
    <mergeCell ref="B5:D5"/>
    <mergeCell ref="B6:D6"/>
  </mergeCells>
  <conditionalFormatting sqref="B5:B6">
    <cfRule type="cellIs" dxfId="269" priority="5" operator="lessThan">
      <formula>70</formula>
    </cfRule>
    <cfRule type="cellIs" dxfId="268" priority="6" operator="between">
      <formula>80</formula>
      <formula>70</formula>
    </cfRule>
    <cfRule type="cellIs" dxfId="267" priority="7" operator="greaterThan">
      <formula>80</formula>
    </cfRule>
  </conditionalFormatting>
  <conditionalFormatting sqref="B12:B13">
    <cfRule type="cellIs" dxfId="266" priority="1" operator="between">
      <formula>70</formula>
      <formula>80</formula>
    </cfRule>
    <cfRule type="cellIs" dxfId="265" priority="2" operator="lessThan">
      <formula>70</formula>
    </cfRule>
    <cfRule type="cellIs" dxfId="264" priority="3" operator="greaterThan">
      <formula>80</formula>
    </cfRule>
  </conditionalFormatting>
  <conditionalFormatting sqref="D8">
    <cfRule type="expression" dxfId="263" priority="4">
      <formula>TODAY()&gt;$J$8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0A53-FF00-4E1D-BA50-32771497661A}">
  <sheetPr>
    <tabColor theme="4" tint="-0.249977111117893"/>
  </sheetPr>
  <dimension ref="A1:K31"/>
  <sheetViews>
    <sheetView workbookViewId="0">
      <selection activeCell="K24" sqref="K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3" bestFit="1" customWidth="1"/>
    <col min="5" max="5" width="5.42578125" customWidth="1"/>
    <col min="6" max="6" width="7" customWidth="1"/>
    <col min="11" max="11" width="9.5703125" hidden="1" customWidth="1"/>
  </cols>
  <sheetData>
    <row r="1" spans="1:11" ht="28.5" x14ac:dyDescent="0.45">
      <c r="A1" s="338" t="s">
        <v>668</v>
      </c>
      <c r="B1" s="339"/>
      <c r="C1" s="339"/>
      <c r="D1" s="340"/>
      <c r="E1" s="8"/>
      <c r="F1" s="8"/>
    </row>
    <row r="2" spans="1:11" ht="26.25" x14ac:dyDescent="0.4">
      <c r="A2" s="420" t="s">
        <v>320</v>
      </c>
      <c r="B2" s="421"/>
      <c r="C2" s="421"/>
      <c r="D2" s="422"/>
      <c r="E2" s="11"/>
      <c r="F2" s="11"/>
    </row>
    <row r="3" spans="1:11" ht="21.75" thickBot="1" x14ac:dyDescent="0.3">
      <c r="A3" s="411" t="s">
        <v>917</v>
      </c>
      <c r="B3" s="412"/>
      <c r="C3" s="412"/>
      <c r="D3" s="413"/>
      <c r="E3" s="11"/>
      <c r="F3" s="11"/>
    </row>
    <row r="4" spans="1:11" ht="7.7" customHeight="1" thickBot="1" x14ac:dyDescent="0.3">
      <c r="A4" s="11"/>
      <c r="B4" s="11"/>
      <c r="C4" s="11"/>
      <c r="D4" s="11"/>
      <c r="E4" s="11"/>
      <c r="F4" s="11"/>
    </row>
    <row r="5" spans="1:11" ht="37.5" x14ac:dyDescent="0.25">
      <c r="A5" s="197" t="s">
        <v>323</v>
      </c>
      <c r="B5" s="426">
        <f>AVERAGE(B11:B45)</f>
        <v>94.378571428571419</v>
      </c>
      <c r="C5" s="426"/>
      <c r="D5" s="427"/>
      <c r="E5" s="36"/>
      <c r="F5" s="36"/>
    </row>
    <row r="6" spans="1:11" ht="38.25" thickBot="1" x14ac:dyDescent="0.3">
      <c r="A6" s="214" t="s">
        <v>325</v>
      </c>
      <c r="B6" s="349">
        <f>AVERAGE(B10:B16)</f>
        <v>93.55</v>
      </c>
      <c r="C6" s="349"/>
      <c r="D6" s="350"/>
      <c r="E6" s="36"/>
      <c r="F6" s="36"/>
    </row>
    <row r="7" spans="1:11" ht="7.7" customHeight="1" thickBot="1" x14ac:dyDescent="0.3">
      <c r="A7" s="237"/>
      <c r="B7" s="208"/>
      <c r="C7" s="208"/>
      <c r="D7" s="208"/>
      <c r="E7" s="36"/>
      <c r="F7" s="36"/>
    </row>
    <row r="8" spans="1:11" ht="24" thickBot="1" x14ac:dyDescent="0.3">
      <c r="A8" s="281" t="s">
        <v>324</v>
      </c>
      <c r="B8" s="244">
        <v>41183</v>
      </c>
      <c r="C8" s="196" t="s">
        <v>368</v>
      </c>
      <c r="D8" s="282">
        <v>43737</v>
      </c>
      <c r="E8" s="31"/>
      <c r="F8" s="31"/>
      <c r="K8" s="188">
        <v>45564</v>
      </c>
    </row>
    <row r="9" spans="1:11" ht="12.6" customHeight="1" x14ac:dyDescent="0.25">
      <c r="A9" s="32"/>
      <c r="B9" s="33"/>
      <c r="C9" s="33"/>
      <c r="D9" s="33"/>
      <c r="E9" s="31"/>
      <c r="F9" s="31"/>
    </row>
    <row r="10" spans="1:11" s="2" customFormat="1" ht="15.75" x14ac:dyDescent="0.25">
      <c r="A10" s="14" t="s">
        <v>35</v>
      </c>
      <c r="B10" s="14" t="s">
        <v>327</v>
      </c>
    </row>
    <row r="11" spans="1:11" ht="15.75" x14ac:dyDescent="0.25">
      <c r="A11" s="201" t="s">
        <v>413</v>
      </c>
      <c r="B11" s="201">
        <v>84.7</v>
      </c>
    </row>
    <row r="12" spans="1:11" ht="15.75" x14ac:dyDescent="0.25">
      <c r="A12" s="201" t="s">
        <v>412</v>
      </c>
      <c r="B12" s="201">
        <v>90.3</v>
      </c>
    </row>
    <row r="13" spans="1:11" ht="15.75" x14ac:dyDescent="0.25">
      <c r="A13" s="201" t="s">
        <v>411</v>
      </c>
      <c r="B13" s="201">
        <v>93.3</v>
      </c>
    </row>
    <row r="14" spans="1:11" ht="15.75" x14ac:dyDescent="0.25">
      <c r="A14" s="201" t="s">
        <v>410</v>
      </c>
      <c r="B14" s="201">
        <v>96.7</v>
      </c>
    </row>
    <row r="15" spans="1:11" ht="15.75" x14ac:dyDescent="0.25">
      <c r="A15" s="201" t="s">
        <v>409</v>
      </c>
      <c r="B15" s="201">
        <v>98.3</v>
      </c>
    </row>
    <row r="16" spans="1:11" ht="15.75" x14ac:dyDescent="0.25">
      <c r="A16" s="201" t="s">
        <v>408</v>
      </c>
      <c r="B16" s="201">
        <v>98</v>
      </c>
    </row>
    <row r="17" spans="1:6" ht="15.75" x14ac:dyDescent="0.25">
      <c r="A17" s="201" t="s">
        <v>407</v>
      </c>
      <c r="B17" s="201">
        <v>97.5</v>
      </c>
    </row>
    <row r="18" spans="1:6" ht="15.75" x14ac:dyDescent="0.25">
      <c r="A18" s="201" t="s">
        <v>406</v>
      </c>
      <c r="B18" s="201">
        <v>96.9</v>
      </c>
    </row>
    <row r="19" spans="1:6" ht="15.75" x14ac:dyDescent="0.25">
      <c r="A19" s="201" t="s">
        <v>405</v>
      </c>
      <c r="B19" s="201">
        <v>98</v>
      </c>
    </row>
    <row r="20" spans="1:6" ht="15.75" x14ac:dyDescent="0.25">
      <c r="A20" s="201" t="s">
        <v>404</v>
      </c>
      <c r="B20" s="201">
        <v>95.6</v>
      </c>
    </row>
    <row r="21" spans="1:6" ht="15.75" x14ac:dyDescent="0.25">
      <c r="A21" s="201" t="s">
        <v>403</v>
      </c>
      <c r="B21" s="201">
        <v>97</v>
      </c>
    </row>
    <row r="22" spans="1:6" ht="15.75" x14ac:dyDescent="0.25">
      <c r="A22" s="201" t="s">
        <v>402</v>
      </c>
      <c r="B22" s="201">
        <v>95</v>
      </c>
    </row>
    <row r="23" spans="1:6" ht="15.75" x14ac:dyDescent="0.25">
      <c r="A23" s="201" t="s">
        <v>401</v>
      </c>
      <c r="B23" s="201">
        <v>96</v>
      </c>
    </row>
    <row r="24" spans="1:6" ht="15.75" x14ac:dyDescent="0.25">
      <c r="A24" s="201" t="s">
        <v>400</v>
      </c>
      <c r="B24" s="201">
        <v>84</v>
      </c>
    </row>
    <row r="25" spans="1:6" x14ac:dyDescent="0.25">
      <c r="C25" s="7"/>
    </row>
    <row r="26" spans="1:6" ht="28.5" x14ac:dyDescent="0.45">
      <c r="A26" s="8"/>
    </row>
    <row r="27" spans="1:6" x14ac:dyDescent="0.25">
      <c r="A27" s="9"/>
      <c r="B27" s="10"/>
      <c r="C27" s="10"/>
      <c r="D27" s="10"/>
      <c r="E27" s="10"/>
      <c r="F27" s="10"/>
    </row>
    <row r="28" spans="1:6" x14ac:dyDescent="0.25">
      <c r="A28" s="3"/>
      <c r="B28" s="3"/>
      <c r="C28" s="3"/>
    </row>
    <row r="29" spans="1:6" x14ac:dyDescent="0.25">
      <c r="C29" s="4"/>
    </row>
    <row r="30" spans="1:6" x14ac:dyDescent="0.25">
      <c r="C30" s="4"/>
    </row>
    <row r="31" spans="1:6" x14ac:dyDescent="0.25">
      <c r="C31" s="4"/>
    </row>
  </sheetData>
  <sheetProtection algorithmName="SHA-512" hashValue="tbLxvfxTE9EhSEKAE456KpKeo7UOdaDK4LMLfbPcMX6mIA2jMVtCup/5dObQEBe21DixWfKYj8cgHC81504vqg==" saltValue="BfZ3zisv+qBbDWVb43URY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81" priority="7" operator="lessThan">
      <formula>70</formula>
    </cfRule>
    <cfRule type="cellIs" dxfId="780" priority="8" operator="between">
      <formula>80</formula>
      <formula>70</formula>
    </cfRule>
    <cfRule type="cellIs" dxfId="779" priority="9" operator="greaterThan">
      <formula>80</formula>
    </cfRule>
  </conditionalFormatting>
  <conditionalFormatting sqref="B11:B24">
    <cfRule type="cellIs" dxfId="778" priority="10" operator="between">
      <formula>70</formula>
      <formula>0</formula>
    </cfRule>
    <cfRule type="cellIs" dxfId="777" priority="11" operator="between">
      <formula>80</formula>
      <formula>70</formula>
    </cfRule>
    <cfRule type="cellIs" dxfId="776" priority="12" operator="greaterThan">
      <formula>80</formula>
    </cfRule>
  </conditionalFormatting>
  <conditionalFormatting sqref="D8">
    <cfRule type="expression" dxfId="775" priority="1">
      <formula>TODAY()&gt;$K$8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9992-6308-42DD-9994-18282EC99C7D}">
  <sheetPr>
    <tabColor theme="4" tint="-0.249977111117893"/>
  </sheetPr>
  <dimension ref="A1:J39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38" t="s">
        <v>963</v>
      </c>
      <c r="B1" s="339"/>
      <c r="C1" s="339"/>
      <c r="D1" s="340"/>
      <c r="E1" s="8"/>
      <c r="F1" s="8"/>
    </row>
    <row r="2" spans="1:10" ht="26.25" x14ac:dyDescent="0.4">
      <c r="A2" s="420" t="s">
        <v>693</v>
      </c>
      <c r="B2" s="421"/>
      <c r="C2" s="421"/>
      <c r="D2" s="422"/>
      <c r="E2" s="11"/>
      <c r="F2" s="11"/>
    </row>
    <row r="3" spans="1:10" ht="21.75" thickBot="1" x14ac:dyDescent="0.3">
      <c r="A3" s="445" t="s">
        <v>24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518">
        <f>AVERAGE(B10:B58)</f>
        <v>79.5</v>
      </c>
      <c r="C5" s="518"/>
      <c r="D5" s="519"/>
      <c r="E5" s="41"/>
      <c r="F5" s="41"/>
    </row>
    <row r="6" spans="1:10" ht="38.25" thickBot="1" x14ac:dyDescent="0.3">
      <c r="A6" s="214" t="s">
        <v>325</v>
      </c>
      <c r="B6" s="349">
        <f>AVERAGE(B11:B16)</f>
        <v>79.5</v>
      </c>
      <c r="C6" s="349"/>
      <c r="D6" s="350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44013</v>
      </c>
      <c r="C8" s="196" t="s">
        <v>368</v>
      </c>
      <c r="D8" s="223">
        <v>46568</v>
      </c>
      <c r="E8" s="31"/>
      <c r="F8" s="31"/>
      <c r="J8" s="188">
        <f>D8+1825</f>
        <v>48393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0" t="s">
        <v>383</v>
      </c>
      <c r="B11" s="201">
        <v>57.3</v>
      </c>
      <c r="C11" s="2"/>
      <c r="D11" s="2"/>
      <c r="E11" s="2"/>
    </row>
    <row r="12" spans="1:10" ht="15.75" x14ac:dyDescent="0.25">
      <c r="A12" s="201" t="s">
        <v>363</v>
      </c>
      <c r="B12" s="201">
        <v>93.7</v>
      </c>
      <c r="C12" s="2"/>
      <c r="D12" s="2"/>
      <c r="E12" s="2"/>
    </row>
    <row r="13" spans="1:10" ht="15.75" x14ac:dyDescent="0.25">
      <c r="A13" s="201" t="s">
        <v>110</v>
      </c>
      <c r="B13" s="201">
        <v>87.5</v>
      </c>
    </row>
    <row r="14" spans="1:10" x14ac:dyDescent="0.25">
      <c r="A14" s="2"/>
      <c r="B14" s="2"/>
    </row>
    <row r="15" spans="1:10" x14ac:dyDescent="0.25">
      <c r="A15" s="2"/>
      <c r="B15" s="2"/>
    </row>
    <row r="16" spans="1:10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</sheetData>
  <sheetProtection algorithmName="SHA-512" hashValue="pa+qgY7JX112U5pHO+Qu9qISk+hkroVLBEe4WpoTGOhKRmXtOaiHBtYXUXxu/s++plyjhtR8Oi0jTobfWpjGoQ==" saltValue="zPCcu45ucxHXYz4jkklf5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62" priority="5" operator="lessThan">
      <formula>70</formula>
    </cfRule>
    <cfRule type="cellIs" dxfId="261" priority="6" operator="between">
      <formula>80</formula>
      <formula>70</formula>
    </cfRule>
    <cfRule type="cellIs" dxfId="260" priority="7" operator="greaterThan">
      <formula>80</formula>
    </cfRule>
  </conditionalFormatting>
  <conditionalFormatting sqref="B11">
    <cfRule type="cellIs" dxfId="259" priority="2" operator="lessThan">
      <formula>70</formula>
    </cfRule>
  </conditionalFormatting>
  <conditionalFormatting sqref="B11:B13">
    <cfRule type="cellIs" dxfId="258" priority="3" operator="greaterThan">
      <formula>80</formula>
    </cfRule>
  </conditionalFormatting>
  <conditionalFormatting sqref="D8">
    <cfRule type="expression" dxfId="257" priority="1">
      <formula>TODAY()&gt;$J$8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D264-4621-4254-81CB-0CA1130FAD29}">
  <dimension ref="A1:J43"/>
  <sheetViews>
    <sheetView topLeftCell="A5"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38" t="s">
        <v>371</v>
      </c>
      <c r="B1" s="339"/>
      <c r="C1" s="339"/>
      <c r="D1" s="340"/>
      <c r="E1" s="8"/>
      <c r="F1" s="8"/>
    </row>
    <row r="2" spans="1:10" ht="26.25" x14ac:dyDescent="0.25">
      <c r="A2" s="489" t="s">
        <v>830</v>
      </c>
      <c r="B2" s="490"/>
      <c r="C2" s="490"/>
      <c r="D2" s="491"/>
      <c r="E2" s="11"/>
      <c r="F2" s="11"/>
    </row>
    <row r="3" spans="1:10" ht="21.75" thickBot="1" x14ac:dyDescent="0.3">
      <c r="A3" s="445" t="s">
        <v>866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AVERAGE(B10:B51)</f>
        <v>81.412499999999994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AVERAGE(B10:B19)</f>
        <v>81.271428571428572</v>
      </c>
      <c r="C6" s="349"/>
      <c r="D6" s="350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44378</v>
      </c>
      <c r="C8" s="196" t="s">
        <v>368</v>
      </c>
      <c r="D8" s="223">
        <v>46934</v>
      </c>
      <c r="E8" s="250"/>
      <c r="F8" s="35"/>
      <c r="J8" s="188">
        <f>D8+1825</f>
        <v>48759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4.3499999999999996" customHeight="1" x14ac:dyDescent="0.25">
      <c r="A11" s="14"/>
      <c r="B11" s="14"/>
      <c r="C11" s="2"/>
      <c r="D11" s="2"/>
      <c r="E11" s="2"/>
    </row>
    <row r="12" spans="1:10" ht="4.3499999999999996" customHeight="1" x14ac:dyDescent="0.25">
      <c r="A12" s="14"/>
      <c r="B12" s="14"/>
      <c r="C12" s="2"/>
      <c r="D12" s="2"/>
      <c r="E12" s="2"/>
    </row>
    <row r="13" spans="1:10" ht="15.75" customHeight="1" x14ac:dyDescent="0.25">
      <c r="A13" s="201" t="s">
        <v>1191</v>
      </c>
      <c r="B13" s="201">
        <v>90.6</v>
      </c>
      <c r="C13" s="2"/>
      <c r="D13" s="2"/>
      <c r="E13" s="2"/>
    </row>
    <row r="14" spans="1:10" ht="17.45" customHeight="1" x14ac:dyDescent="0.25">
      <c r="A14" s="201" t="s">
        <v>1112</v>
      </c>
      <c r="B14" s="201">
        <v>80</v>
      </c>
      <c r="C14" s="2"/>
      <c r="D14" s="2"/>
      <c r="E14" s="2"/>
    </row>
    <row r="15" spans="1:10" ht="15.75" x14ac:dyDescent="0.25">
      <c r="A15" s="201" t="s">
        <v>1094</v>
      </c>
      <c r="B15" s="201">
        <v>83.6</v>
      </c>
      <c r="C15" s="2"/>
      <c r="D15" s="2"/>
      <c r="E15" s="2"/>
    </row>
    <row r="16" spans="1:10" ht="15.75" x14ac:dyDescent="0.25">
      <c r="A16" s="201" t="s">
        <v>1034</v>
      </c>
      <c r="B16" s="201">
        <v>73.8</v>
      </c>
      <c r="C16" s="2"/>
      <c r="D16" s="2"/>
      <c r="E16" s="2"/>
    </row>
    <row r="17" spans="1:5" ht="15.75" x14ac:dyDescent="0.25">
      <c r="A17" s="201" t="s">
        <v>1014</v>
      </c>
      <c r="B17" s="201">
        <v>87.5</v>
      </c>
      <c r="C17" s="2"/>
      <c r="D17" s="2"/>
      <c r="E17" s="2"/>
    </row>
    <row r="18" spans="1:5" ht="15.75" x14ac:dyDescent="0.25">
      <c r="A18" s="201" t="s">
        <v>796</v>
      </c>
      <c r="B18" s="201">
        <v>70.7</v>
      </c>
      <c r="C18" s="2"/>
      <c r="D18" s="2"/>
      <c r="E18" s="2"/>
    </row>
    <row r="19" spans="1:5" ht="13.35" customHeight="1" x14ac:dyDescent="0.25">
      <c r="A19" s="201" t="s">
        <v>776</v>
      </c>
      <c r="B19" s="201">
        <v>82.7</v>
      </c>
      <c r="C19" s="2"/>
      <c r="D19" s="2"/>
      <c r="E19" s="2"/>
    </row>
    <row r="20" spans="1:5" ht="15.75" x14ac:dyDescent="0.25">
      <c r="A20" s="201" t="s">
        <v>397</v>
      </c>
      <c r="B20" s="201">
        <v>82.4</v>
      </c>
      <c r="C20" s="2"/>
      <c r="D20" s="2"/>
      <c r="E20" s="2"/>
    </row>
    <row r="21" spans="1:5" ht="15.75" x14ac:dyDescent="0.25">
      <c r="A21" s="200"/>
      <c r="B21" s="200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3JIpy08NuPxT3ZrxRUdIHiSD1yi/Ke/QyBzjtV91YnPCOHFv85Zy1Jx7gRJvq0jApVLQRQs0ZpKXYOqbfEiSyQ==" saltValue="X9MmPp6vZGlFjcavbTkrag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56" priority="5" operator="lessThan">
      <formula>70</formula>
    </cfRule>
    <cfRule type="cellIs" dxfId="255" priority="6" operator="between">
      <formula>80</formula>
      <formula>70</formula>
    </cfRule>
    <cfRule type="cellIs" dxfId="254" priority="7" operator="greaterThan">
      <formula>80</formula>
    </cfRule>
  </conditionalFormatting>
  <conditionalFormatting sqref="B13:B20">
    <cfRule type="cellIs" dxfId="253" priority="2" operator="between">
      <formula>70</formula>
      <formula>80</formula>
    </cfRule>
    <cfRule type="cellIs" dxfId="252" priority="3" operator="lessThan">
      <formula>70</formula>
    </cfRule>
    <cfRule type="cellIs" dxfId="251" priority="4" operator="greaterThan">
      <formula>80</formula>
    </cfRule>
  </conditionalFormatting>
  <conditionalFormatting sqref="D8">
    <cfRule type="expression" dxfId="250" priority="1">
      <formula>TODAY()&gt;$J$8</formula>
    </cfRule>
  </conditionalFormatting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0BFFD-EA90-4A09-841E-3352370BAB62}">
  <dimension ref="A1:I43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38" t="s">
        <v>808</v>
      </c>
      <c r="B1" s="339"/>
      <c r="C1" s="339"/>
      <c r="D1" s="340"/>
      <c r="E1" s="8"/>
      <c r="F1" s="8"/>
    </row>
    <row r="2" spans="1:9" ht="26.25" x14ac:dyDescent="0.25">
      <c r="A2" s="489" t="s">
        <v>856</v>
      </c>
      <c r="B2" s="490"/>
      <c r="C2" s="490"/>
      <c r="D2" s="491"/>
      <c r="E2" s="11"/>
      <c r="F2" s="11"/>
    </row>
    <row r="3" spans="1:9" ht="21.75" thickBot="1" x14ac:dyDescent="0.3">
      <c r="A3" s="445" t="s">
        <v>865</v>
      </c>
      <c r="B3" s="446"/>
      <c r="C3" s="446"/>
      <c r="D3" s="447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AVERAGE(B10:B51)</f>
        <v>97.533333333333346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AVERAGE(B10:B21)</f>
        <v>97.533333333333346</v>
      </c>
      <c r="C6" s="349"/>
      <c r="D6" s="350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3">
        <v>45961</v>
      </c>
      <c r="E8" s="35"/>
      <c r="F8" s="35"/>
      <c r="I8" s="188">
        <f>D8+1825</f>
        <v>47786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5.75" customHeight="1" x14ac:dyDescent="0.25">
      <c r="A13" s="201" t="s">
        <v>1148</v>
      </c>
      <c r="B13" s="201">
        <v>95.2</v>
      </c>
      <c r="C13" s="2"/>
      <c r="D13" s="2"/>
      <c r="E13" s="2"/>
    </row>
    <row r="14" spans="1:9" ht="17.45" customHeight="1" x14ac:dyDescent="0.25">
      <c r="A14" s="201" t="s">
        <v>1127</v>
      </c>
      <c r="B14" s="201">
        <v>97</v>
      </c>
      <c r="C14" s="2"/>
      <c r="D14" s="2"/>
      <c r="E14" s="2"/>
    </row>
    <row r="15" spans="1:9" ht="15.75" x14ac:dyDescent="0.25">
      <c r="A15" s="201" t="s">
        <v>1091</v>
      </c>
      <c r="B15" s="201">
        <v>97.9</v>
      </c>
      <c r="C15" s="2"/>
      <c r="D15" s="2"/>
      <c r="E15" s="2"/>
    </row>
    <row r="16" spans="1:9" ht="15.75" x14ac:dyDescent="0.25">
      <c r="A16" s="201" t="s">
        <v>1035</v>
      </c>
      <c r="B16" s="201">
        <v>97.8</v>
      </c>
      <c r="C16" s="2"/>
      <c r="D16" s="2"/>
      <c r="E16" s="2"/>
    </row>
    <row r="17" spans="1:5" ht="15.75" x14ac:dyDescent="0.25">
      <c r="A17" s="201" t="s">
        <v>1015</v>
      </c>
      <c r="B17" s="201">
        <v>98.4</v>
      </c>
      <c r="C17" s="2"/>
      <c r="D17" s="2"/>
      <c r="E17" s="2"/>
    </row>
    <row r="18" spans="1:5" ht="15.75" x14ac:dyDescent="0.25">
      <c r="A18" s="201" t="s">
        <v>797</v>
      </c>
      <c r="B18" s="201">
        <v>98.9</v>
      </c>
      <c r="C18" s="2"/>
      <c r="D18" s="2"/>
      <c r="E18" s="2"/>
    </row>
    <row r="19" spans="1:5" ht="13.35" customHeight="1" x14ac:dyDescent="0.25">
      <c r="A19" s="200"/>
      <c r="B19" s="200"/>
      <c r="C19" s="2"/>
      <c r="D19" s="2"/>
      <c r="E19" s="2"/>
    </row>
    <row r="20" spans="1:5" ht="15.75" x14ac:dyDescent="0.25">
      <c r="A20" s="200"/>
      <c r="B20" s="200"/>
      <c r="C20" s="2"/>
      <c r="D20" s="2"/>
      <c r="E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zHKNOBj4/bSOHNnoPtERiTR4/Cntimc/KP5LxGQJ+5aJKZhN+Vu3QQ9bhPeMoQkjgXKouMm0AKXQg6FocFk6GQ==" saltValue="anznrZl6hECIKQUqES7h7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49" priority="5" operator="lessThan">
      <formula>70</formula>
    </cfRule>
    <cfRule type="cellIs" dxfId="248" priority="6" operator="between">
      <formula>80</formula>
      <formula>70</formula>
    </cfRule>
    <cfRule type="cellIs" dxfId="247" priority="7" operator="greaterThan">
      <formula>80</formula>
    </cfRule>
  </conditionalFormatting>
  <conditionalFormatting sqref="B13:B18">
    <cfRule type="cellIs" dxfId="246" priority="2" operator="between">
      <formula>70</formula>
      <formula>80</formula>
    </cfRule>
    <cfRule type="cellIs" dxfId="245" priority="3" operator="lessThan">
      <formula>70</formula>
    </cfRule>
    <cfRule type="cellIs" dxfId="244" priority="4" operator="greaterThan">
      <formula>80</formula>
    </cfRule>
  </conditionalFormatting>
  <conditionalFormatting sqref="D8">
    <cfRule type="expression" dxfId="243" priority="1">
      <formula>TODAY()&gt;$I$8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C2C0F-05FD-4247-84EA-844F53A2CABB}">
  <dimension ref="A1:I43"/>
  <sheetViews>
    <sheetView topLeftCell="A3"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38" t="s">
        <v>810</v>
      </c>
      <c r="B1" s="339"/>
      <c r="C1" s="339"/>
      <c r="D1" s="340"/>
      <c r="E1" s="8"/>
      <c r="F1" s="8"/>
    </row>
    <row r="2" spans="1:9" ht="26.25" x14ac:dyDescent="0.25">
      <c r="A2" s="489" t="s">
        <v>856</v>
      </c>
      <c r="B2" s="490"/>
      <c r="C2" s="490"/>
      <c r="D2" s="491"/>
      <c r="E2" s="11"/>
      <c r="F2" s="11"/>
    </row>
    <row r="3" spans="1:9" ht="21.75" thickBot="1" x14ac:dyDescent="0.3">
      <c r="A3" s="445" t="s">
        <v>864</v>
      </c>
      <c r="B3" s="446"/>
      <c r="C3" s="446"/>
      <c r="D3" s="447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AVERAGE(B10:B51)</f>
        <v>95.466666666666683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AVERAGE(B10:B21)</f>
        <v>95.466666666666683</v>
      </c>
      <c r="C6" s="349"/>
      <c r="D6" s="350"/>
      <c r="E6" s="36"/>
      <c r="F6" s="35"/>
    </row>
    <row r="7" spans="1:9" ht="7.7" customHeight="1" x14ac:dyDescent="0.25">
      <c r="A7" s="213"/>
      <c r="B7" s="208"/>
      <c r="C7" s="36"/>
      <c r="D7" s="36"/>
      <c r="E7" s="36"/>
      <c r="F7" s="35"/>
    </row>
    <row r="8" spans="1:9" ht="23.25" x14ac:dyDescent="0.25">
      <c r="A8" s="251" t="s">
        <v>324</v>
      </c>
      <c r="B8" s="252">
        <v>44743</v>
      </c>
      <c r="C8" s="44" t="s">
        <v>368</v>
      </c>
      <c r="D8" s="253">
        <v>45961</v>
      </c>
      <c r="E8" s="35"/>
      <c r="F8" s="35"/>
      <c r="I8" s="188">
        <f>D8+1825</f>
        <v>47786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6.5" customHeight="1" x14ac:dyDescent="0.25">
      <c r="A13" s="201" t="s">
        <v>1148</v>
      </c>
      <c r="B13" s="201">
        <v>98.4</v>
      </c>
      <c r="C13" s="2"/>
      <c r="D13" s="2"/>
      <c r="E13" s="2"/>
    </row>
    <row r="14" spans="1:9" ht="17.45" customHeight="1" x14ac:dyDescent="0.25">
      <c r="A14" s="201" t="s">
        <v>1127</v>
      </c>
      <c r="B14" s="201">
        <v>97</v>
      </c>
      <c r="C14" s="2"/>
      <c r="D14" s="2"/>
      <c r="E14" s="2"/>
    </row>
    <row r="15" spans="1:9" ht="15.75" x14ac:dyDescent="0.25">
      <c r="A15" s="201" t="s">
        <v>1091</v>
      </c>
      <c r="B15" s="201">
        <v>95.4</v>
      </c>
      <c r="C15" s="2"/>
      <c r="D15" s="2"/>
      <c r="E15" s="2"/>
    </row>
    <row r="16" spans="1:9" ht="15.75" x14ac:dyDescent="0.25">
      <c r="A16" s="201" t="s">
        <v>1035</v>
      </c>
      <c r="B16" s="201">
        <v>94.8</v>
      </c>
      <c r="C16" s="2"/>
      <c r="D16" s="2"/>
      <c r="E16" s="2"/>
    </row>
    <row r="17" spans="1:5" ht="15.75" x14ac:dyDescent="0.25">
      <c r="A17" s="201" t="s">
        <v>1015</v>
      </c>
      <c r="B17" s="201">
        <v>89.3</v>
      </c>
      <c r="C17" s="2"/>
      <c r="D17" s="2"/>
      <c r="E17" s="2"/>
    </row>
    <row r="18" spans="1:5" ht="15.75" x14ac:dyDescent="0.25">
      <c r="A18" s="201" t="s">
        <v>797</v>
      </c>
      <c r="B18" s="201">
        <v>97.9</v>
      </c>
      <c r="C18" s="2"/>
      <c r="D18" s="2"/>
      <c r="E18" s="2"/>
    </row>
    <row r="19" spans="1:5" ht="13.35" customHeight="1" x14ac:dyDescent="0.25">
      <c r="A19" s="200"/>
      <c r="B19" s="200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i0CGlBtUxM0BGj2Set1cNP0vZXs54ngLWFtKI6C1HuX2jJT6QB7jycAbTnOKriV94VHzuHD2hpyQ76L/QUQ7KA==" saltValue="rL2REA7Mbo+2NVo99KRPm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42" priority="5" operator="lessThan">
      <formula>70</formula>
    </cfRule>
    <cfRule type="cellIs" dxfId="241" priority="6" operator="between">
      <formula>80</formula>
      <formula>70</formula>
    </cfRule>
    <cfRule type="cellIs" dxfId="240" priority="7" operator="greaterThan">
      <formula>80</formula>
    </cfRule>
  </conditionalFormatting>
  <conditionalFormatting sqref="B13:B18">
    <cfRule type="cellIs" dxfId="239" priority="2" operator="between">
      <formula>70</formula>
      <formula>80</formula>
    </cfRule>
    <cfRule type="cellIs" dxfId="238" priority="3" operator="lessThan">
      <formula>70</formula>
    </cfRule>
    <cfRule type="cellIs" dxfId="237" priority="4" operator="greaterThan">
      <formula>80</formula>
    </cfRule>
  </conditionalFormatting>
  <conditionalFormatting sqref="D8">
    <cfRule type="expression" dxfId="236" priority="1">
      <formula>TODAY()&gt;$I$8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D00F-535E-4A7C-9D26-47257AF874DD}">
  <dimension ref="A1:I43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38" t="s">
        <v>811</v>
      </c>
      <c r="B1" s="339"/>
      <c r="C1" s="339"/>
      <c r="D1" s="340"/>
      <c r="E1" s="8"/>
      <c r="F1" s="8"/>
    </row>
    <row r="2" spans="1:9" ht="26.25" x14ac:dyDescent="0.25">
      <c r="A2" s="489" t="s">
        <v>856</v>
      </c>
      <c r="B2" s="490"/>
      <c r="C2" s="490"/>
      <c r="D2" s="491"/>
      <c r="E2" s="11"/>
      <c r="F2" s="11"/>
    </row>
    <row r="3" spans="1:9" ht="21.75" thickBot="1" x14ac:dyDescent="0.3">
      <c r="A3" s="445" t="s">
        <v>863</v>
      </c>
      <c r="B3" s="446"/>
      <c r="C3" s="446"/>
      <c r="D3" s="447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AVERAGE(B10:B51)</f>
        <v>94.083333333333329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AVERAGE(B10:B21)</f>
        <v>94.083333333333329</v>
      </c>
      <c r="C6" s="349"/>
      <c r="D6" s="350"/>
      <c r="E6" s="36"/>
      <c r="F6" s="35"/>
    </row>
    <row r="7" spans="1:9" ht="7.7" customHeight="1" thickBot="1" x14ac:dyDescent="0.3">
      <c r="A7" s="213"/>
      <c r="B7" s="208"/>
      <c r="C7" s="208"/>
      <c r="D7" s="208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3">
        <v>46022</v>
      </c>
      <c r="E8" s="35"/>
      <c r="F8" s="35"/>
      <c r="I8" s="188">
        <f>D8+1825</f>
        <v>47847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6.5" customHeight="1" x14ac:dyDescent="0.25">
      <c r="A13" s="201" t="s">
        <v>1148</v>
      </c>
      <c r="B13" s="201">
        <v>96.6</v>
      </c>
      <c r="C13" s="2"/>
      <c r="D13" s="2"/>
      <c r="E13" s="2"/>
    </row>
    <row r="14" spans="1:9" ht="17.45" customHeight="1" x14ac:dyDescent="0.25">
      <c r="A14" s="201" t="s">
        <v>1127</v>
      </c>
      <c r="B14" s="201">
        <v>96.1</v>
      </c>
      <c r="C14" s="2"/>
      <c r="D14" s="2"/>
      <c r="E14" s="2"/>
    </row>
    <row r="15" spans="1:9" ht="15.75" x14ac:dyDescent="0.25">
      <c r="A15" s="201" t="s">
        <v>1091</v>
      </c>
      <c r="B15" s="201">
        <v>92</v>
      </c>
      <c r="C15" s="2"/>
      <c r="D15" s="2"/>
      <c r="E15" s="2"/>
    </row>
    <row r="16" spans="1:9" ht="15.75" x14ac:dyDescent="0.25">
      <c r="A16" s="201" t="s">
        <v>1035</v>
      </c>
      <c r="B16" s="201">
        <v>95.6</v>
      </c>
      <c r="C16" s="2"/>
      <c r="D16" s="2"/>
      <c r="E16" s="2"/>
    </row>
    <row r="17" spans="1:5" ht="15.75" x14ac:dyDescent="0.25">
      <c r="A17" s="201" t="s">
        <v>1015</v>
      </c>
      <c r="B17" s="201">
        <v>89.8</v>
      </c>
      <c r="C17" s="2"/>
      <c r="D17" s="2"/>
      <c r="E17" s="2"/>
    </row>
    <row r="18" spans="1:5" ht="15.75" x14ac:dyDescent="0.25">
      <c r="A18" s="201" t="s">
        <v>797</v>
      </c>
      <c r="B18" s="201">
        <v>94.4</v>
      </c>
      <c r="C18" s="2"/>
      <c r="D18" s="2"/>
      <c r="E18" s="2"/>
    </row>
    <row r="19" spans="1:5" ht="13.35" customHeight="1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BvhPttgbqmwf01zfVeqSKR6hUH1qS7IFO11tElW+RY4O1QCUfdoZfxw3BRUHvemkml9OoBLy5KP1G+KdPzixUg==" saltValue="w9ivfgbCRgx3DiVx2KyBz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235" priority="5" operator="lessThan">
      <formula>70</formula>
    </cfRule>
    <cfRule type="cellIs" dxfId="234" priority="6" operator="between">
      <formula>80</formula>
      <formula>70</formula>
    </cfRule>
    <cfRule type="cellIs" dxfId="233" priority="7" operator="greaterThan">
      <formula>80</formula>
    </cfRule>
  </conditionalFormatting>
  <conditionalFormatting sqref="B13:B18">
    <cfRule type="cellIs" dxfId="232" priority="2" operator="between">
      <formula>70</formula>
      <formula>80</formula>
    </cfRule>
    <cfRule type="cellIs" dxfId="231" priority="3" operator="lessThan">
      <formula>70</formula>
    </cfRule>
    <cfRule type="cellIs" dxfId="230" priority="4" operator="greaterThan">
      <formula>80</formula>
    </cfRule>
  </conditionalFormatting>
  <conditionalFormatting sqref="D8">
    <cfRule type="expression" dxfId="229" priority="1">
      <formula>TODAY()&gt;$I$8</formula>
    </cfRule>
  </conditionalFormatting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A27D-8516-4365-8D29-55E86B57A53C}">
  <dimension ref="A1:I43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38" t="s">
        <v>812</v>
      </c>
      <c r="B1" s="339"/>
      <c r="C1" s="339"/>
      <c r="D1" s="340"/>
      <c r="E1" s="8"/>
      <c r="F1" s="8"/>
    </row>
    <row r="2" spans="1:9" ht="26.25" x14ac:dyDescent="0.25">
      <c r="A2" s="489" t="s">
        <v>857</v>
      </c>
      <c r="B2" s="490"/>
      <c r="C2" s="490"/>
      <c r="D2" s="491"/>
      <c r="E2" s="11"/>
      <c r="F2" s="11"/>
    </row>
    <row r="3" spans="1:9" ht="21.75" thickBot="1" x14ac:dyDescent="0.3">
      <c r="A3" s="445" t="s">
        <v>862</v>
      </c>
      <c r="B3" s="446"/>
      <c r="C3" s="446"/>
      <c r="D3" s="447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AVERAGE(B10:B51)</f>
        <v>88.466666666666654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AVERAGE(B10:B21)</f>
        <v>88.466666666666654</v>
      </c>
      <c r="C6" s="349"/>
      <c r="D6" s="350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3">
        <v>45930</v>
      </c>
      <c r="E8" s="35"/>
      <c r="F8" s="35"/>
      <c r="I8" s="188">
        <f>D8+1825</f>
        <v>47755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5.75" customHeight="1" x14ac:dyDescent="0.25">
      <c r="A13" s="201" t="s">
        <v>1148</v>
      </c>
      <c r="B13" s="201">
        <v>90.7</v>
      </c>
      <c r="C13" s="2"/>
      <c r="D13" s="2"/>
      <c r="E13" s="2"/>
    </row>
    <row r="14" spans="1:9" ht="17.100000000000001" customHeight="1" x14ac:dyDescent="0.25">
      <c r="A14" s="201" t="s">
        <v>1127</v>
      </c>
      <c r="B14" s="201">
        <v>86.5</v>
      </c>
      <c r="C14" s="2"/>
      <c r="D14" s="2"/>
      <c r="E14" s="2"/>
    </row>
    <row r="15" spans="1:9" ht="15.75" x14ac:dyDescent="0.25">
      <c r="A15" s="201" t="s">
        <v>1091</v>
      </c>
      <c r="B15" s="201">
        <v>80.7</v>
      </c>
      <c r="C15" s="2"/>
      <c r="D15" s="2"/>
      <c r="E15" s="2"/>
    </row>
    <row r="16" spans="1:9" ht="15.75" x14ac:dyDescent="0.25">
      <c r="A16" s="201" t="s">
        <v>1035</v>
      </c>
      <c r="B16" s="201">
        <v>90.2</v>
      </c>
      <c r="C16" s="2"/>
      <c r="D16" s="2"/>
      <c r="E16" s="2"/>
    </row>
    <row r="17" spans="1:5" ht="15.75" x14ac:dyDescent="0.25">
      <c r="A17" s="201" t="s">
        <v>1015</v>
      </c>
      <c r="B17" s="201">
        <v>91.9</v>
      </c>
      <c r="C17" s="2"/>
      <c r="D17" s="2"/>
      <c r="E17" s="2"/>
    </row>
    <row r="18" spans="1:5" ht="15.75" x14ac:dyDescent="0.25">
      <c r="A18" s="201" t="s">
        <v>797</v>
      </c>
      <c r="B18" s="201">
        <v>90.8</v>
      </c>
      <c r="C18" s="2"/>
      <c r="D18" s="2"/>
      <c r="E18" s="2"/>
    </row>
    <row r="19" spans="1:5" ht="13.35" customHeight="1" x14ac:dyDescent="0.25">
      <c r="A19" s="200"/>
      <c r="B19" s="200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U2wZFFcq3NRsqGatfumFEkIpbn9sdmUOdgeH2b05taJKODfmAU91zpSppcLfNoK4gy4/jd5MlmY5qxGEJM4e4g==" saltValue="wXYI/8kE+ZXYUu8P2ATT7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28" priority="5" operator="lessThan">
      <formula>70</formula>
    </cfRule>
    <cfRule type="cellIs" dxfId="227" priority="6" operator="between">
      <formula>80</formula>
      <formula>70</formula>
    </cfRule>
    <cfRule type="cellIs" dxfId="226" priority="7" operator="greaterThan">
      <formula>80</formula>
    </cfRule>
  </conditionalFormatting>
  <conditionalFormatting sqref="B13:B18">
    <cfRule type="cellIs" dxfId="225" priority="2" operator="between">
      <formula>70</formula>
      <formula>80</formula>
    </cfRule>
    <cfRule type="cellIs" dxfId="224" priority="3" operator="lessThan">
      <formula>70</formula>
    </cfRule>
    <cfRule type="cellIs" dxfId="223" priority="4" operator="greaterThan">
      <formula>80</formula>
    </cfRule>
  </conditionalFormatting>
  <conditionalFormatting sqref="D8">
    <cfRule type="expression" dxfId="222" priority="1">
      <formula>TODAY()&gt;$I$8</formula>
    </cfRule>
  </conditionalFormatting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A3E2-E47F-4327-A7B6-982531596C7F}">
  <dimension ref="A1:I43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38" t="s">
        <v>813</v>
      </c>
      <c r="B1" s="339"/>
      <c r="C1" s="339"/>
      <c r="D1" s="340"/>
      <c r="E1" s="8"/>
      <c r="F1" s="8"/>
    </row>
    <row r="2" spans="1:9" ht="26.25" x14ac:dyDescent="0.25">
      <c r="A2" s="489" t="s">
        <v>832</v>
      </c>
      <c r="B2" s="490"/>
      <c r="C2" s="490"/>
      <c r="D2" s="491"/>
      <c r="E2" s="11"/>
      <c r="F2" s="11"/>
    </row>
    <row r="3" spans="1:9" ht="21.75" thickBot="1" x14ac:dyDescent="0.3">
      <c r="A3" s="445" t="s">
        <v>858</v>
      </c>
      <c r="B3" s="446"/>
      <c r="C3" s="446"/>
      <c r="D3" s="447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AVERAGE(B10:B51)</f>
        <v>72.05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AVERAGE(B10:B21)</f>
        <v>72.05</v>
      </c>
      <c r="C6" s="349"/>
      <c r="D6" s="350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46752</v>
      </c>
      <c r="E8" s="35"/>
      <c r="F8" s="35"/>
      <c r="I8" s="188">
        <f>D8+1825</f>
        <v>48577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5.75" customHeight="1" x14ac:dyDescent="0.25">
      <c r="A13" s="201" t="s">
        <v>1148</v>
      </c>
      <c r="B13" s="201">
        <v>70</v>
      </c>
      <c r="C13" s="2"/>
      <c r="D13" s="2"/>
      <c r="E13" s="2"/>
    </row>
    <row r="14" spans="1:9" ht="17.45" customHeight="1" x14ac:dyDescent="0.25">
      <c r="A14" s="201" t="s">
        <v>1127</v>
      </c>
      <c r="B14" s="201">
        <v>63.9</v>
      </c>
      <c r="C14" s="2"/>
      <c r="D14" s="2"/>
      <c r="E14" s="2"/>
    </row>
    <row r="15" spans="1:9" ht="15.75" x14ac:dyDescent="0.25">
      <c r="A15" s="201" t="s">
        <v>1091</v>
      </c>
      <c r="B15" s="201">
        <v>73.099999999999994</v>
      </c>
      <c r="C15" s="2"/>
      <c r="D15" s="2"/>
      <c r="E15" s="2"/>
    </row>
    <row r="16" spans="1:9" ht="15.75" x14ac:dyDescent="0.25">
      <c r="A16" s="201" t="s">
        <v>1035</v>
      </c>
      <c r="B16" s="201">
        <v>91.6</v>
      </c>
      <c r="C16" s="2"/>
      <c r="D16" s="2"/>
      <c r="E16" s="2"/>
    </row>
    <row r="17" spans="1:5" ht="15.75" x14ac:dyDescent="0.25">
      <c r="A17" s="201" t="s">
        <v>1015</v>
      </c>
      <c r="B17" s="201">
        <v>66.900000000000006</v>
      </c>
      <c r="C17" s="2"/>
      <c r="D17" s="2"/>
      <c r="E17" s="2"/>
    </row>
    <row r="18" spans="1:5" ht="15.75" x14ac:dyDescent="0.25">
      <c r="A18" s="201" t="s">
        <v>797</v>
      </c>
      <c r="B18" s="201">
        <v>66.8</v>
      </c>
      <c r="C18" s="2"/>
      <c r="D18" s="2"/>
      <c r="E18" s="2"/>
    </row>
    <row r="19" spans="1:5" ht="13.35" customHeight="1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40XAhfCtEFhEmDZ/zMehnMH6gxr3kFgMdN3/vTHBO8mt/9W22VLy4CXrhPwA9sIqr+YO9VG/G4tY3e6EMFLxkQ==" saltValue="qdW/xH8FKQ9cApuDRh20F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21" priority="5" operator="lessThan">
      <formula>70</formula>
    </cfRule>
    <cfRule type="cellIs" dxfId="220" priority="6" operator="between">
      <formula>80</formula>
      <formula>70</formula>
    </cfRule>
    <cfRule type="cellIs" dxfId="219" priority="7" operator="greaterThan">
      <formula>80</formula>
    </cfRule>
  </conditionalFormatting>
  <conditionalFormatting sqref="B13:B18">
    <cfRule type="cellIs" dxfId="218" priority="2" operator="between">
      <formula>70</formula>
      <formula>80</formula>
    </cfRule>
    <cfRule type="cellIs" dxfId="217" priority="3" operator="lessThan">
      <formula>70</formula>
    </cfRule>
    <cfRule type="cellIs" dxfId="216" priority="4" operator="greaterThan">
      <formula>80</formula>
    </cfRule>
  </conditionalFormatting>
  <conditionalFormatting sqref="D8">
    <cfRule type="expression" dxfId="215" priority="1">
      <formula>TODAY()&gt;$I$8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B52B-1112-4109-9D74-44213DB8A107}">
  <dimension ref="A1:I43"/>
  <sheetViews>
    <sheetView workbookViewId="0">
      <selection activeCell="H34" sqref="H3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38" t="s">
        <v>815</v>
      </c>
      <c r="B1" s="339"/>
      <c r="C1" s="339"/>
      <c r="D1" s="340"/>
      <c r="E1" s="8"/>
      <c r="F1" s="8"/>
    </row>
    <row r="2" spans="1:9" ht="26.25" x14ac:dyDescent="0.4">
      <c r="A2" s="420" t="s">
        <v>857</v>
      </c>
      <c r="B2" s="421"/>
      <c r="C2" s="421"/>
      <c r="D2" s="422"/>
      <c r="E2" s="11"/>
      <c r="F2" s="11"/>
    </row>
    <row r="3" spans="1:9" ht="21.75" thickBot="1" x14ac:dyDescent="0.3">
      <c r="A3" s="445" t="s">
        <v>861</v>
      </c>
      <c r="B3" s="446"/>
      <c r="C3" s="446"/>
      <c r="D3" s="447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AVERAGE(B10:B51)</f>
        <v>89.933333333333323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AVERAGE(B10:B21)</f>
        <v>89.933333333333323</v>
      </c>
      <c r="C6" s="349"/>
      <c r="D6" s="350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45930</v>
      </c>
      <c r="E8" s="35"/>
      <c r="F8" s="35"/>
      <c r="I8" s="188">
        <f>D8+1825</f>
        <v>47755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6.5" customHeight="1" x14ac:dyDescent="0.25">
      <c r="A13" s="201" t="s">
        <v>1148</v>
      </c>
      <c r="B13" s="201">
        <v>94</v>
      </c>
      <c r="C13" s="2"/>
      <c r="D13" s="2"/>
      <c r="E13" s="2"/>
    </row>
    <row r="14" spans="1:9" ht="17.45" customHeight="1" x14ac:dyDescent="0.25">
      <c r="A14" s="201" t="s">
        <v>1127</v>
      </c>
      <c r="B14" s="201">
        <v>85.6</v>
      </c>
      <c r="C14" s="2"/>
      <c r="D14" s="2"/>
      <c r="E14" s="2"/>
    </row>
    <row r="15" spans="1:9" ht="15.75" x14ac:dyDescent="0.25">
      <c r="A15" s="201" t="s">
        <v>1091</v>
      </c>
      <c r="B15" s="201">
        <v>94.1</v>
      </c>
      <c r="C15" s="2"/>
      <c r="D15" s="2"/>
      <c r="E15" s="2"/>
    </row>
    <row r="16" spans="1:9" ht="15.75" x14ac:dyDescent="0.25">
      <c r="A16" s="201" t="s">
        <v>1035</v>
      </c>
      <c r="B16" s="201">
        <v>94.1</v>
      </c>
      <c r="C16" s="2"/>
      <c r="D16" s="2"/>
      <c r="E16" s="2"/>
    </row>
    <row r="17" spans="1:5" ht="15.75" x14ac:dyDescent="0.25">
      <c r="A17" s="201" t="s">
        <v>1015</v>
      </c>
      <c r="B17" s="201">
        <v>89.7</v>
      </c>
      <c r="C17" s="2"/>
      <c r="D17" s="2"/>
      <c r="E17" s="2"/>
    </row>
    <row r="18" spans="1:5" ht="15.75" x14ac:dyDescent="0.25">
      <c r="A18" s="201" t="s">
        <v>797</v>
      </c>
      <c r="B18" s="201">
        <v>82.1</v>
      </c>
      <c r="C18" s="2"/>
      <c r="D18" s="2"/>
      <c r="E18" s="2"/>
    </row>
    <row r="19" spans="1:5" ht="13.35" customHeight="1" x14ac:dyDescent="0.25">
      <c r="A19" s="200"/>
      <c r="B19" s="200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T/cnS24/T1Lrlc+vPHEJMFgqSPFcUE32QhSPpfBfRbGsLbAy5feuZi4ExRiZcQhIFTV2/RaeewZsY5F2EMplBQ==" saltValue="6TMdPGvTK468TQ8ckaFGXg==" spinCount="100000" sheet="1" objects="1" scenarios="1"/>
  <mergeCells count="5">
    <mergeCell ref="B6:D6"/>
    <mergeCell ref="A1:D1"/>
    <mergeCell ref="A3:D3"/>
    <mergeCell ref="A2:D2"/>
    <mergeCell ref="B5:D5"/>
  </mergeCells>
  <conditionalFormatting sqref="B5:B6">
    <cfRule type="cellIs" dxfId="214" priority="5" operator="lessThan">
      <formula>70</formula>
    </cfRule>
    <cfRule type="cellIs" dxfId="213" priority="6" operator="between">
      <formula>80</formula>
      <formula>70</formula>
    </cfRule>
    <cfRule type="cellIs" dxfId="212" priority="7" operator="greaterThan">
      <formula>80</formula>
    </cfRule>
  </conditionalFormatting>
  <conditionalFormatting sqref="B13:B18">
    <cfRule type="cellIs" dxfId="211" priority="2" operator="between">
      <formula>70</formula>
      <formula>80</formula>
    </cfRule>
    <cfRule type="cellIs" dxfId="210" priority="3" operator="lessThan">
      <formula>70</formula>
    </cfRule>
    <cfRule type="cellIs" dxfId="209" priority="4" operator="greaterThan">
      <formula>80</formula>
    </cfRule>
  </conditionalFormatting>
  <conditionalFormatting sqref="D8">
    <cfRule type="expression" dxfId="208" priority="1">
      <formula>TODAY()&gt;$I$8</formula>
    </cfRule>
  </conditionalFormatting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DB7E-EB4D-4642-BA49-563A0225617E}">
  <dimension ref="A1:I43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10.5703125" hidden="1" customWidth="1"/>
  </cols>
  <sheetData>
    <row r="1" spans="1:9" ht="28.5" x14ac:dyDescent="0.45">
      <c r="A1" s="338" t="s">
        <v>816</v>
      </c>
      <c r="B1" s="339"/>
      <c r="C1" s="339"/>
      <c r="D1" s="340"/>
      <c r="E1" s="8"/>
      <c r="F1" s="8"/>
    </row>
    <row r="2" spans="1:9" ht="49.5" customHeight="1" x14ac:dyDescent="0.25">
      <c r="A2" s="498" t="s">
        <v>1179</v>
      </c>
      <c r="B2" s="499"/>
      <c r="C2" s="499"/>
      <c r="D2" s="500"/>
      <c r="E2" s="11"/>
      <c r="F2" s="11"/>
    </row>
    <row r="3" spans="1:9" ht="21.75" thickBot="1" x14ac:dyDescent="0.3">
      <c r="A3" s="445" t="s">
        <v>859</v>
      </c>
      <c r="B3" s="446"/>
      <c r="C3" s="446"/>
      <c r="D3" s="447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AVERAGE(B10:B51)</f>
        <v>95.483333333333334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AVERAGE(B10:B21)</f>
        <v>95.483333333333334</v>
      </c>
      <c r="C6" s="349"/>
      <c r="D6" s="350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46752</v>
      </c>
      <c r="E8" s="35"/>
      <c r="F8" s="35"/>
      <c r="I8" s="188">
        <f>D8+1825</f>
        <v>48577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4.25" customHeight="1" x14ac:dyDescent="0.25">
      <c r="A13" s="201" t="s">
        <v>1148</v>
      </c>
      <c r="B13" s="201">
        <v>95.1</v>
      </c>
      <c r="C13" s="2"/>
      <c r="D13" s="2"/>
      <c r="E13" s="2"/>
    </row>
    <row r="14" spans="1:9" ht="17.45" customHeight="1" x14ac:dyDescent="0.25">
      <c r="A14" s="201" t="s">
        <v>1127</v>
      </c>
      <c r="B14" s="201">
        <v>95.9</v>
      </c>
      <c r="C14" s="2"/>
      <c r="D14" s="2"/>
      <c r="E14" s="2"/>
    </row>
    <row r="15" spans="1:9" ht="15.75" x14ac:dyDescent="0.25">
      <c r="A15" s="201" t="s">
        <v>1091</v>
      </c>
      <c r="B15" s="201">
        <v>94.9</v>
      </c>
      <c r="C15" s="2"/>
      <c r="D15" s="2"/>
      <c r="E15" s="2"/>
    </row>
    <row r="16" spans="1:9" ht="15.75" x14ac:dyDescent="0.25">
      <c r="A16" s="201" t="s">
        <v>1035</v>
      </c>
      <c r="B16" s="201">
        <v>90.5</v>
      </c>
      <c r="C16" s="2"/>
      <c r="D16" s="2"/>
      <c r="E16" s="2"/>
    </row>
    <row r="17" spans="1:5" ht="15.75" x14ac:dyDescent="0.25">
      <c r="A17" s="201" t="s">
        <v>1015</v>
      </c>
      <c r="B17" s="201">
        <v>96.5</v>
      </c>
      <c r="C17" s="2"/>
      <c r="D17" s="2"/>
      <c r="E17" s="2"/>
    </row>
    <row r="18" spans="1:5" ht="15.75" x14ac:dyDescent="0.25">
      <c r="A18" s="201" t="s">
        <v>797</v>
      </c>
      <c r="B18" s="201">
        <v>100</v>
      </c>
      <c r="C18" s="2"/>
      <c r="D18" s="2"/>
      <c r="E18" s="2"/>
    </row>
    <row r="19" spans="1:5" ht="13.35" customHeight="1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DXQrIFWBA7N1d54OtRSvJH85pl9qAliG1zyeDtTnJj6GELVV1bGDvrTiXZDIhwQNRajk4B9HXl6BHgCmWvlcKA==" saltValue="gYhKV6C4hzvFt+3gNj7pxA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07" priority="5" operator="lessThan">
      <formula>70</formula>
    </cfRule>
    <cfRule type="cellIs" dxfId="206" priority="6" operator="between">
      <formula>80</formula>
      <formula>70</formula>
    </cfRule>
    <cfRule type="cellIs" dxfId="205" priority="7" operator="greaterThan">
      <formula>80</formula>
    </cfRule>
  </conditionalFormatting>
  <conditionalFormatting sqref="B13:B18">
    <cfRule type="cellIs" dxfId="204" priority="2" operator="between">
      <formula>70</formula>
      <formula>80</formula>
    </cfRule>
    <cfRule type="cellIs" dxfId="203" priority="3" operator="lessThan">
      <formula>70</formula>
    </cfRule>
    <cfRule type="cellIs" dxfId="202" priority="4" operator="greaterThan">
      <formula>80</formula>
    </cfRule>
  </conditionalFormatting>
  <conditionalFormatting sqref="D8">
    <cfRule type="expression" dxfId="201" priority="1">
      <formula>TODAY()&gt;$I$8</formula>
    </cfRule>
  </conditionalFormatting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415E-9AA5-4BEB-B1D6-1803082DAEAF}">
  <dimension ref="A1:I43"/>
  <sheetViews>
    <sheetView workbookViewId="0">
      <selection activeCell="J24" sqref="J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38" t="s">
        <v>817</v>
      </c>
      <c r="B1" s="339"/>
      <c r="C1" s="339"/>
      <c r="D1" s="340"/>
      <c r="E1" s="8"/>
      <c r="F1" s="8"/>
    </row>
    <row r="2" spans="1:9" ht="26.25" x14ac:dyDescent="0.25">
      <c r="A2" s="489" t="s">
        <v>857</v>
      </c>
      <c r="B2" s="490"/>
      <c r="C2" s="490"/>
      <c r="D2" s="491"/>
      <c r="E2" s="11"/>
      <c r="F2" s="11"/>
    </row>
    <row r="3" spans="1:9" ht="21.75" thickBot="1" x14ac:dyDescent="0.3">
      <c r="A3" s="445" t="s">
        <v>860</v>
      </c>
      <c r="B3" s="446"/>
      <c r="C3" s="446"/>
      <c r="D3" s="447"/>
      <c r="E3" s="11"/>
      <c r="F3" s="11"/>
    </row>
    <row r="4" spans="1:9" ht="7.7" customHeight="1" thickBot="1" x14ac:dyDescent="0.3">
      <c r="A4" s="29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AVERAGE(B10:B51)</f>
        <v>93.733333333333348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AVERAGE(B10:B21)</f>
        <v>93.733333333333348</v>
      </c>
      <c r="C6" s="349"/>
      <c r="D6" s="350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4" thickBot="1" x14ac:dyDescent="0.3">
      <c r="A8" s="202" t="s">
        <v>324</v>
      </c>
      <c r="B8" s="244">
        <v>44743</v>
      </c>
      <c r="C8" s="196" t="s">
        <v>368</v>
      </c>
      <c r="D8" s="222">
        <v>46112</v>
      </c>
      <c r="E8" s="35"/>
      <c r="F8" s="35"/>
      <c r="I8" s="188">
        <f>D8+1825</f>
        <v>47937</v>
      </c>
    </row>
    <row r="9" spans="1:9" ht="14.45" customHeight="1" x14ac:dyDescent="0.25">
      <c r="A9" s="32"/>
      <c r="B9" s="38"/>
      <c r="C9" s="38"/>
      <c r="D9" s="38"/>
      <c r="E9" s="35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4.3499999999999996" customHeight="1" x14ac:dyDescent="0.25">
      <c r="A11" s="14"/>
      <c r="B11" s="14"/>
      <c r="C11" s="2"/>
      <c r="D11" s="2"/>
      <c r="E11" s="2"/>
    </row>
    <row r="12" spans="1:9" ht="4.3499999999999996" customHeight="1" x14ac:dyDescent="0.25">
      <c r="A12" s="14"/>
      <c r="B12" s="14"/>
      <c r="C12" s="2"/>
      <c r="D12" s="2"/>
      <c r="E12" s="2"/>
    </row>
    <row r="13" spans="1:9" ht="14.25" customHeight="1" x14ac:dyDescent="0.25">
      <c r="A13" s="201" t="s">
        <v>1148</v>
      </c>
      <c r="B13" s="201">
        <v>96.6</v>
      </c>
      <c r="C13" s="2"/>
      <c r="D13" s="2"/>
      <c r="E13" s="2"/>
    </row>
    <row r="14" spans="1:9" ht="17.45" customHeight="1" x14ac:dyDescent="0.25">
      <c r="A14" s="201" t="s">
        <v>1127</v>
      </c>
      <c r="B14" s="201">
        <v>93</v>
      </c>
      <c r="C14" s="2"/>
      <c r="D14" s="2"/>
      <c r="E14" s="2"/>
    </row>
    <row r="15" spans="1:9" ht="15.75" x14ac:dyDescent="0.25">
      <c r="A15" s="201" t="s">
        <v>1091</v>
      </c>
      <c r="B15" s="201">
        <v>91.5</v>
      </c>
      <c r="C15" s="2"/>
      <c r="D15" s="2"/>
      <c r="E15" s="2"/>
    </row>
    <row r="16" spans="1:9" ht="15.75" x14ac:dyDescent="0.25">
      <c r="A16" s="201" t="s">
        <v>1035</v>
      </c>
      <c r="B16" s="201">
        <v>91.3</v>
      </c>
      <c r="C16" s="2"/>
      <c r="D16" s="2"/>
      <c r="E16" s="2"/>
    </row>
    <row r="17" spans="1:5" ht="15.75" x14ac:dyDescent="0.25">
      <c r="A17" s="201" t="s">
        <v>1015</v>
      </c>
      <c r="B17" s="201">
        <v>96.3</v>
      </c>
      <c r="C17" s="2"/>
      <c r="D17" s="2"/>
      <c r="E17" s="2"/>
    </row>
    <row r="18" spans="1:5" ht="15.75" x14ac:dyDescent="0.25">
      <c r="A18" s="201" t="s">
        <v>797</v>
      </c>
      <c r="B18" s="201">
        <v>93.7</v>
      </c>
      <c r="C18" s="2"/>
      <c r="D18" s="2"/>
      <c r="E18" s="2"/>
    </row>
    <row r="19" spans="1:5" ht="13.35" customHeight="1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</sheetData>
  <sheetProtection algorithmName="SHA-512" hashValue="G+tGF3EyJc7kTy6iKVJg7ddTxMDcq5tKTlzlJfsfZG0l4lAkDnTfTOeBARXKNRR3cJT+uOYGkhruRcrrNHvnnw==" saltValue="iMEiL5S3HVqzGJkqyJ3Zag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200" priority="5" operator="lessThan">
      <formula>70</formula>
    </cfRule>
    <cfRule type="cellIs" dxfId="199" priority="6" operator="between">
      <formula>80</formula>
      <formula>70</formula>
    </cfRule>
    <cfRule type="cellIs" dxfId="198" priority="7" operator="greaterThan">
      <formula>80</formula>
    </cfRule>
  </conditionalFormatting>
  <conditionalFormatting sqref="B13:B18">
    <cfRule type="cellIs" dxfId="197" priority="2" operator="between">
      <formula>70</formula>
      <formula>80</formula>
    </cfRule>
    <cfRule type="cellIs" dxfId="196" priority="3" operator="lessThan">
      <formula>70</formula>
    </cfRule>
    <cfRule type="cellIs" dxfId="195" priority="4" operator="greaterThan">
      <formula>80</formula>
    </cfRule>
  </conditionalFormatting>
  <conditionalFormatting sqref="D8">
    <cfRule type="expression" dxfId="194" priority="1">
      <formula>TODAY()&gt;$I$8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0BEB-3FC0-4572-AA78-702CD0E3383C}">
  <sheetPr>
    <tabColor theme="4" tint="-0.249977111117893"/>
  </sheetPr>
  <dimension ref="A1:L31"/>
  <sheetViews>
    <sheetView workbookViewId="0">
      <selection activeCell="K24" sqref="K24"/>
    </sheetView>
  </sheetViews>
  <sheetFormatPr defaultRowHeight="15" x14ac:dyDescent="0.25"/>
  <cols>
    <col min="1" max="1" width="26.42578125" customWidth="1"/>
    <col min="2" max="2" width="15.5703125" bestFit="1" customWidth="1"/>
    <col min="3" max="3" width="18.42578125" bestFit="1" customWidth="1"/>
    <col min="4" max="4" width="14.42578125" bestFit="1" customWidth="1"/>
    <col min="5" max="5" width="5.42578125" customWidth="1"/>
    <col min="6" max="6" width="7" customWidth="1"/>
    <col min="12" max="12" width="10.5703125" hidden="1" customWidth="1"/>
  </cols>
  <sheetData>
    <row r="1" spans="1:12" ht="28.5" x14ac:dyDescent="0.45">
      <c r="A1" s="338" t="s">
        <v>919</v>
      </c>
      <c r="B1" s="339"/>
      <c r="C1" s="339"/>
      <c r="D1" s="340"/>
      <c r="E1" s="8"/>
      <c r="F1" s="8"/>
    </row>
    <row r="2" spans="1:12" ht="26.25" x14ac:dyDescent="0.4">
      <c r="A2" s="420" t="s">
        <v>918</v>
      </c>
      <c r="B2" s="421"/>
      <c r="C2" s="421"/>
      <c r="D2" s="422"/>
      <c r="E2" s="11"/>
      <c r="F2" s="11"/>
    </row>
    <row r="3" spans="1:12" ht="21.75" thickBot="1" x14ac:dyDescent="0.3">
      <c r="A3" s="411" t="s">
        <v>737</v>
      </c>
      <c r="B3" s="412"/>
      <c r="C3" s="412"/>
      <c r="D3" s="413"/>
      <c r="E3" s="11"/>
      <c r="F3" s="11"/>
    </row>
    <row r="4" spans="1:12" ht="7.7" customHeight="1" thickBot="1" x14ac:dyDescent="0.3">
      <c r="A4" s="11"/>
      <c r="B4" s="11"/>
      <c r="C4" s="11"/>
      <c r="D4" s="11"/>
      <c r="E4" s="11"/>
      <c r="F4" s="11"/>
    </row>
    <row r="5" spans="1:12" ht="37.5" x14ac:dyDescent="0.25">
      <c r="A5" s="197" t="s">
        <v>323</v>
      </c>
      <c r="B5" s="426">
        <f>AVERAGE(B11:B45)</f>
        <v>95.871428571428581</v>
      </c>
      <c r="C5" s="426"/>
      <c r="D5" s="427"/>
      <c r="E5" s="36"/>
      <c r="F5" s="36"/>
    </row>
    <row r="6" spans="1:12" ht="38.25" thickBot="1" x14ac:dyDescent="0.3">
      <c r="A6" s="214" t="s">
        <v>325</v>
      </c>
      <c r="B6" s="349">
        <f>AVERAGE(B10:B16)</f>
        <v>97.850000000000009</v>
      </c>
      <c r="C6" s="349"/>
      <c r="D6" s="350"/>
      <c r="E6" s="36"/>
      <c r="F6" s="36"/>
    </row>
    <row r="7" spans="1:12" ht="7.7" customHeight="1" thickBot="1" x14ac:dyDescent="0.3">
      <c r="A7" s="213"/>
      <c r="B7" s="208"/>
      <c r="C7" s="36"/>
      <c r="D7" s="36"/>
      <c r="E7" s="36"/>
      <c r="F7" s="36"/>
    </row>
    <row r="8" spans="1:12" ht="24" thickBot="1" x14ac:dyDescent="0.3">
      <c r="A8" s="281" t="s">
        <v>324</v>
      </c>
      <c r="B8" s="244">
        <v>41640</v>
      </c>
      <c r="C8" s="196" t="s">
        <v>368</v>
      </c>
      <c r="D8" s="282">
        <v>44196</v>
      </c>
      <c r="E8" s="31"/>
      <c r="F8" s="31"/>
    </row>
    <row r="9" spans="1:12" ht="12.6" customHeight="1" x14ac:dyDescent="0.25">
      <c r="A9" s="32"/>
      <c r="B9" s="33"/>
      <c r="C9" s="33"/>
      <c r="D9" s="33"/>
      <c r="E9" s="31"/>
      <c r="F9" s="31"/>
    </row>
    <row r="10" spans="1:12" s="2" customFormat="1" ht="15.75" x14ac:dyDescent="0.25">
      <c r="A10" s="14" t="s">
        <v>35</v>
      </c>
      <c r="B10" s="14" t="s">
        <v>327</v>
      </c>
      <c r="L10" s="283">
        <v>46022</v>
      </c>
    </row>
    <row r="11" spans="1:12" ht="15.75" x14ac:dyDescent="0.25">
      <c r="A11" s="201" t="s">
        <v>319</v>
      </c>
      <c r="B11" s="201">
        <v>99</v>
      </c>
    </row>
    <row r="12" spans="1:12" ht="15.75" x14ac:dyDescent="0.25">
      <c r="A12" s="201" t="s">
        <v>318</v>
      </c>
      <c r="B12" s="201">
        <v>98</v>
      </c>
    </row>
    <row r="13" spans="1:12" ht="15.75" x14ac:dyDescent="0.25">
      <c r="A13" s="201" t="s">
        <v>317</v>
      </c>
      <c r="B13" s="201">
        <v>98.3</v>
      </c>
    </row>
    <row r="14" spans="1:12" ht="15.75" x14ac:dyDescent="0.25">
      <c r="A14" s="201" t="s">
        <v>316</v>
      </c>
      <c r="B14" s="201">
        <v>96.8</v>
      </c>
    </row>
    <row r="15" spans="1:12" ht="15.75" x14ac:dyDescent="0.25">
      <c r="A15" s="201" t="s">
        <v>315</v>
      </c>
      <c r="B15" s="201">
        <v>96.7</v>
      </c>
    </row>
    <row r="16" spans="1:12" ht="15.75" x14ac:dyDescent="0.25">
      <c r="A16" s="201" t="s">
        <v>314</v>
      </c>
      <c r="B16" s="201">
        <v>98.3</v>
      </c>
    </row>
    <row r="17" spans="1:6" ht="15.75" x14ac:dyDescent="0.25">
      <c r="A17" s="201" t="s">
        <v>313</v>
      </c>
      <c r="B17" s="201">
        <v>96.8</v>
      </c>
    </row>
    <row r="18" spans="1:6" ht="15.75" x14ac:dyDescent="0.25">
      <c r="A18" s="201" t="s">
        <v>415</v>
      </c>
      <c r="B18" s="201">
        <v>96.6</v>
      </c>
    </row>
    <row r="19" spans="1:6" ht="15.75" x14ac:dyDescent="0.25">
      <c r="A19" s="201" t="s">
        <v>311</v>
      </c>
      <c r="B19" s="201">
        <v>98.3</v>
      </c>
    </row>
    <row r="20" spans="1:6" ht="15.75" x14ac:dyDescent="0.25">
      <c r="A20" s="201" t="s">
        <v>310</v>
      </c>
      <c r="B20" s="201">
        <v>95.7</v>
      </c>
    </row>
    <row r="21" spans="1:6" ht="15.75" x14ac:dyDescent="0.25">
      <c r="A21" s="201" t="s">
        <v>309</v>
      </c>
      <c r="B21" s="201">
        <v>95.4</v>
      </c>
    </row>
    <row r="22" spans="1:6" ht="15.75" x14ac:dyDescent="0.25">
      <c r="A22" s="201" t="s">
        <v>308</v>
      </c>
      <c r="B22" s="201">
        <v>93.2</v>
      </c>
    </row>
    <row r="23" spans="1:6" ht="15.75" x14ac:dyDescent="0.25">
      <c r="A23" s="201" t="s">
        <v>307</v>
      </c>
      <c r="B23" s="201">
        <v>87.1</v>
      </c>
    </row>
    <row r="24" spans="1:6" ht="15.75" x14ac:dyDescent="0.25">
      <c r="A24" s="201" t="s">
        <v>414</v>
      </c>
      <c r="B24" s="201">
        <v>92</v>
      </c>
    </row>
    <row r="25" spans="1:6" x14ac:dyDescent="0.25">
      <c r="C25" s="7"/>
    </row>
    <row r="26" spans="1:6" ht="28.5" x14ac:dyDescent="0.45">
      <c r="A26" s="8"/>
    </row>
    <row r="27" spans="1:6" x14ac:dyDescent="0.25">
      <c r="A27" s="9"/>
      <c r="B27" s="10"/>
      <c r="C27" s="10"/>
      <c r="D27" s="10"/>
      <c r="E27" s="10"/>
      <c r="F27" s="10"/>
    </row>
    <row r="28" spans="1:6" x14ac:dyDescent="0.25">
      <c r="A28" s="3"/>
      <c r="B28" s="3"/>
      <c r="C28" s="3"/>
    </row>
    <row r="29" spans="1:6" x14ac:dyDescent="0.25">
      <c r="C29" s="4"/>
    </row>
    <row r="30" spans="1:6" x14ac:dyDescent="0.25">
      <c r="C30" s="4"/>
    </row>
    <row r="31" spans="1:6" x14ac:dyDescent="0.25">
      <c r="C31" s="4"/>
    </row>
  </sheetData>
  <sheetProtection algorithmName="SHA-512" hashValue="CxwJY9/2s5/cnIXyRkZB4ff48vdBQitvkrg5DQlUTXZszBiXF8gZanz9Git5bMwfkMnSmDeJaESKGzgakE2S1w==" saltValue="+GbwGoLfm690/qdbyCwPL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774" priority="7" operator="lessThan">
      <formula>70</formula>
    </cfRule>
    <cfRule type="cellIs" dxfId="773" priority="8" operator="between">
      <formula>80</formula>
      <formula>70</formula>
    </cfRule>
    <cfRule type="cellIs" dxfId="772" priority="9" operator="greaterThan">
      <formula>80</formula>
    </cfRule>
  </conditionalFormatting>
  <conditionalFormatting sqref="B11:B24">
    <cfRule type="cellIs" dxfId="771" priority="10" operator="between">
      <formula>70</formula>
      <formula>0</formula>
    </cfRule>
    <cfRule type="cellIs" dxfId="770" priority="11" operator="between">
      <formula>80</formula>
      <formula>70</formula>
    </cfRule>
    <cfRule type="cellIs" dxfId="769" priority="12" operator="greaterThan">
      <formula>80</formula>
    </cfRule>
  </conditionalFormatting>
  <conditionalFormatting sqref="D8">
    <cfRule type="expression" dxfId="768" priority="1">
      <formula>TODAY()&gt;$L$10</formula>
    </cfRule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B3EE-AD15-46E1-9328-1CEC8718FCDE}">
  <sheetPr>
    <tabColor theme="4" tint="-0.249977111117893"/>
  </sheetPr>
  <dimension ref="A1:J34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38" t="s">
        <v>714</v>
      </c>
      <c r="B1" s="339"/>
      <c r="C1" s="339"/>
      <c r="D1" s="340"/>
      <c r="E1" s="8"/>
      <c r="F1" s="8"/>
    </row>
    <row r="2" spans="1:10" ht="26.25" x14ac:dyDescent="0.4">
      <c r="A2" s="420" t="s">
        <v>964</v>
      </c>
      <c r="B2" s="421"/>
      <c r="C2" s="421"/>
      <c r="D2" s="422"/>
      <c r="E2" s="11"/>
      <c r="F2" s="11"/>
    </row>
    <row r="3" spans="1:10" ht="21.75" thickBot="1" x14ac:dyDescent="0.3">
      <c r="A3" s="445" t="s">
        <v>751</v>
      </c>
      <c r="B3" s="446"/>
      <c r="C3" s="446"/>
      <c r="D3" s="447"/>
      <c r="E3" s="11"/>
      <c r="F3" s="11"/>
    </row>
    <row r="4" spans="1:10" ht="15.75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AVERAGE(B10:B103)</f>
        <v>92.512500000000003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AVERAGE(B10:B16)</f>
        <v>93.45</v>
      </c>
      <c r="C6" s="349"/>
      <c r="D6" s="350"/>
      <c r="E6" s="36"/>
      <c r="F6" s="35"/>
    </row>
    <row r="7" spans="1:10" ht="24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41671</v>
      </c>
      <c r="C8" s="196" t="s">
        <v>368</v>
      </c>
      <c r="D8" s="223">
        <v>44227</v>
      </c>
      <c r="E8" s="35"/>
      <c r="F8" s="35"/>
      <c r="J8" s="188">
        <f>D8+1825</f>
        <v>46052</v>
      </c>
    </row>
    <row r="9" spans="1:10" ht="14.45" customHeight="1" x14ac:dyDescent="0.25">
      <c r="A9" s="32"/>
      <c r="B9" s="38"/>
      <c r="C9" s="38"/>
      <c r="D9" s="38"/>
      <c r="E9" s="38"/>
      <c r="F9" s="17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583</v>
      </c>
      <c r="B11" s="201">
        <v>93.2</v>
      </c>
      <c r="C11" s="2"/>
      <c r="D11" s="2"/>
      <c r="E11" s="2"/>
    </row>
    <row r="12" spans="1:10" ht="15.75" x14ac:dyDescent="0.25">
      <c r="A12" s="201" t="s">
        <v>584</v>
      </c>
      <c r="B12" s="201">
        <v>93.2</v>
      </c>
    </row>
    <row r="13" spans="1:10" ht="15.75" x14ac:dyDescent="0.25">
      <c r="A13" s="201" t="s">
        <v>585</v>
      </c>
      <c r="B13" s="201">
        <v>93.5</v>
      </c>
    </row>
    <row r="14" spans="1:10" ht="15.75" x14ac:dyDescent="0.25">
      <c r="A14" s="201" t="s">
        <v>586</v>
      </c>
      <c r="B14" s="201">
        <v>93.8</v>
      </c>
    </row>
    <row r="15" spans="1:10" ht="15.75" x14ac:dyDescent="0.25">
      <c r="A15" s="201" t="s">
        <v>587</v>
      </c>
      <c r="B15" s="201">
        <v>93.5</v>
      </c>
    </row>
    <row r="16" spans="1:10" ht="15.75" x14ac:dyDescent="0.25">
      <c r="A16" s="201" t="s">
        <v>588</v>
      </c>
      <c r="B16" s="201">
        <v>93.5</v>
      </c>
    </row>
    <row r="17" spans="1:2" ht="15.75" x14ac:dyDescent="0.25">
      <c r="A17" s="201" t="s">
        <v>589</v>
      </c>
      <c r="B17" s="201">
        <v>92.8</v>
      </c>
    </row>
    <row r="18" spans="1:2" ht="15.75" x14ac:dyDescent="0.25">
      <c r="A18" s="201" t="s">
        <v>590</v>
      </c>
      <c r="B18" s="201">
        <v>92.2</v>
      </c>
    </row>
    <row r="19" spans="1:2" ht="15.75" x14ac:dyDescent="0.25">
      <c r="A19" s="201" t="s">
        <v>591</v>
      </c>
      <c r="B19" s="201">
        <v>91.9</v>
      </c>
    </row>
    <row r="20" spans="1:2" ht="15.75" x14ac:dyDescent="0.25">
      <c r="A20" s="201" t="s">
        <v>592</v>
      </c>
      <c r="B20" s="201">
        <v>88.4</v>
      </c>
    </row>
    <row r="21" spans="1:2" ht="15.75" x14ac:dyDescent="0.25">
      <c r="A21" s="201" t="s">
        <v>593</v>
      </c>
      <c r="B21" s="201">
        <v>88.4</v>
      </c>
    </row>
    <row r="22" spans="1:2" ht="15.75" x14ac:dyDescent="0.25">
      <c r="A22" s="201" t="s">
        <v>594</v>
      </c>
      <c r="B22" s="201">
        <v>92.2</v>
      </c>
    </row>
    <row r="23" spans="1:2" ht="15.75" x14ac:dyDescent="0.25">
      <c r="A23" s="201" t="s">
        <v>595</v>
      </c>
      <c r="B23" s="201">
        <v>90.7</v>
      </c>
    </row>
    <row r="24" spans="1:2" ht="15.75" x14ac:dyDescent="0.25">
      <c r="A24" s="201" t="s">
        <v>596</v>
      </c>
      <c r="B24" s="201">
        <v>92</v>
      </c>
    </row>
    <row r="25" spans="1:2" ht="15.75" x14ac:dyDescent="0.25">
      <c r="A25" s="201" t="s">
        <v>597</v>
      </c>
      <c r="B25" s="201">
        <v>91</v>
      </c>
    </row>
    <row r="26" spans="1:2" ht="15.75" x14ac:dyDescent="0.25">
      <c r="A26" s="201" t="s">
        <v>598</v>
      </c>
      <c r="B26" s="201">
        <v>91</v>
      </c>
    </row>
    <row r="27" spans="1:2" ht="15.75" x14ac:dyDescent="0.25">
      <c r="A27" s="201" t="s">
        <v>599</v>
      </c>
      <c r="B27" s="201">
        <v>95</v>
      </c>
    </row>
    <row r="28" spans="1:2" ht="15.75" x14ac:dyDescent="0.25">
      <c r="A28" s="201" t="s">
        <v>600</v>
      </c>
      <c r="B28" s="201">
        <v>94</v>
      </c>
    </row>
    <row r="29" spans="1:2" ht="15.75" x14ac:dyDescent="0.25">
      <c r="A29" s="201" t="s">
        <v>601</v>
      </c>
      <c r="B29" s="201">
        <v>94</v>
      </c>
    </row>
    <row r="30" spans="1:2" ht="15.75" x14ac:dyDescent="0.25">
      <c r="A30" s="201" t="s">
        <v>602</v>
      </c>
      <c r="B30" s="201">
        <v>86</v>
      </c>
    </row>
    <row r="31" spans="1:2" ht="15.75" x14ac:dyDescent="0.25">
      <c r="A31" s="201" t="s">
        <v>603</v>
      </c>
      <c r="B31" s="201">
        <v>92</v>
      </c>
    </row>
    <row r="32" spans="1:2" ht="15.75" x14ac:dyDescent="0.25">
      <c r="A32" s="201" t="s">
        <v>604</v>
      </c>
      <c r="B32" s="201">
        <v>97</v>
      </c>
    </row>
    <row r="33" spans="1:2" ht="15.75" x14ac:dyDescent="0.25">
      <c r="A33" s="201" t="s">
        <v>605</v>
      </c>
      <c r="B33" s="201">
        <v>92</v>
      </c>
    </row>
    <row r="34" spans="1:2" ht="15.75" x14ac:dyDescent="0.25">
      <c r="A34" s="201" t="s">
        <v>606</v>
      </c>
      <c r="B34" s="201">
        <v>99</v>
      </c>
    </row>
  </sheetData>
  <sheetProtection algorithmName="SHA-512" hashValue="zXOfGWPoTc4BQtRwvsn3jl8jrk+ivVAZQbSO8V6NUL3Bq4StXKR1xrljWYmYv6WxfntXh3qk5hhON8M1cXgPEQ==" saltValue="kOfgXb0+6TX6I0wazMI5C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93" priority="6" operator="lessThan">
      <formula>70</formula>
    </cfRule>
    <cfRule type="cellIs" dxfId="192" priority="7" operator="between">
      <formula>80</formula>
      <formula>70</formula>
    </cfRule>
    <cfRule type="cellIs" dxfId="191" priority="8" operator="greaterThan">
      <formula>80</formula>
    </cfRule>
  </conditionalFormatting>
  <conditionalFormatting sqref="B11">
    <cfRule type="cellIs" dxfId="190" priority="3" operator="between">
      <formula>70</formula>
      <formula>80</formula>
    </cfRule>
    <cfRule type="cellIs" dxfId="189" priority="4" operator="lessThan">
      <formula>70</formula>
    </cfRule>
  </conditionalFormatting>
  <conditionalFormatting sqref="B11:B34">
    <cfRule type="cellIs" dxfId="188" priority="2" operator="greaterThan">
      <formula>80</formula>
    </cfRule>
  </conditionalFormatting>
  <conditionalFormatting sqref="D8">
    <cfRule type="expression" dxfId="187" priority="1">
      <formula>TODAY()&gt;$J$8</formula>
    </cfRule>
  </conditionalFormatting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CFEE-1C01-4574-86E4-FD136730569D}">
  <sheetPr>
    <tabColor theme="4" tint="-0.249977111117893"/>
  </sheetPr>
  <dimension ref="A1:J34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38" t="s">
        <v>965</v>
      </c>
      <c r="B1" s="339"/>
      <c r="C1" s="339"/>
      <c r="D1" s="340"/>
      <c r="E1" s="8"/>
      <c r="F1" s="8"/>
    </row>
    <row r="2" spans="1:10" ht="26.25" x14ac:dyDescent="0.4">
      <c r="A2" s="420" t="s">
        <v>966</v>
      </c>
      <c r="B2" s="421"/>
      <c r="C2" s="421"/>
      <c r="D2" s="422"/>
      <c r="E2" s="11"/>
      <c r="F2" s="11"/>
    </row>
    <row r="3" spans="1:10" ht="21.75" thickBot="1" x14ac:dyDescent="0.3">
      <c r="A3" s="445" t="s">
        <v>752</v>
      </c>
      <c r="B3" s="446"/>
      <c r="C3" s="446"/>
      <c r="D3" s="447"/>
      <c r="E3" s="11"/>
      <c r="F3" s="11"/>
    </row>
    <row r="4" spans="1:10" ht="7.7" customHeight="1" thickBot="1" x14ac:dyDescent="0.3">
      <c r="A4" s="29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AVERAGE(B10:B103)</f>
        <v>89.25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AVERAGE(B10:B16)</f>
        <v>91.483333333333334</v>
      </c>
      <c r="C6" s="349"/>
      <c r="D6" s="350"/>
      <c r="E6" s="36"/>
      <c r="F6" s="35"/>
    </row>
    <row r="7" spans="1:10" ht="7.7" customHeight="1" thickBot="1" x14ac:dyDescent="0.3">
      <c r="A7" s="213"/>
      <c r="B7" s="208"/>
      <c r="C7" s="36"/>
      <c r="D7" s="36"/>
      <c r="E7" s="36"/>
      <c r="F7" s="35"/>
    </row>
    <row r="8" spans="1:10" ht="24" thickBot="1" x14ac:dyDescent="0.3">
      <c r="A8" s="202" t="s">
        <v>324</v>
      </c>
      <c r="B8" s="244">
        <v>41456</v>
      </c>
      <c r="C8" s="196" t="s">
        <v>368</v>
      </c>
      <c r="D8" s="223">
        <v>44186</v>
      </c>
      <c r="E8" s="35"/>
      <c r="F8" s="35"/>
      <c r="J8" s="188">
        <f>D8+1825</f>
        <v>46011</v>
      </c>
    </row>
    <row r="9" spans="1:10" ht="14.45" customHeight="1" x14ac:dyDescent="0.25">
      <c r="A9" s="32"/>
      <c r="B9" s="38"/>
      <c r="C9" s="38"/>
      <c r="D9" s="38"/>
      <c r="E9" s="38"/>
      <c r="F9" s="17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491</v>
      </c>
      <c r="B11" s="201">
        <v>90.3</v>
      </c>
      <c r="C11" s="2"/>
      <c r="D11" s="2"/>
      <c r="E11" s="2"/>
    </row>
    <row r="12" spans="1:10" ht="15.75" x14ac:dyDescent="0.25">
      <c r="A12" s="201" t="s">
        <v>537</v>
      </c>
      <c r="B12" s="201">
        <v>90.4</v>
      </c>
    </row>
    <row r="13" spans="1:10" ht="15.75" x14ac:dyDescent="0.25">
      <c r="A13" s="201" t="s">
        <v>536</v>
      </c>
      <c r="B13" s="201">
        <v>90</v>
      </c>
    </row>
    <row r="14" spans="1:10" ht="15.75" x14ac:dyDescent="0.25">
      <c r="A14" s="201" t="s">
        <v>609</v>
      </c>
      <c r="B14" s="201">
        <v>90</v>
      </c>
    </row>
    <row r="15" spans="1:10" ht="15.75" x14ac:dyDescent="0.25">
      <c r="A15" s="201" t="s">
        <v>532</v>
      </c>
      <c r="B15" s="201">
        <v>92.4</v>
      </c>
    </row>
    <row r="16" spans="1:10" ht="15.75" x14ac:dyDescent="0.25">
      <c r="A16" s="201" t="s">
        <v>531</v>
      </c>
      <c r="B16" s="201">
        <v>95.8</v>
      </c>
    </row>
    <row r="17" spans="1:2" ht="15.75" x14ac:dyDescent="0.25">
      <c r="A17" s="201" t="s">
        <v>530</v>
      </c>
      <c r="B17" s="201">
        <v>95.4</v>
      </c>
    </row>
    <row r="18" spans="1:2" ht="15.75" x14ac:dyDescent="0.25">
      <c r="A18" s="201" t="s">
        <v>529</v>
      </c>
      <c r="B18" s="201">
        <v>90.2</v>
      </c>
    </row>
    <row r="19" spans="1:2" ht="15.75" x14ac:dyDescent="0.25">
      <c r="A19" s="201" t="s">
        <v>528</v>
      </c>
      <c r="B19" s="201">
        <v>80.5</v>
      </c>
    </row>
    <row r="20" spans="1:2" ht="15.75" x14ac:dyDescent="0.25">
      <c r="A20" s="201" t="s">
        <v>527</v>
      </c>
      <c r="B20" s="201">
        <v>85.4</v>
      </c>
    </row>
    <row r="21" spans="1:2" ht="15.75" x14ac:dyDescent="0.25">
      <c r="A21" s="201" t="s">
        <v>526</v>
      </c>
      <c r="B21" s="201">
        <v>82.6</v>
      </c>
    </row>
    <row r="22" spans="1:2" ht="15.75" x14ac:dyDescent="0.25">
      <c r="A22" s="201" t="s">
        <v>525</v>
      </c>
      <c r="B22" s="201">
        <v>90.5</v>
      </c>
    </row>
    <row r="23" spans="1:2" ht="15.75" x14ac:dyDescent="0.25">
      <c r="A23" s="201" t="s">
        <v>608</v>
      </c>
      <c r="B23" s="201">
        <v>94</v>
      </c>
    </row>
    <row r="24" spans="1:2" ht="15.75" x14ac:dyDescent="0.25">
      <c r="A24" s="201" t="s">
        <v>607</v>
      </c>
      <c r="B24" s="201">
        <v>82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</sheetData>
  <sheetProtection algorithmName="SHA-512" hashValue="zyYWN2qKbwp9kYdJIgi3MxxmgaKrijRIdeqM2bYfHE3qJ/7Kf+gIljApNHUuVe1u+mbQPwKTbm7eUk9y5z0Yrg==" saltValue="tZEekzpqmueyH39Bf8cTx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86" priority="6" operator="lessThan">
      <formula>70</formula>
    </cfRule>
    <cfRule type="cellIs" dxfId="185" priority="7" operator="between">
      <formula>80</formula>
      <formula>70</formula>
    </cfRule>
    <cfRule type="cellIs" dxfId="184" priority="8" operator="greaterThan">
      <formula>80</formula>
    </cfRule>
  </conditionalFormatting>
  <conditionalFormatting sqref="B11">
    <cfRule type="cellIs" dxfId="183" priority="3" operator="between">
      <formula>70</formula>
      <formula>80</formula>
    </cfRule>
    <cfRule type="cellIs" dxfId="182" priority="4" operator="lessThan">
      <formula>70</formula>
    </cfRule>
  </conditionalFormatting>
  <conditionalFormatting sqref="B11:B34">
    <cfRule type="cellIs" dxfId="181" priority="2" operator="greaterThan">
      <formula>80</formula>
    </cfRule>
  </conditionalFormatting>
  <conditionalFormatting sqref="D8">
    <cfRule type="expression" dxfId="180" priority="1">
      <formula>TODAY()&gt;$J$8</formula>
    </cfRule>
  </conditionalFormatting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1449-52C6-471F-9BDC-A41E900535D9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38" t="s">
        <v>968</v>
      </c>
      <c r="B1" s="339"/>
      <c r="C1" s="339"/>
      <c r="D1" s="340"/>
      <c r="E1" s="8"/>
      <c r="F1" s="8"/>
    </row>
    <row r="2" spans="1:10" ht="26.25" x14ac:dyDescent="0.4">
      <c r="A2" s="420" t="s">
        <v>693</v>
      </c>
      <c r="B2" s="421"/>
      <c r="C2" s="421"/>
      <c r="D2" s="422"/>
      <c r="E2" s="11"/>
      <c r="F2" s="11"/>
    </row>
    <row r="3" spans="1:10" ht="39.6" customHeight="1" thickBot="1" x14ac:dyDescent="0.3">
      <c r="A3" s="428" t="s">
        <v>967</v>
      </c>
      <c r="B3" s="429"/>
      <c r="C3" s="429"/>
      <c r="D3" s="430"/>
      <c r="E3" s="11"/>
      <c r="F3" s="11"/>
    </row>
    <row r="4" spans="1:10" ht="7.7" customHeight="1" thickBot="1" x14ac:dyDescent="0.3">
      <c r="A4" s="45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AVERAGE(B10:B57)</f>
        <v>70.635714285714286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76.166666666666671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41778</v>
      </c>
      <c r="C8" s="196" t="s">
        <v>368</v>
      </c>
      <c r="D8" s="223">
        <v>44588</v>
      </c>
      <c r="E8" s="35"/>
      <c r="F8" s="35"/>
      <c r="J8" s="188">
        <f>D8+1825</f>
        <v>46413</v>
      </c>
    </row>
    <row r="9" spans="1:10" ht="14.45" customHeight="1" x14ac:dyDescent="0.25">
      <c r="A9" s="32"/>
      <c r="B9" s="38"/>
      <c r="C9" s="38"/>
      <c r="D9" s="38"/>
      <c r="E9" s="35"/>
      <c r="F9" s="2"/>
    </row>
    <row r="10" spans="1:10" ht="15.75" x14ac:dyDescent="0.25">
      <c r="A10" s="288" t="s">
        <v>35</v>
      </c>
      <c r="B10" s="288" t="s">
        <v>327</v>
      </c>
      <c r="C10" s="2"/>
      <c r="D10" s="2"/>
      <c r="E10" s="2"/>
    </row>
    <row r="11" spans="1:10" ht="15.75" x14ac:dyDescent="0.25">
      <c r="A11" s="201" t="s">
        <v>364</v>
      </c>
      <c r="B11" s="201">
        <v>69.099999999999994</v>
      </c>
      <c r="C11" s="2"/>
      <c r="D11" s="2"/>
      <c r="E11" s="2"/>
    </row>
    <row r="12" spans="1:10" ht="15.75" x14ac:dyDescent="0.25">
      <c r="A12" s="201" t="s">
        <v>305</v>
      </c>
      <c r="B12" s="201">
        <v>84.6</v>
      </c>
    </row>
    <row r="13" spans="1:10" ht="15.75" x14ac:dyDescent="0.25">
      <c r="A13" s="201" t="s">
        <v>304</v>
      </c>
      <c r="B13" s="201">
        <v>76.5</v>
      </c>
    </row>
    <row r="14" spans="1:10" ht="15.75" x14ac:dyDescent="0.25">
      <c r="A14" s="201" t="s">
        <v>303</v>
      </c>
      <c r="B14" s="201">
        <v>74.2</v>
      </c>
    </row>
    <row r="15" spans="1:10" ht="15.75" x14ac:dyDescent="0.25">
      <c r="A15" s="201" t="s">
        <v>302</v>
      </c>
      <c r="B15" s="201">
        <v>80</v>
      </c>
    </row>
    <row r="16" spans="1:10" ht="15.75" x14ac:dyDescent="0.25">
      <c r="A16" s="201" t="s">
        <v>301</v>
      </c>
      <c r="B16" s="201">
        <v>72.599999999999994</v>
      </c>
    </row>
    <row r="17" spans="1:2" ht="15.75" x14ac:dyDescent="0.25">
      <c r="A17" s="201" t="s">
        <v>300</v>
      </c>
      <c r="B17" s="201">
        <v>59.8</v>
      </c>
    </row>
    <row r="18" spans="1:2" ht="15.75" x14ac:dyDescent="0.25">
      <c r="A18" s="201" t="s">
        <v>299</v>
      </c>
      <c r="B18" s="201">
        <v>59.8</v>
      </c>
    </row>
    <row r="19" spans="1:2" ht="15.75" x14ac:dyDescent="0.25">
      <c r="A19" s="201" t="s">
        <v>298</v>
      </c>
      <c r="B19" s="201">
        <v>69</v>
      </c>
    </row>
    <row r="20" spans="1:2" ht="15.75" x14ac:dyDescent="0.25">
      <c r="A20" s="201" t="s">
        <v>297</v>
      </c>
      <c r="B20" s="201">
        <v>70.099999999999994</v>
      </c>
    </row>
    <row r="21" spans="1:2" ht="15.75" x14ac:dyDescent="0.25">
      <c r="A21" s="201" t="s">
        <v>296</v>
      </c>
      <c r="B21" s="201">
        <v>71.7</v>
      </c>
    </row>
    <row r="22" spans="1:2" ht="15.75" x14ac:dyDescent="0.25">
      <c r="A22" s="201" t="s">
        <v>295</v>
      </c>
      <c r="B22" s="201">
        <v>73.2</v>
      </c>
    </row>
    <row r="23" spans="1:2" ht="15.75" x14ac:dyDescent="0.25">
      <c r="A23" s="201" t="s">
        <v>294</v>
      </c>
      <c r="B23" s="201">
        <v>70.3</v>
      </c>
    </row>
    <row r="24" spans="1:2" ht="15.75" x14ac:dyDescent="0.25">
      <c r="A24" s="201" t="s">
        <v>293</v>
      </c>
      <c r="B24" s="201">
        <v>58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KJIzV5QYtZl7OR2ZIrtgyLj17Zd4sqVmq2QDaXpJqY3szZKo75NHKF7oxy/RiwpIU9ojNqwN7JuP/aY96Hu17w==" saltValue="GdZpDx0z9ZnJZeMhEZhh1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79" priority="8" operator="lessThan">
      <formula>70</formula>
    </cfRule>
    <cfRule type="cellIs" dxfId="178" priority="9" operator="between">
      <formula>80</formula>
      <formula>70</formula>
    </cfRule>
    <cfRule type="cellIs" dxfId="177" priority="10" operator="greaterThan">
      <formula>80</formula>
    </cfRule>
  </conditionalFormatting>
  <conditionalFormatting sqref="B11:B24">
    <cfRule type="cellIs" dxfId="176" priority="2" operator="between">
      <formula>70</formula>
      <formula>80</formula>
    </cfRule>
    <cfRule type="cellIs" dxfId="175" priority="3" operator="lessThan">
      <formula>70</formula>
    </cfRule>
    <cfRule type="cellIs" dxfId="174" priority="4" operator="greaterThan">
      <formula>80</formula>
    </cfRule>
  </conditionalFormatting>
  <conditionalFormatting sqref="D8">
    <cfRule type="expression" dxfId="173" priority="1">
      <formula>TODAY()&gt;$J$8</formula>
    </cfRule>
  </conditionalFormatting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E9FF-039B-4F60-BEDC-096EFAB3F1C8}">
  <dimension ref="A1:I47"/>
  <sheetViews>
    <sheetView workbookViewId="0">
      <selection activeCell="K24" sqref="K24"/>
    </sheetView>
  </sheetViews>
  <sheetFormatPr defaultRowHeight="15" x14ac:dyDescent="0.25"/>
  <cols>
    <col min="1" max="1" width="25.85546875" customWidth="1"/>
    <col min="2" max="2" width="17.5703125" customWidth="1"/>
    <col min="3" max="3" width="20.140625" bestFit="1" customWidth="1"/>
    <col min="4" max="4" width="13" bestFit="1" customWidth="1"/>
    <col min="9" max="9" width="9.5703125" hidden="1" customWidth="1"/>
  </cols>
  <sheetData>
    <row r="1" spans="1:9" ht="28.5" x14ac:dyDescent="0.45">
      <c r="A1" s="338" t="s">
        <v>25</v>
      </c>
      <c r="B1" s="339"/>
      <c r="C1" s="339"/>
      <c r="D1" s="340"/>
      <c r="E1" s="8"/>
      <c r="F1" s="8"/>
    </row>
    <row r="2" spans="1:9" ht="26.25" x14ac:dyDescent="0.25">
      <c r="A2" s="408" t="s">
        <v>825</v>
      </c>
      <c r="B2" s="409"/>
      <c r="C2" s="409"/>
      <c r="D2" s="410"/>
      <c r="E2" s="11"/>
      <c r="F2" s="11"/>
    </row>
    <row r="3" spans="1:9" ht="21.75" thickBot="1" x14ac:dyDescent="0.3">
      <c r="A3" s="411" t="s">
        <v>896</v>
      </c>
      <c r="B3" s="412"/>
      <c r="C3" s="412"/>
      <c r="D3" s="41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AVERAGE(B10:B50)</f>
        <v>84.84</v>
      </c>
      <c r="C5" s="347"/>
      <c r="D5" s="348"/>
      <c r="E5" s="41"/>
      <c r="F5" s="41"/>
    </row>
    <row r="6" spans="1:9" ht="33" customHeight="1" thickBot="1" x14ac:dyDescent="0.3">
      <c r="A6" s="214" t="s">
        <v>325</v>
      </c>
      <c r="B6" s="349">
        <f>AVERAGE(B10:B19)</f>
        <v>85.899999999999991</v>
      </c>
      <c r="C6" s="349"/>
      <c r="D6" s="350"/>
      <c r="E6" s="36"/>
      <c r="F6" s="31"/>
    </row>
    <row r="7" spans="1:9" ht="7.7" customHeight="1" x14ac:dyDescent="0.25">
      <c r="A7" s="213"/>
      <c r="B7" s="208"/>
      <c r="C7" s="36"/>
      <c r="D7" s="36"/>
      <c r="E7" s="36"/>
      <c r="F7" s="31"/>
    </row>
    <row r="8" spans="1:9" ht="23.25" x14ac:dyDescent="0.25">
      <c r="A8" s="251" t="s">
        <v>324</v>
      </c>
      <c r="B8" s="252">
        <v>44013</v>
      </c>
      <c r="C8" s="255" t="s">
        <v>368</v>
      </c>
      <c r="D8" s="252">
        <v>45838</v>
      </c>
      <c r="E8" s="31"/>
      <c r="F8" s="31"/>
      <c r="I8" s="188">
        <f>D8+1825</f>
        <v>47663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6.6" customHeight="1" x14ac:dyDescent="0.25">
      <c r="A11" s="14"/>
      <c r="B11" s="14"/>
      <c r="C11" s="2"/>
      <c r="D11" s="2"/>
      <c r="E11" s="2"/>
    </row>
    <row r="12" spans="1:9" ht="6.6" customHeight="1" x14ac:dyDescent="0.25">
      <c r="A12" s="14"/>
      <c r="B12" s="14"/>
      <c r="C12" s="2"/>
      <c r="D12" s="2"/>
      <c r="E12" s="2"/>
    </row>
    <row r="13" spans="1:9" ht="18" customHeight="1" x14ac:dyDescent="0.25">
      <c r="A13" s="201" t="s">
        <v>1183</v>
      </c>
      <c r="B13" s="201">
        <v>94</v>
      </c>
      <c r="C13" s="2"/>
      <c r="D13" s="2"/>
      <c r="E13" s="2"/>
    </row>
    <row r="14" spans="1:9" ht="17.45" customHeight="1" x14ac:dyDescent="0.25">
      <c r="A14" s="201" t="s">
        <v>1115</v>
      </c>
      <c r="B14" s="201">
        <v>89.8</v>
      </c>
      <c r="C14" s="2"/>
      <c r="D14" s="2"/>
      <c r="E14" s="2"/>
    </row>
    <row r="15" spans="1:9" ht="15.75" x14ac:dyDescent="0.25">
      <c r="A15" s="201" t="s">
        <v>1095</v>
      </c>
      <c r="B15" s="201">
        <v>77.599999999999994</v>
      </c>
      <c r="C15" s="2"/>
      <c r="D15" s="2"/>
      <c r="E15" s="2"/>
    </row>
    <row r="16" spans="1:9" ht="17.45" customHeight="1" x14ac:dyDescent="0.25">
      <c r="A16" s="201" t="s">
        <v>1036</v>
      </c>
      <c r="B16" s="201">
        <v>78.900000000000006</v>
      </c>
      <c r="C16" s="2"/>
      <c r="D16" s="2"/>
      <c r="E16" s="2"/>
    </row>
    <row r="17" spans="1:5" ht="17.100000000000001" customHeight="1" x14ac:dyDescent="0.25">
      <c r="A17" s="201" t="s">
        <v>1016</v>
      </c>
      <c r="B17" s="201">
        <v>76.900000000000006</v>
      </c>
      <c r="C17" s="2"/>
      <c r="D17" s="2"/>
      <c r="E17" s="2"/>
    </row>
    <row r="18" spans="1:5" ht="17.45" customHeight="1" x14ac:dyDescent="0.25">
      <c r="A18" s="201" t="s">
        <v>788</v>
      </c>
      <c r="B18" s="201">
        <v>92.6</v>
      </c>
      <c r="C18" s="2"/>
      <c r="D18" s="2"/>
      <c r="E18" s="2"/>
    </row>
    <row r="19" spans="1:5" ht="17.100000000000001" customHeight="1" x14ac:dyDescent="0.25">
      <c r="A19" s="201" t="s">
        <v>777</v>
      </c>
      <c r="B19" s="201">
        <v>91.5</v>
      </c>
      <c r="C19" s="2"/>
      <c r="D19" s="2"/>
      <c r="E19" s="2"/>
    </row>
    <row r="20" spans="1:5" ht="15.75" x14ac:dyDescent="0.25">
      <c r="A20" s="201" t="s">
        <v>383</v>
      </c>
      <c r="B20" s="201">
        <v>80.400000000000006</v>
      </c>
      <c r="C20" s="2"/>
      <c r="D20" s="2"/>
      <c r="E20" s="2"/>
    </row>
    <row r="21" spans="1:5" ht="15.75" x14ac:dyDescent="0.25">
      <c r="A21" s="201" t="s">
        <v>365</v>
      </c>
      <c r="B21" s="201">
        <v>83.7</v>
      </c>
    </row>
    <row r="22" spans="1:5" ht="15.75" x14ac:dyDescent="0.25">
      <c r="A22" s="201" t="s">
        <v>110</v>
      </c>
      <c r="B22" s="201">
        <v>83</v>
      </c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</sheetData>
  <sheetProtection algorithmName="SHA-512" hashValue="EwmRCsywrDsOa+/Qpj1+Jt6bul/gr6JZy6iUv6i27NE6oojY/aF7yTTybTw4Hzv0RV2beXy0osBBmf2uTruh0A==" saltValue="4un6SnW96qXGCMIFwZPv1Q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72" priority="7" operator="lessThan">
      <formula>70</formula>
    </cfRule>
    <cfRule type="cellIs" dxfId="171" priority="8" operator="between">
      <formula>80</formula>
      <formula>70</formula>
    </cfRule>
    <cfRule type="cellIs" dxfId="170" priority="9" operator="greaterThan">
      <formula>80</formula>
    </cfRule>
  </conditionalFormatting>
  <conditionalFormatting sqref="B13:B17">
    <cfRule type="cellIs" dxfId="169" priority="1" operator="between">
      <formula>70</formula>
      <formula>80</formula>
    </cfRule>
  </conditionalFormatting>
  <conditionalFormatting sqref="B13:B22">
    <cfRule type="cellIs" dxfId="168" priority="3" operator="greaterThan">
      <formula>80</formula>
    </cfRule>
    <cfRule type="cellIs" dxfId="167" priority="4" operator="greaterThan">
      <formula>80</formula>
    </cfRule>
  </conditionalFormatting>
  <conditionalFormatting sqref="D8">
    <cfRule type="expression" dxfId="166" priority="2">
      <formula>TODAY()&gt;$I$8</formula>
    </cfRule>
  </conditionalFormatting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E5E4-5DDA-4116-AEF3-F79007EBE22B}">
  <dimension ref="A1:I49"/>
  <sheetViews>
    <sheetView workbookViewId="0">
      <selection activeCell="A15" sqref="A15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38" t="s">
        <v>26</v>
      </c>
      <c r="B1" s="339"/>
      <c r="C1" s="339"/>
      <c r="D1" s="340"/>
      <c r="E1" s="8"/>
      <c r="F1" s="8"/>
    </row>
    <row r="2" spans="1:9" ht="26.25" x14ac:dyDescent="0.4">
      <c r="A2" s="420" t="s">
        <v>844</v>
      </c>
      <c r="B2" s="421"/>
      <c r="C2" s="421"/>
      <c r="D2" s="422"/>
      <c r="E2" s="11"/>
      <c r="F2" s="11"/>
    </row>
    <row r="3" spans="1:9" ht="21.75" thickBot="1" x14ac:dyDescent="0.4">
      <c r="A3" s="520" t="s">
        <v>897</v>
      </c>
      <c r="B3" s="521"/>
      <c r="C3" s="521"/>
      <c r="D3" s="522"/>
      <c r="E3" s="11"/>
      <c r="F3" s="11"/>
    </row>
    <row r="4" spans="1:9" ht="7.7" customHeight="1" thickBot="1" x14ac:dyDescent="0.3"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AVERAGE(B10:B53)</f>
        <v>90.23</v>
      </c>
      <c r="C5" s="347"/>
      <c r="D5" s="348"/>
      <c r="E5" s="41"/>
      <c r="F5" s="41"/>
    </row>
    <row r="6" spans="1:9" ht="38.25" thickBot="1" x14ac:dyDescent="0.3">
      <c r="A6" s="214" t="s">
        <v>325</v>
      </c>
      <c r="B6" s="349">
        <f>AVERAGE(B10:B21)</f>
        <v>89.675000000000011</v>
      </c>
      <c r="C6" s="349"/>
      <c r="D6" s="350"/>
      <c r="E6" s="36"/>
      <c r="F6" s="31"/>
    </row>
    <row r="7" spans="1:9" ht="7.7" customHeight="1" x14ac:dyDescent="0.25">
      <c r="A7" s="213"/>
      <c r="B7" s="208"/>
      <c r="C7" s="36"/>
      <c r="D7" s="36"/>
      <c r="E7" s="36"/>
      <c r="F7" s="31"/>
    </row>
    <row r="8" spans="1:9" ht="23.25" x14ac:dyDescent="0.25">
      <c r="A8" s="251" t="s">
        <v>324</v>
      </c>
      <c r="B8" s="252">
        <v>44228</v>
      </c>
      <c r="C8" s="44" t="s">
        <v>368</v>
      </c>
      <c r="D8" s="253">
        <v>46783</v>
      </c>
      <c r="E8" s="31"/>
      <c r="F8" s="31"/>
      <c r="I8" s="188">
        <f>D8+1825</f>
        <v>48608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5.0999999999999996" customHeight="1" x14ac:dyDescent="0.25">
      <c r="A11" s="14"/>
      <c r="B11" s="14"/>
      <c r="C11" s="2"/>
      <c r="D11" s="2"/>
      <c r="E11" s="2"/>
    </row>
    <row r="12" spans="1:9" ht="5.0999999999999996" customHeight="1" x14ac:dyDescent="0.25">
      <c r="A12" s="14"/>
      <c r="B12" s="14"/>
      <c r="C12" s="2"/>
      <c r="D12" s="2"/>
      <c r="E12" s="2"/>
    </row>
    <row r="13" spans="1:9" ht="5.0999999999999996" customHeight="1" x14ac:dyDescent="0.25">
      <c r="A13" s="14"/>
      <c r="B13" s="14"/>
      <c r="C13" s="2"/>
      <c r="D13" s="2"/>
      <c r="E13" s="2"/>
    </row>
    <row r="14" spans="1:9" ht="16.5" customHeight="1" x14ac:dyDescent="0.25">
      <c r="A14" s="201" t="s">
        <v>1207</v>
      </c>
      <c r="B14" s="201">
        <v>93</v>
      </c>
      <c r="C14" s="2"/>
      <c r="D14" s="2"/>
      <c r="E14" s="2"/>
    </row>
    <row r="15" spans="1:9" ht="15.75" customHeight="1" x14ac:dyDescent="0.25">
      <c r="A15" s="201" t="s">
        <v>1155</v>
      </c>
      <c r="B15" s="201">
        <v>85.2</v>
      </c>
      <c r="C15" s="2"/>
      <c r="D15" s="2"/>
      <c r="E15" s="2"/>
    </row>
    <row r="16" spans="1:9" ht="17.100000000000001" customHeight="1" x14ac:dyDescent="0.25">
      <c r="A16" s="201" t="s">
        <v>1116</v>
      </c>
      <c r="B16" s="201">
        <v>94.9</v>
      </c>
      <c r="C16" s="2"/>
      <c r="D16" s="2"/>
      <c r="E16" s="2"/>
    </row>
    <row r="17" spans="1:5" ht="15.75" x14ac:dyDescent="0.25">
      <c r="A17" s="201" t="s">
        <v>1105</v>
      </c>
      <c r="B17" s="201">
        <v>94.8</v>
      </c>
      <c r="C17" s="2"/>
      <c r="D17" s="2"/>
      <c r="E17" s="2"/>
    </row>
    <row r="18" spans="1:5" ht="15.75" x14ac:dyDescent="0.25">
      <c r="A18" s="201" t="s">
        <v>1018</v>
      </c>
      <c r="B18" s="201">
        <v>92.4</v>
      </c>
      <c r="C18" s="2"/>
      <c r="D18" s="2"/>
      <c r="E18" s="2"/>
    </row>
    <row r="19" spans="1:5" ht="15.75" x14ac:dyDescent="0.25">
      <c r="A19" s="201" t="s">
        <v>1010</v>
      </c>
      <c r="B19" s="201">
        <v>90.6</v>
      </c>
      <c r="C19" s="2"/>
      <c r="D19" s="2"/>
      <c r="E19" s="2"/>
    </row>
    <row r="20" spans="1:5" ht="15.75" x14ac:dyDescent="0.25">
      <c r="A20" s="201" t="s">
        <v>782</v>
      </c>
      <c r="B20" s="201">
        <v>84.9</v>
      </c>
      <c r="C20" s="2"/>
      <c r="D20" s="2"/>
      <c r="E20" s="2"/>
    </row>
    <row r="21" spans="1:5" ht="18" customHeight="1" x14ac:dyDescent="0.25">
      <c r="A21" s="201" t="s">
        <v>768</v>
      </c>
      <c r="B21" s="201">
        <v>81.599999999999994</v>
      </c>
      <c r="C21" s="2"/>
      <c r="D21" s="2"/>
      <c r="E21" s="2"/>
    </row>
    <row r="22" spans="1:5" ht="15.75" x14ac:dyDescent="0.25">
      <c r="A22" s="201" t="s">
        <v>384</v>
      </c>
      <c r="B22" s="201">
        <v>94.6</v>
      </c>
      <c r="C22" s="2"/>
      <c r="D22" s="2"/>
      <c r="E22" s="2"/>
    </row>
    <row r="23" spans="1:5" ht="15.75" x14ac:dyDescent="0.25">
      <c r="A23" s="201" t="s">
        <v>366</v>
      </c>
      <c r="B23" s="201">
        <v>90.3</v>
      </c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</sheetData>
  <sheetProtection algorithmName="SHA-512" hashValue="gfI3Q0SopCPy/o+9cEVVAVrhNUfnzSJCBkt6t4RSIx77LvWt8+c/UUjePylBSepBDIn8uJ/P0AxTbWpBlNuQIQ==" saltValue="jr0LVFmXM7f3g+u5Qhy5UA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65" priority="5" operator="lessThan">
      <formula>70</formula>
    </cfRule>
    <cfRule type="cellIs" dxfId="164" priority="6" operator="between">
      <formula>80</formula>
      <formula>70</formula>
    </cfRule>
    <cfRule type="cellIs" dxfId="163" priority="7" operator="greaterThan">
      <formula>80</formula>
    </cfRule>
  </conditionalFormatting>
  <conditionalFormatting sqref="B14:B23">
    <cfRule type="cellIs" dxfId="162" priority="1" operator="between">
      <formula>70</formula>
      <formula>80</formula>
    </cfRule>
    <cfRule type="cellIs" dxfId="161" priority="3" operator="greaterThan">
      <formula>80</formula>
    </cfRule>
    <cfRule type="cellIs" dxfId="160" priority="4" operator="greaterThan">
      <formula>80</formula>
    </cfRule>
  </conditionalFormatting>
  <conditionalFormatting sqref="D8">
    <cfRule type="expression" dxfId="159" priority="2">
      <formula>TODAY()&gt;$I$8</formula>
    </cfRule>
  </conditionalFormatting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2DC2-647B-4CE8-9F5D-62EAD8D190EE}">
  <dimension ref="A1:I45"/>
  <sheetViews>
    <sheetView workbookViewId="0">
      <selection activeCell="A14" sqref="A1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9" max="9" width="9.5703125" hidden="1" customWidth="1"/>
  </cols>
  <sheetData>
    <row r="1" spans="1:9" ht="28.5" x14ac:dyDescent="0.45">
      <c r="A1" s="338" t="s">
        <v>372</v>
      </c>
      <c r="B1" s="339"/>
      <c r="C1" s="339"/>
      <c r="D1" s="340"/>
      <c r="E1" s="8"/>
      <c r="F1" s="8"/>
    </row>
    <row r="2" spans="1:9" ht="50.25" customHeight="1" x14ac:dyDescent="0.4">
      <c r="A2" s="523" t="s">
        <v>1178</v>
      </c>
      <c r="B2" s="524"/>
      <c r="C2" s="524"/>
      <c r="D2" s="525"/>
      <c r="E2" s="11"/>
      <c r="F2" s="11"/>
    </row>
    <row r="3" spans="1:9" ht="21.75" thickBot="1" x14ac:dyDescent="0.4">
      <c r="A3" s="520" t="s">
        <v>898</v>
      </c>
      <c r="B3" s="521"/>
      <c r="C3" s="521"/>
      <c r="D3" s="522"/>
      <c r="E3" s="11"/>
      <c r="F3" s="11"/>
    </row>
    <row r="4" spans="1:9" ht="7.7" customHeight="1" thickBot="1" x14ac:dyDescent="0.3"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AVERAGE(B10:B51)</f>
        <v>82.8</v>
      </c>
      <c r="C5" s="347"/>
      <c r="D5" s="348"/>
      <c r="E5" s="41"/>
      <c r="F5" s="41"/>
    </row>
    <row r="6" spans="1:9" ht="38.25" thickBot="1" x14ac:dyDescent="0.3">
      <c r="A6" s="214" t="s">
        <v>325</v>
      </c>
      <c r="B6" s="349">
        <f>AVERAGE(B10:B19)</f>
        <v>82.757142857142853</v>
      </c>
      <c r="C6" s="349"/>
      <c r="D6" s="350"/>
      <c r="E6" s="36"/>
      <c r="F6" s="31"/>
    </row>
    <row r="7" spans="1:9" ht="7.7" customHeight="1" thickBot="1" x14ac:dyDescent="0.3">
      <c r="A7" s="213"/>
      <c r="B7" s="208"/>
      <c r="C7" s="36"/>
      <c r="D7" s="36"/>
      <c r="E7" s="36"/>
      <c r="F7" s="31"/>
    </row>
    <row r="8" spans="1:9" ht="24" thickBot="1" x14ac:dyDescent="0.3">
      <c r="A8" s="202" t="s">
        <v>324</v>
      </c>
      <c r="B8" s="244">
        <v>44409</v>
      </c>
      <c r="C8" s="196" t="s">
        <v>368</v>
      </c>
      <c r="D8" s="222">
        <v>46234</v>
      </c>
      <c r="E8" s="31"/>
      <c r="F8" s="31"/>
      <c r="I8" s="188">
        <f>D8+1825</f>
        <v>48059</v>
      </c>
    </row>
    <row r="9" spans="1:9" ht="14.45" customHeight="1" x14ac:dyDescent="0.25">
      <c r="A9" s="32"/>
      <c r="B9" s="33"/>
      <c r="C9" s="33"/>
      <c r="D9" s="33"/>
      <c r="E9" s="31"/>
      <c r="F9" s="2"/>
    </row>
    <row r="10" spans="1:9" ht="15.75" x14ac:dyDescent="0.25">
      <c r="A10" s="14" t="s">
        <v>35</v>
      </c>
      <c r="B10" s="14" t="s">
        <v>327</v>
      </c>
      <c r="C10" s="2"/>
      <c r="D10" s="2"/>
      <c r="E10" s="2"/>
    </row>
    <row r="11" spans="1:9" ht="7.5" customHeight="1" x14ac:dyDescent="0.25">
      <c r="A11" s="14"/>
      <c r="B11" s="14"/>
      <c r="C11" s="2"/>
      <c r="D11" s="2"/>
      <c r="E11" s="2"/>
    </row>
    <row r="12" spans="1:9" ht="7.5" customHeight="1" x14ac:dyDescent="0.25">
      <c r="A12" s="14"/>
      <c r="B12" s="14"/>
      <c r="C12" s="2"/>
      <c r="D12" s="2"/>
      <c r="E12" s="2"/>
    </row>
    <row r="13" spans="1:9" ht="16.5" customHeight="1" x14ac:dyDescent="0.25">
      <c r="A13" s="200" t="s">
        <v>1204</v>
      </c>
      <c r="B13" s="201">
        <v>86.8</v>
      </c>
      <c r="C13" s="2"/>
      <c r="D13" s="2"/>
      <c r="E13" s="2"/>
    </row>
    <row r="14" spans="1:9" ht="17.100000000000001" customHeight="1" x14ac:dyDescent="0.25">
      <c r="A14" s="200" t="s">
        <v>1139</v>
      </c>
      <c r="B14" s="201">
        <v>83</v>
      </c>
      <c r="C14" s="2"/>
      <c r="D14" s="2"/>
      <c r="E14" s="2"/>
    </row>
    <row r="15" spans="1:9" ht="15.95" customHeight="1" x14ac:dyDescent="0.25">
      <c r="A15" s="201" t="s">
        <v>1109</v>
      </c>
      <c r="B15" s="201">
        <v>83.4</v>
      </c>
      <c r="C15" s="2"/>
      <c r="D15" s="2"/>
      <c r="E15" s="2"/>
    </row>
    <row r="16" spans="1:9" ht="18" customHeight="1" x14ac:dyDescent="0.25">
      <c r="A16" s="201" t="s">
        <v>1096</v>
      </c>
      <c r="B16" s="201">
        <v>83.1</v>
      </c>
      <c r="C16" s="2"/>
      <c r="D16" s="2"/>
      <c r="E16" s="2"/>
    </row>
    <row r="17" spans="1:5" ht="15.75" x14ac:dyDescent="0.25">
      <c r="A17" s="201" t="s">
        <v>1037</v>
      </c>
      <c r="B17" s="201">
        <v>81</v>
      </c>
      <c r="C17" s="2"/>
      <c r="D17" s="2"/>
      <c r="E17" s="2"/>
    </row>
    <row r="18" spans="1:5" ht="15.75" x14ac:dyDescent="0.25">
      <c r="A18" s="201" t="s">
        <v>799</v>
      </c>
      <c r="B18" s="201">
        <v>75.599999999999994</v>
      </c>
      <c r="C18" s="2"/>
      <c r="D18" s="2"/>
      <c r="E18" s="2"/>
    </row>
    <row r="19" spans="1:5" ht="19.5" customHeight="1" x14ac:dyDescent="0.25">
      <c r="A19" s="201" t="s">
        <v>778</v>
      </c>
      <c r="B19" s="201">
        <v>86.4</v>
      </c>
      <c r="C19" s="2"/>
      <c r="D19" s="2"/>
      <c r="E19" s="2"/>
    </row>
    <row r="20" spans="1:5" ht="15.75" x14ac:dyDescent="0.25">
      <c r="A20" s="201" t="s">
        <v>657</v>
      </c>
      <c r="B20" s="201">
        <v>83.1</v>
      </c>
    </row>
    <row r="21" spans="1:5" x14ac:dyDescent="0.25">
      <c r="A21" s="2"/>
      <c r="B21" s="2"/>
    </row>
    <row r="22" spans="1:5" x14ac:dyDescent="0.25">
      <c r="A22" s="2"/>
      <c r="B22" s="2"/>
    </row>
    <row r="23" spans="1:5" x14ac:dyDescent="0.25">
      <c r="A23" s="2"/>
      <c r="B23" s="2"/>
    </row>
    <row r="24" spans="1:5" x14ac:dyDescent="0.25">
      <c r="A24" s="2"/>
      <c r="B24" s="2"/>
    </row>
    <row r="25" spans="1:5" x14ac:dyDescent="0.25">
      <c r="A25" s="2"/>
      <c r="B25" s="2"/>
    </row>
    <row r="26" spans="1:5" x14ac:dyDescent="0.25">
      <c r="A26" s="2"/>
      <c r="B26" s="2"/>
    </row>
    <row r="27" spans="1:5" x14ac:dyDescent="0.25">
      <c r="A27" s="2"/>
      <c r="B27" s="2"/>
    </row>
    <row r="28" spans="1:5" x14ac:dyDescent="0.25">
      <c r="A28" s="2"/>
      <c r="B28" s="2"/>
    </row>
    <row r="29" spans="1:5" x14ac:dyDescent="0.25">
      <c r="A29" s="2"/>
      <c r="B29" s="2"/>
    </row>
    <row r="30" spans="1:5" x14ac:dyDescent="0.25">
      <c r="A30" s="2"/>
      <c r="B30" s="2"/>
    </row>
    <row r="31" spans="1:5" x14ac:dyDescent="0.25">
      <c r="A31" s="2"/>
      <c r="B31" s="2"/>
    </row>
    <row r="32" spans="1:5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</sheetData>
  <sheetProtection algorithmName="SHA-512" hashValue="gPFU1wfcWbJv9ZwHjibce7w9ycMJ8N6oEGY3gE6KbnqVdWk28e4vrW55kU24iWLFBM9K0L0B/5j5E3832DQsnw==" saltValue="LqvEaLqei1nMkbHW3Ub9ww==" spinCount="100000" sheet="1" objects="1" scenarios="1"/>
  <mergeCells count="5">
    <mergeCell ref="B5:D5"/>
    <mergeCell ref="B6:D6"/>
    <mergeCell ref="A1:D1"/>
    <mergeCell ref="A2:D2"/>
    <mergeCell ref="A3:D3"/>
  </mergeCells>
  <conditionalFormatting sqref="B5:B6">
    <cfRule type="cellIs" dxfId="158" priority="7" operator="lessThan">
      <formula>70</formula>
    </cfRule>
    <cfRule type="cellIs" dxfId="157" priority="8" operator="between">
      <formula>80</formula>
      <formula>70</formula>
    </cfRule>
    <cfRule type="cellIs" dxfId="156" priority="9" operator="greaterThan">
      <formula>80</formula>
    </cfRule>
  </conditionalFormatting>
  <conditionalFormatting sqref="B13:B20">
    <cfRule type="cellIs" dxfId="155" priority="2" operator="between">
      <formula>70</formula>
      <formula>80</formula>
    </cfRule>
    <cfRule type="cellIs" dxfId="154" priority="3" operator="lessThan">
      <formula>70</formula>
    </cfRule>
    <cfRule type="cellIs" dxfId="153" priority="4" operator="greaterThan">
      <formula>80</formula>
    </cfRule>
  </conditionalFormatting>
  <conditionalFormatting sqref="D8">
    <cfRule type="expression" dxfId="152" priority="1">
      <formula>TODAY()&gt;$I$8</formula>
    </cfRule>
  </conditionalFormatting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50CE-CDF9-41C0-8F41-D849EBEFF21F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4.42578125" bestFit="1" customWidth="1"/>
    <col min="10" max="10" width="10.5703125" hidden="1" customWidth="1"/>
  </cols>
  <sheetData>
    <row r="1" spans="1:10" ht="28.5" x14ac:dyDescent="0.45">
      <c r="A1" s="338" t="s">
        <v>969</v>
      </c>
      <c r="B1" s="339"/>
      <c r="C1" s="339"/>
      <c r="D1" s="340"/>
      <c r="E1" s="8"/>
      <c r="F1" s="8"/>
    </row>
    <row r="2" spans="1:10" ht="26.25" x14ac:dyDescent="0.4">
      <c r="A2" s="420" t="s">
        <v>659</v>
      </c>
      <c r="B2" s="421"/>
      <c r="C2" s="421"/>
      <c r="D2" s="422"/>
      <c r="E2" s="11"/>
      <c r="F2" s="11"/>
    </row>
    <row r="3" spans="1:10" ht="21.75" thickBot="1" x14ac:dyDescent="0.4">
      <c r="A3" s="520" t="s">
        <v>610</v>
      </c>
      <c r="B3" s="521"/>
      <c r="C3" s="521"/>
      <c r="D3" s="522"/>
      <c r="E3" s="11"/>
      <c r="F3" s="11"/>
    </row>
    <row r="4" spans="1:10" ht="7.7" customHeight="1" thickBot="1" x14ac:dyDescent="0.3">
      <c r="A4" s="46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487">
        <f>AVERAGE(B10:B22)</f>
        <v>93.441666666666663</v>
      </c>
      <c r="C5" s="487"/>
      <c r="D5" s="488"/>
      <c r="E5" s="41"/>
      <c r="F5" s="41"/>
    </row>
    <row r="6" spans="1:10" ht="38.25" thickBot="1" x14ac:dyDescent="0.3">
      <c r="A6" s="214" t="s">
        <v>325</v>
      </c>
      <c r="B6" s="349">
        <f>AVERAGE(B11:B16)</f>
        <v>92.233333333333334</v>
      </c>
      <c r="C6" s="349"/>
      <c r="D6" s="350"/>
      <c r="E6" s="36"/>
      <c r="F6" s="31"/>
    </row>
    <row r="7" spans="1:10" ht="7.7" customHeight="1" thickBot="1" x14ac:dyDescent="0.3">
      <c r="A7" s="237"/>
      <c r="B7" s="208"/>
      <c r="C7" s="208"/>
      <c r="D7" s="208"/>
      <c r="E7" s="36"/>
      <c r="F7" s="31"/>
    </row>
    <row r="8" spans="1:10" ht="24" thickBot="1" x14ac:dyDescent="0.3">
      <c r="A8" s="202" t="s">
        <v>324</v>
      </c>
      <c r="B8" s="244">
        <v>40544</v>
      </c>
      <c r="C8" s="196" t="s">
        <v>368</v>
      </c>
      <c r="D8" s="223">
        <v>43830</v>
      </c>
      <c r="E8" s="254"/>
      <c r="F8" s="31"/>
      <c r="J8" s="188">
        <f>D8+1825</f>
        <v>45655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628</v>
      </c>
      <c r="B11" s="201">
        <v>87.5</v>
      </c>
      <c r="C11" s="2"/>
      <c r="D11" s="2"/>
      <c r="E11" s="2"/>
    </row>
    <row r="12" spans="1:10" ht="15.75" x14ac:dyDescent="0.25">
      <c r="A12" s="201" t="s">
        <v>627</v>
      </c>
      <c r="B12" s="201">
        <v>90.8</v>
      </c>
    </row>
    <row r="13" spans="1:10" ht="15.75" x14ac:dyDescent="0.25">
      <c r="A13" s="201" t="s">
        <v>626</v>
      </c>
      <c r="B13" s="201">
        <v>96</v>
      </c>
    </row>
    <row r="14" spans="1:10" ht="15.75" x14ac:dyDescent="0.25">
      <c r="A14" s="201" t="s">
        <v>625</v>
      </c>
      <c r="B14" s="201">
        <v>92.7</v>
      </c>
    </row>
    <row r="15" spans="1:10" ht="15.75" x14ac:dyDescent="0.25">
      <c r="A15" s="201" t="s">
        <v>624</v>
      </c>
      <c r="B15" s="201">
        <v>92.3</v>
      </c>
    </row>
    <row r="16" spans="1:10" ht="15.75" x14ac:dyDescent="0.25">
      <c r="A16" s="201" t="s">
        <v>623</v>
      </c>
      <c r="B16" s="201">
        <v>94.1</v>
      </c>
    </row>
    <row r="17" spans="1:2" ht="15.75" x14ac:dyDescent="0.25">
      <c r="A17" s="201" t="s">
        <v>622</v>
      </c>
      <c r="B17" s="201">
        <v>95.1</v>
      </c>
    </row>
    <row r="18" spans="1:2" ht="15.75" x14ac:dyDescent="0.25">
      <c r="A18" s="201" t="s">
        <v>621</v>
      </c>
      <c r="B18" s="201">
        <v>95.5</v>
      </c>
    </row>
    <row r="19" spans="1:2" ht="15.75" x14ac:dyDescent="0.25">
      <c r="A19" s="201" t="s">
        <v>620</v>
      </c>
      <c r="B19" s="201">
        <v>95.9</v>
      </c>
    </row>
    <row r="20" spans="1:2" ht="15.75" x14ac:dyDescent="0.25">
      <c r="A20" s="201" t="s">
        <v>619</v>
      </c>
      <c r="B20" s="201">
        <v>96.8</v>
      </c>
    </row>
    <row r="21" spans="1:2" ht="15.75" x14ac:dyDescent="0.25">
      <c r="A21" s="201" t="s">
        <v>618</v>
      </c>
      <c r="B21" s="201">
        <v>91.6</v>
      </c>
    </row>
    <row r="22" spans="1:2" ht="15.75" x14ac:dyDescent="0.25">
      <c r="A22" s="201" t="s">
        <v>617</v>
      </c>
      <c r="B22" s="201">
        <v>93</v>
      </c>
    </row>
    <row r="23" spans="1:2" ht="15.75" x14ac:dyDescent="0.25">
      <c r="A23" s="201" t="s">
        <v>616</v>
      </c>
      <c r="B23" s="201">
        <v>93</v>
      </c>
    </row>
    <row r="24" spans="1:2" ht="15.75" x14ac:dyDescent="0.25">
      <c r="A24" s="201" t="s">
        <v>615</v>
      </c>
      <c r="B24" s="201">
        <v>90</v>
      </c>
    </row>
    <row r="25" spans="1:2" ht="15.75" x14ac:dyDescent="0.25">
      <c r="A25" s="201" t="s">
        <v>614</v>
      </c>
      <c r="B25" s="201">
        <v>84</v>
      </c>
    </row>
    <row r="26" spans="1:2" ht="15.75" x14ac:dyDescent="0.25">
      <c r="A26" s="201" t="s">
        <v>613</v>
      </c>
      <c r="B26" s="201">
        <v>95</v>
      </c>
    </row>
    <row r="27" spans="1:2" ht="15.75" x14ac:dyDescent="0.25">
      <c r="A27" s="201" t="s">
        <v>612</v>
      </c>
      <c r="B27" s="201">
        <v>81</v>
      </c>
    </row>
    <row r="28" spans="1:2" ht="15.75" x14ac:dyDescent="0.25">
      <c r="A28" s="201" t="s">
        <v>611</v>
      </c>
      <c r="B28" s="201">
        <v>87</v>
      </c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UVQEIaPsThQnJtFfU/byPdmnKNJY7kh2seeb/PnAtmgoRCf4jV6vqZ52VxHcu/fXSQc4c5Kmfp8IVPmkJEySdg==" saltValue="zSnvWhPRk3L704atq5hOE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51" priority="4" operator="lessThan">
      <formula>70</formula>
    </cfRule>
    <cfRule type="cellIs" dxfId="150" priority="5" operator="between">
      <formula>80</formula>
      <formula>70</formula>
    </cfRule>
    <cfRule type="cellIs" dxfId="149" priority="6" operator="greaterThan">
      <formula>80</formula>
    </cfRule>
  </conditionalFormatting>
  <conditionalFormatting sqref="B11:B28">
    <cfRule type="cellIs" dxfId="148" priority="2" operator="greaterThan">
      <formula>80</formula>
    </cfRule>
    <cfRule type="cellIs" dxfId="147" priority="3" operator="greaterThan">
      <formula>80</formula>
    </cfRule>
  </conditionalFormatting>
  <conditionalFormatting sqref="D8">
    <cfRule type="expression" dxfId="146" priority="1">
      <formula>TODAY()&gt;$J$8</formula>
    </cfRule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E96A2-F46D-4152-A2C8-2CA9D94AD605}">
  <sheetPr>
    <tabColor theme="4" tint="-0.249977111117893"/>
  </sheetPr>
  <dimension ref="A1:J37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.5703125" bestFit="1" customWidth="1"/>
    <col min="10" max="10" width="9.5703125" hidden="1" customWidth="1"/>
  </cols>
  <sheetData>
    <row r="1" spans="1:10" ht="28.5" x14ac:dyDescent="0.45">
      <c r="A1" s="338" t="s">
        <v>970</v>
      </c>
      <c r="B1" s="339"/>
      <c r="C1" s="339"/>
      <c r="D1" s="340"/>
      <c r="E1" s="8"/>
      <c r="F1" s="8"/>
    </row>
    <row r="2" spans="1:10" ht="26.25" x14ac:dyDescent="0.4">
      <c r="A2" s="420" t="s">
        <v>671</v>
      </c>
      <c r="B2" s="421"/>
      <c r="C2" s="421"/>
      <c r="D2" s="422"/>
      <c r="E2" s="11"/>
      <c r="F2" s="11"/>
    </row>
    <row r="3" spans="1:10" ht="21.75" thickBot="1" x14ac:dyDescent="0.4">
      <c r="A3" s="520"/>
      <c r="B3" s="521"/>
      <c r="C3" s="521"/>
      <c r="D3" s="522"/>
      <c r="E3" s="11"/>
      <c r="F3" s="11"/>
    </row>
    <row r="4" spans="1:10" ht="7.7" customHeight="1" thickBot="1" x14ac:dyDescent="0.3">
      <c r="A4" s="46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AVERAGE(B10:B21)</f>
        <v>90.290909090909082</v>
      </c>
      <c r="C5" s="347"/>
      <c r="D5" s="348"/>
      <c r="E5" s="41"/>
      <c r="F5" s="41"/>
    </row>
    <row r="6" spans="1:10" ht="38.25" thickBot="1" x14ac:dyDescent="0.3">
      <c r="A6" s="214" t="s">
        <v>325</v>
      </c>
      <c r="B6" s="349">
        <f>AVERAGE(B11:B15)</f>
        <v>85.06</v>
      </c>
      <c r="C6" s="349"/>
      <c r="D6" s="350"/>
      <c r="E6" s="36"/>
      <c r="F6" s="31"/>
    </row>
    <row r="7" spans="1:10" ht="7.7" customHeight="1" thickBot="1" x14ac:dyDescent="0.3">
      <c r="A7" s="213"/>
      <c r="B7" s="208"/>
      <c r="C7" s="36"/>
      <c r="D7" s="36"/>
      <c r="E7" s="36"/>
      <c r="F7" s="31"/>
    </row>
    <row r="8" spans="1:10" ht="24" thickBot="1" x14ac:dyDescent="0.3">
      <c r="A8" s="202" t="s">
        <v>324</v>
      </c>
      <c r="B8" s="244">
        <v>41091</v>
      </c>
      <c r="C8" s="196" t="s">
        <v>368</v>
      </c>
      <c r="D8" s="223">
        <v>43646</v>
      </c>
      <c r="E8" s="31"/>
      <c r="F8" s="31"/>
      <c r="J8" s="188">
        <f>D8+1825</f>
        <v>45471</v>
      </c>
    </row>
    <row r="9" spans="1:10" ht="14.45" customHeight="1" x14ac:dyDescent="0.25">
      <c r="A9" s="32"/>
      <c r="B9" s="33"/>
      <c r="C9" s="33"/>
      <c r="D9" s="33"/>
      <c r="E9" s="31"/>
      <c r="F9" s="2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463</v>
      </c>
      <c r="B11" s="201">
        <v>72.5</v>
      </c>
    </row>
    <row r="12" spans="1:10" ht="15.75" x14ac:dyDescent="0.25">
      <c r="A12" s="201" t="s">
        <v>580</v>
      </c>
      <c r="B12" s="201">
        <v>74.400000000000006</v>
      </c>
    </row>
    <row r="13" spans="1:10" ht="15.75" x14ac:dyDescent="0.25">
      <c r="A13" s="201" t="s">
        <v>579</v>
      </c>
      <c r="B13" s="201">
        <v>90.8</v>
      </c>
    </row>
    <row r="14" spans="1:10" ht="15.75" x14ac:dyDescent="0.25">
      <c r="A14" s="201" t="s">
        <v>578</v>
      </c>
      <c r="B14" s="201">
        <v>94.3</v>
      </c>
    </row>
    <row r="15" spans="1:10" ht="15.75" x14ac:dyDescent="0.25">
      <c r="A15" s="201" t="s">
        <v>577</v>
      </c>
      <c r="B15" s="201">
        <v>93.3</v>
      </c>
    </row>
    <row r="16" spans="1:10" ht="15.75" x14ac:dyDescent="0.25">
      <c r="A16" s="201" t="s">
        <v>576</v>
      </c>
      <c r="B16" s="201">
        <v>95.8</v>
      </c>
    </row>
    <row r="17" spans="1:2" ht="15.75" x14ac:dyDescent="0.25">
      <c r="A17" s="201" t="s">
        <v>575</v>
      </c>
      <c r="B17" s="201">
        <v>94.8</v>
      </c>
    </row>
    <row r="18" spans="1:2" ht="15.75" x14ac:dyDescent="0.25">
      <c r="A18" s="201" t="s">
        <v>574</v>
      </c>
      <c r="B18" s="201">
        <v>94.8</v>
      </c>
    </row>
    <row r="19" spans="1:2" ht="15.75" x14ac:dyDescent="0.25">
      <c r="A19" s="201" t="s">
        <v>573</v>
      </c>
      <c r="B19" s="201">
        <v>96.5</v>
      </c>
    </row>
    <row r="20" spans="1:2" ht="15.75" x14ac:dyDescent="0.25">
      <c r="A20" s="201" t="s">
        <v>572</v>
      </c>
      <c r="B20" s="201">
        <v>98</v>
      </c>
    </row>
    <row r="21" spans="1:2" ht="15.75" x14ac:dyDescent="0.25">
      <c r="A21" s="201" t="s">
        <v>571</v>
      </c>
      <c r="B21" s="201">
        <v>88</v>
      </c>
    </row>
    <row r="22" spans="1:2" ht="15.75" x14ac:dyDescent="0.25">
      <c r="A22" s="201" t="s">
        <v>570</v>
      </c>
      <c r="B22" s="201">
        <v>94</v>
      </c>
    </row>
    <row r="23" spans="1:2" ht="15.75" x14ac:dyDescent="0.25">
      <c r="A23" s="201" t="s">
        <v>569</v>
      </c>
      <c r="B23" s="201">
        <v>88</v>
      </c>
    </row>
    <row r="24" spans="1:2" ht="15.75" x14ac:dyDescent="0.25">
      <c r="A24" s="201" t="s">
        <v>568</v>
      </c>
      <c r="B24" s="201">
        <v>86</v>
      </c>
    </row>
    <row r="25" spans="1:2" ht="15.75" x14ac:dyDescent="0.25">
      <c r="A25" s="201"/>
      <c r="B25" s="201"/>
    </row>
    <row r="26" spans="1:2" x14ac:dyDescent="0.25">
      <c r="A26" s="27"/>
      <c r="B26" s="27"/>
    </row>
    <row r="27" spans="1:2" x14ac:dyDescent="0.25">
      <c r="A27" s="27"/>
      <c r="B27" s="27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</sheetData>
  <sheetProtection algorithmName="SHA-512" hashValue="FhNYebFksjyMvf/+BVwd5lRU0ujWhnVBpLvL97TIZWXYeHWar8HvudTjF90JXIDeB638yy8DSoRyEX411fyDgA==" saltValue="mp97D4Yq25BeFe95SECJt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45" priority="5" operator="lessThan">
      <formula>70</formula>
    </cfRule>
    <cfRule type="cellIs" dxfId="144" priority="6" operator="between">
      <formula>80</formula>
      <formula>70</formula>
    </cfRule>
    <cfRule type="cellIs" dxfId="143" priority="7" operator="greaterThan">
      <formula>80</formula>
    </cfRule>
  </conditionalFormatting>
  <conditionalFormatting sqref="B11:B12">
    <cfRule type="cellIs" dxfId="142" priority="2" operator="between">
      <formula>70</formula>
      <formula>80</formula>
    </cfRule>
  </conditionalFormatting>
  <conditionalFormatting sqref="B11:B27">
    <cfRule type="cellIs" dxfId="141" priority="3" operator="greaterThan">
      <formula>80</formula>
    </cfRule>
    <cfRule type="cellIs" dxfId="140" priority="4" operator="greaterThan">
      <formula>80</formula>
    </cfRule>
  </conditionalFormatting>
  <conditionalFormatting sqref="D8">
    <cfRule type="expression" dxfId="139" priority="1">
      <formula>TODAY()&gt;$J$8</formula>
    </cfRule>
  </conditionalFormatting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1FCA-35FB-4D89-9389-FE7735B5516C}">
  <sheetPr>
    <tabColor theme="4" tint="-0.249977111117893"/>
  </sheetPr>
  <dimension ref="A1:J38"/>
  <sheetViews>
    <sheetView workbookViewId="0">
      <selection activeCell="K24" sqref="K24"/>
    </sheetView>
  </sheetViews>
  <sheetFormatPr defaultRowHeight="15" x14ac:dyDescent="0.25"/>
  <cols>
    <col min="1" max="1" width="22.42578125" customWidth="1"/>
    <col min="2" max="2" width="17.5703125" customWidth="1"/>
    <col min="3" max="3" width="18.42578125" bestFit="1" customWidth="1"/>
    <col min="4" max="4" width="13" bestFit="1" customWidth="1"/>
    <col min="10" max="10" width="9.5703125" hidden="1" customWidth="1"/>
  </cols>
  <sheetData>
    <row r="1" spans="1:10" ht="28.5" x14ac:dyDescent="0.45">
      <c r="A1" s="338" t="s">
        <v>972</v>
      </c>
      <c r="B1" s="339"/>
      <c r="C1" s="339"/>
      <c r="D1" s="340"/>
      <c r="E1" s="8"/>
      <c r="F1" s="8"/>
    </row>
    <row r="2" spans="1:10" ht="26.25" x14ac:dyDescent="0.4">
      <c r="A2" s="420" t="s">
        <v>918</v>
      </c>
      <c r="B2" s="421"/>
      <c r="C2" s="421"/>
      <c r="D2" s="422"/>
      <c r="E2" s="11"/>
      <c r="F2" s="11"/>
    </row>
    <row r="3" spans="1:10" ht="21.75" thickBot="1" x14ac:dyDescent="0.3">
      <c r="A3" s="411" t="s">
        <v>971</v>
      </c>
      <c r="B3" s="412"/>
      <c r="C3" s="412"/>
      <c r="D3" s="413"/>
      <c r="E3" s="11"/>
      <c r="F3" s="11"/>
    </row>
    <row r="4" spans="1:10" ht="7.7" customHeight="1" thickBot="1" x14ac:dyDescent="0.3">
      <c r="A4" s="45"/>
      <c r="B4" s="11"/>
      <c r="C4" s="11"/>
      <c r="D4" s="11"/>
      <c r="E4" s="11"/>
      <c r="F4" s="11"/>
    </row>
    <row r="5" spans="1:10" ht="37.5" x14ac:dyDescent="0.25">
      <c r="A5" s="215" t="s">
        <v>323</v>
      </c>
      <c r="B5" s="347">
        <f>AVERAGE(B10:B57)</f>
        <v>76.857142857142861</v>
      </c>
      <c r="C5" s="347"/>
      <c r="D5" s="348"/>
      <c r="E5" s="36"/>
      <c r="F5" s="36"/>
    </row>
    <row r="6" spans="1:10" ht="38.25" thickBot="1" x14ac:dyDescent="0.3">
      <c r="A6" s="214" t="s">
        <v>325</v>
      </c>
      <c r="B6" s="349">
        <f>AVERAGE(B11:B16)</f>
        <v>75.766666666666666</v>
      </c>
      <c r="C6" s="349"/>
      <c r="D6" s="350"/>
      <c r="E6" s="36"/>
      <c r="F6" s="35"/>
    </row>
    <row r="7" spans="1:10" ht="7.7" customHeight="1" thickBot="1" x14ac:dyDescent="0.3">
      <c r="A7" s="237"/>
      <c r="B7" s="208"/>
      <c r="C7" s="208"/>
      <c r="D7" s="208"/>
      <c r="E7" s="36"/>
      <c r="F7" s="35"/>
    </row>
    <row r="8" spans="1:10" ht="24" thickBot="1" x14ac:dyDescent="0.3">
      <c r="A8" s="202" t="s">
        <v>324</v>
      </c>
      <c r="B8" s="244">
        <v>41821</v>
      </c>
      <c r="C8" s="196" t="s">
        <v>368</v>
      </c>
      <c r="D8" s="223">
        <v>44375</v>
      </c>
      <c r="E8" s="35"/>
      <c r="F8" s="35"/>
      <c r="J8" s="188">
        <f>D8+1825</f>
        <v>46200</v>
      </c>
    </row>
    <row r="9" spans="1:10" ht="14.45" customHeight="1" x14ac:dyDescent="0.25">
      <c r="A9" s="32"/>
      <c r="B9" s="38"/>
      <c r="C9" s="38"/>
      <c r="D9" s="38"/>
      <c r="E9" s="38"/>
      <c r="F9" s="17"/>
    </row>
    <row r="10" spans="1:10" ht="15.75" x14ac:dyDescent="0.25">
      <c r="A10" s="14" t="s">
        <v>35</v>
      </c>
      <c r="B10" s="14" t="s">
        <v>327</v>
      </c>
      <c r="C10" s="2"/>
      <c r="D10" s="2"/>
      <c r="E10" s="2"/>
    </row>
    <row r="11" spans="1:10" ht="15.75" x14ac:dyDescent="0.25">
      <c r="A11" s="201" t="s">
        <v>358</v>
      </c>
      <c r="B11" s="201">
        <v>80.900000000000006</v>
      </c>
      <c r="C11" s="2"/>
      <c r="D11" s="2"/>
      <c r="E11" s="2"/>
    </row>
    <row r="12" spans="1:10" ht="15.75" x14ac:dyDescent="0.25">
      <c r="A12" s="201" t="s">
        <v>205</v>
      </c>
      <c r="B12" s="201">
        <v>82.2</v>
      </c>
    </row>
    <row r="13" spans="1:10" ht="15.75" x14ac:dyDescent="0.25">
      <c r="A13" s="201" t="s">
        <v>130</v>
      </c>
      <c r="B13" s="201">
        <v>83</v>
      </c>
    </row>
    <row r="14" spans="1:10" ht="15.75" x14ac:dyDescent="0.25">
      <c r="A14" s="201" t="s">
        <v>204</v>
      </c>
      <c r="B14" s="201">
        <v>70.2</v>
      </c>
    </row>
    <row r="15" spans="1:10" ht="15.75" x14ac:dyDescent="0.25">
      <c r="A15" s="201" t="s">
        <v>132</v>
      </c>
      <c r="B15" s="201">
        <v>65</v>
      </c>
    </row>
    <row r="16" spans="1:10" ht="15.75" x14ac:dyDescent="0.25">
      <c r="A16" s="201" t="s">
        <v>203</v>
      </c>
      <c r="B16" s="201">
        <v>73.3</v>
      </c>
    </row>
    <row r="17" spans="1:2" ht="15.75" x14ac:dyDescent="0.25">
      <c r="A17" s="201" t="s">
        <v>134</v>
      </c>
      <c r="B17" s="201">
        <v>72</v>
      </c>
    </row>
    <row r="18" spans="1:2" ht="15.75" x14ac:dyDescent="0.25">
      <c r="A18" s="201" t="s">
        <v>141</v>
      </c>
      <c r="B18" s="201">
        <v>71</v>
      </c>
    </row>
    <row r="19" spans="1:2" ht="15.75" x14ac:dyDescent="0.25">
      <c r="A19" s="201" t="s">
        <v>202</v>
      </c>
      <c r="B19" s="201">
        <v>62.9</v>
      </c>
    </row>
    <row r="20" spans="1:2" ht="15.75" x14ac:dyDescent="0.25">
      <c r="A20" s="201" t="s">
        <v>139</v>
      </c>
      <c r="B20" s="201">
        <v>70.900000000000006</v>
      </c>
    </row>
    <row r="21" spans="1:2" ht="15.75" x14ac:dyDescent="0.25">
      <c r="A21" s="201" t="s">
        <v>138</v>
      </c>
      <c r="B21" s="201">
        <v>88.8</v>
      </c>
    </row>
    <row r="22" spans="1:2" ht="15.75" x14ac:dyDescent="0.25">
      <c r="A22" s="201" t="s">
        <v>137</v>
      </c>
      <c r="B22" s="201">
        <v>89.5</v>
      </c>
    </row>
    <row r="23" spans="1:2" ht="15.75" x14ac:dyDescent="0.25">
      <c r="A23" s="201" t="s">
        <v>136</v>
      </c>
      <c r="B23" s="201">
        <v>80.599999999999994</v>
      </c>
    </row>
    <row r="24" spans="1:2" ht="15.75" x14ac:dyDescent="0.25">
      <c r="A24" s="201" t="s">
        <v>135</v>
      </c>
      <c r="B24" s="201">
        <v>85.7</v>
      </c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</sheetData>
  <sheetProtection algorithmName="SHA-512" hashValue="jNCDKKmJfconGaBAS60e4QC4y1VQBpcAocSVRo+WtHL8X7HhqhbxGDblIPsAfUa7IKsqGKcfiUzzGGVUipdTjA==" saltValue="L/fUEA+uGhjCdlMa/sNEGQ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38" priority="8" operator="lessThan">
      <formula>70</formula>
    </cfRule>
    <cfRule type="cellIs" dxfId="137" priority="9" operator="between">
      <formula>80</formula>
      <formula>70</formula>
    </cfRule>
    <cfRule type="cellIs" dxfId="136" priority="10" operator="greaterThan">
      <formula>80</formula>
    </cfRule>
  </conditionalFormatting>
  <conditionalFormatting sqref="B11:B24">
    <cfRule type="cellIs" dxfId="135" priority="2" operator="between">
      <formula>70</formula>
      <formula>80</formula>
    </cfRule>
    <cfRule type="cellIs" dxfId="134" priority="3" operator="lessThan">
      <formula>70</formula>
    </cfRule>
    <cfRule type="cellIs" dxfId="133" priority="4" operator="greaterThan">
      <formula>80</formula>
    </cfRule>
  </conditionalFormatting>
  <conditionalFormatting sqref="D8">
    <cfRule type="expression" dxfId="132" priority="1">
      <formula>TODAY()&gt;$J$8</formula>
    </cfRule>
  </conditionalFormatting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C16C-128B-476B-A410-E758424C7E27}">
  <dimension ref="A1:I50"/>
  <sheetViews>
    <sheetView topLeftCell="A4" workbookViewId="0">
      <selection activeCell="A16" sqref="A16"/>
    </sheetView>
  </sheetViews>
  <sheetFormatPr defaultRowHeight="15" x14ac:dyDescent="0.25"/>
  <cols>
    <col min="1" max="1" width="24.5703125" customWidth="1"/>
    <col min="2" max="2" width="17.5703125" customWidth="1"/>
    <col min="3" max="3" width="18.42578125" bestFit="1" customWidth="1"/>
    <col min="4" max="4" width="12.42578125" bestFit="1" customWidth="1"/>
    <col min="9" max="9" width="0" hidden="1" customWidth="1"/>
  </cols>
  <sheetData>
    <row r="1" spans="1:9" ht="28.5" x14ac:dyDescent="0.45">
      <c r="A1" s="338" t="s">
        <v>29</v>
      </c>
      <c r="B1" s="339"/>
      <c r="C1" s="339"/>
      <c r="D1" s="340"/>
      <c r="E1" s="8"/>
      <c r="F1" s="8"/>
    </row>
    <row r="2" spans="1:9" ht="26.25" x14ac:dyDescent="0.25">
      <c r="A2" s="408" t="s">
        <v>825</v>
      </c>
      <c r="B2" s="409"/>
      <c r="C2" s="409"/>
      <c r="D2" s="410"/>
      <c r="E2" s="11"/>
      <c r="F2" s="11"/>
    </row>
    <row r="3" spans="1:9" ht="29.45" customHeight="1" thickBot="1" x14ac:dyDescent="0.3">
      <c r="A3" s="411" t="s">
        <v>899</v>
      </c>
      <c r="B3" s="412"/>
      <c r="C3" s="412"/>
      <c r="D3" s="413"/>
      <c r="E3" s="11"/>
      <c r="F3" s="11"/>
    </row>
    <row r="4" spans="1:9" ht="7.7" customHeight="1" thickBot="1" x14ac:dyDescent="0.3">
      <c r="A4" s="190"/>
      <c r="B4" s="11"/>
      <c r="C4" s="11"/>
      <c r="D4" s="11"/>
      <c r="E4" s="11"/>
      <c r="F4" s="11"/>
    </row>
    <row r="5" spans="1:9" ht="37.5" x14ac:dyDescent="0.25">
      <c r="A5" s="215" t="s">
        <v>323</v>
      </c>
      <c r="B5" s="347">
        <f>AVERAGE(B11:B53)</f>
        <v>84.004166666666663</v>
      </c>
      <c r="C5" s="347"/>
      <c r="D5" s="348"/>
      <c r="E5" s="36"/>
      <c r="F5" s="36"/>
    </row>
    <row r="6" spans="1:9" ht="38.25" thickBot="1" x14ac:dyDescent="0.3">
      <c r="A6" s="214" t="s">
        <v>325</v>
      </c>
      <c r="B6" s="349">
        <f>AVERAGE(B11:B22)</f>
        <v>86.224999999999994</v>
      </c>
      <c r="C6" s="349"/>
      <c r="D6" s="350"/>
      <c r="E6" s="36"/>
      <c r="F6" s="35"/>
    </row>
    <row r="7" spans="1:9" ht="7.7" customHeight="1" thickBot="1" x14ac:dyDescent="0.3">
      <c r="A7" s="213"/>
      <c r="B7" s="208"/>
      <c r="C7" s="36"/>
      <c r="D7" s="36"/>
      <c r="E7" s="36"/>
      <c r="F7" s="35"/>
    </row>
    <row r="8" spans="1:9" ht="23.25" x14ac:dyDescent="0.25">
      <c r="A8" s="205" t="s">
        <v>324</v>
      </c>
      <c r="B8" s="242">
        <v>41645</v>
      </c>
      <c r="C8" s="198" t="s">
        <v>368</v>
      </c>
      <c r="D8" s="218">
        <v>44201</v>
      </c>
      <c r="E8" s="35"/>
      <c r="F8" s="35"/>
    </row>
    <row r="9" spans="1:9" ht="24" thickBot="1" x14ac:dyDescent="0.3">
      <c r="A9" s="206" t="s">
        <v>828</v>
      </c>
      <c r="B9" s="243">
        <v>44202</v>
      </c>
      <c r="C9" s="207" t="s">
        <v>822</v>
      </c>
      <c r="D9" s="220">
        <v>46756</v>
      </c>
      <c r="E9" s="35"/>
      <c r="F9" s="35"/>
      <c r="I9" s="188">
        <f>D9+1825</f>
        <v>48581</v>
      </c>
    </row>
    <row r="10" spans="1:9" ht="14.45" customHeight="1" x14ac:dyDescent="0.25">
      <c r="A10" s="32"/>
      <c r="B10" s="38"/>
      <c r="C10" s="38"/>
      <c r="D10" s="38"/>
      <c r="E10" s="35"/>
      <c r="F10" s="2"/>
    </row>
    <row r="11" spans="1:9" ht="15.75" x14ac:dyDescent="0.25">
      <c r="A11" s="14" t="s">
        <v>35</v>
      </c>
      <c r="B11" s="14" t="s">
        <v>327</v>
      </c>
      <c r="C11" s="2"/>
      <c r="D11" s="2"/>
      <c r="E11" s="2"/>
    </row>
    <row r="12" spans="1:9" ht="5.25" customHeight="1" x14ac:dyDescent="0.25">
      <c r="A12" s="14"/>
      <c r="B12" s="14"/>
      <c r="C12" s="2"/>
      <c r="D12" s="2"/>
      <c r="E12" s="2"/>
    </row>
    <row r="13" spans="1:9" ht="5.25" customHeight="1" x14ac:dyDescent="0.25">
      <c r="A13" s="14"/>
      <c r="B13" s="14"/>
      <c r="C13" s="2"/>
      <c r="D13" s="2"/>
      <c r="E13" s="2"/>
    </row>
    <row r="14" spans="1:9" ht="5.25" customHeight="1" x14ac:dyDescent="0.25">
      <c r="A14" s="14"/>
      <c r="B14" s="14"/>
      <c r="C14" s="2"/>
      <c r="D14" s="2"/>
      <c r="E14" s="2"/>
    </row>
    <row r="15" spans="1:9" ht="16.5" customHeight="1" x14ac:dyDescent="0.25">
      <c r="A15" s="201" t="s">
        <v>1210</v>
      </c>
      <c r="B15" s="201">
        <v>93.7</v>
      </c>
      <c r="C15" s="2"/>
      <c r="D15" s="2"/>
      <c r="E15" s="2"/>
    </row>
    <row r="16" spans="1:9" ht="16.5" customHeight="1" x14ac:dyDescent="0.25">
      <c r="A16" s="201" t="s">
        <v>1192</v>
      </c>
      <c r="B16" s="201">
        <v>82.3</v>
      </c>
      <c r="C16" s="2"/>
      <c r="D16" s="2"/>
      <c r="E16" s="2"/>
    </row>
    <row r="17" spans="1:5" ht="17.45" customHeight="1" x14ac:dyDescent="0.25">
      <c r="A17" s="201" t="s">
        <v>1140</v>
      </c>
      <c r="B17" s="201">
        <v>79.599999999999994</v>
      </c>
      <c r="C17" s="2"/>
      <c r="D17" s="2"/>
      <c r="E17" s="2"/>
    </row>
    <row r="18" spans="1:5" ht="15.75" x14ac:dyDescent="0.25">
      <c r="A18" s="201" t="s">
        <v>1097</v>
      </c>
      <c r="B18" s="201">
        <v>84.8</v>
      </c>
      <c r="C18" s="2"/>
      <c r="D18" s="2"/>
      <c r="E18" s="2"/>
    </row>
    <row r="19" spans="1:5" ht="16.5" customHeight="1" x14ac:dyDescent="0.25">
      <c r="A19" s="201" t="s">
        <v>1038</v>
      </c>
      <c r="B19" s="201">
        <v>86.4</v>
      </c>
      <c r="C19" s="2"/>
      <c r="D19" s="2"/>
      <c r="E19" s="2"/>
    </row>
    <row r="20" spans="1:5" ht="16.5" customHeight="1" x14ac:dyDescent="0.25">
      <c r="A20" s="201" t="s">
        <v>1017</v>
      </c>
      <c r="B20" s="201">
        <v>82.5</v>
      </c>
      <c r="C20" s="2"/>
      <c r="D20" s="2"/>
      <c r="E20" s="2"/>
    </row>
    <row r="21" spans="1:5" ht="16.5" customHeight="1" x14ac:dyDescent="0.25">
      <c r="A21" s="201" t="s">
        <v>789</v>
      </c>
      <c r="B21" s="201">
        <v>90.1</v>
      </c>
      <c r="C21" s="2"/>
      <c r="D21" s="2"/>
      <c r="E21" s="2"/>
    </row>
    <row r="22" spans="1:5" ht="15.75" x14ac:dyDescent="0.25">
      <c r="A22" s="201" t="s">
        <v>779</v>
      </c>
      <c r="B22" s="201">
        <v>90.4</v>
      </c>
      <c r="C22" s="2"/>
      <c r="D22" s="2"/>
      <c r="E22" s="2"/>
    </row>
    <row r="23" spans="1:5" ht="15.75" x14ac:dyDescent="0.25">
      <c r="A23" s="201" t="s">
        <v>398</v>
      </c>
      <c r="B23" s="201">
        <v>90.3</v>
      </c>
      <c r="C23" s="2"/>
      <c r="D23" s="2"/>
      <c r="E23" s="2"/>
    </row>
    <row r="24" spans="1:5" ht="15.75" x14ac:dyDescent="0.25">
      <c r="A24" s="201" t="s">
        <v>367</v>
      </c>
      <c r="B24" s="201">
        <v>94.2</v>
      </c>
    </row>
    <row r="25" spans="1:5" ht="15.75" x14ac:dyDescent="0.25">
      <c r="A25" s="201" t="s">
        <v>319</v>
      </c>
      <c r="B25" s="201">
        <v>74.8</v>
      </c>
    </row>
    <row r="26" spans="1:5" ht="15.75" x14ac:dyDescent="0.25">
      <c r="A26" s="201" t="s">
        <v>318</v>
      </c>
      <c r="B26" s="201">
        <v>83.9</v>
      </c>
    </row>
    <row r="27" spans="1:5" ht="15.75" x14ac:dyDescent="0.25">
      <c r="A27" s="201" t="s">
        <v>317</v>
      </c>
      <c r="B27" s="201">
        <v>87.5</v>
      </c>
    </row>
    <row r="28" spans="1:5" ht="15.75" x14ac:dyDescent="0.25">
      <c r="A28" s="201" t="s">
        <v>316</v>
      </c>
      <c r="B28" s="201">
        <v>87.5</v>
      </c>
    </row>
    <row r="29" spans="1:5" ht="15.75" x14ac:dyDescent="0.25">
      <c r="A29" s="201" t="s">
        <v>315</v>
      </c>
      <c r="B29" s="201">
        <v>90</v>
      </c>
    </row>
    <row r="30" spans="1:5" ht="15.75" x14ac:dyDescent="0.25">
      <c r="A30" s="201" t="s">
        <v>314</v>
      </c>
      <c r="B30" s="201">
        <v>91.8</v>
      </c>
    </row>
    <row r="31" spans="1:5" ht="15.75" x14ac:dyDescent="0.25">
      <c r="A31" s="201" t="s">
        <v>313</v>
      </c>
      <c r="B31" s="201">
        <v>88.8</v>
      </c>
    </row>
    <row r="32" spans="1:5" ht="15.75" x14ac:dyDescent="0.25">
      <c r="A32" s="201" t="s">
        <v>312</v>
      </c>
      <c r="B32" s="201">
        <v>86.3</v>
      </c>
    </row>
    <row r="33" spans="1:2" ht="15.75" x14ac:dyDescent="0.25">
      <c r="A33" s="201" t="s">
        <v>311</v>
      </c>
      <c r="B33" s="201">
        <v>73.7</v>
      </c>
    </row>
    <row r="34" spans="1:2" ht="15.75" x14ac:dyDescent="0.25">
      <c r="A34" s="201" t="s">
        <v>310</v>
      </c>
      <c r="B34" s="201">
        <v>71.5</v>
      </c>
    </row>
    <row r="35" spans="1:2" ht="15.75" x14ac:dyDescent="0.25">
      <c r="A35" s="201" t="s">
        <v>309</v>
      </c>
      <c r="B35" s="201">
        <v>64.8</v>
      </c>
    </row>
    <row r="36" spans="1:2" ht="15.75" x14ac:dyDescent="0.25">
      <c r="A36" s="201" t="s">
        <v>308</v>
      </c>
      <c r="B36" s="201">
        <v>78.7</v>
      </c>
    </row>
    <row r="37" spans="1:2" ht="15.75" x14ac:dyDescent="0.25">
      <c r="A37" s="201" t="s">
        <v>307</v>
      </c>
      <c r="B37" s="201">
        <v>80.5</v>
      </c>
    </row>
    <row r="38" spans="1:2" ht="15.75" x14ac:dyDescent="0.25">
      <c r="A38" s="201" t="s">
        <v>306</v>
      </c>
      <c r="B38" s="201">
        <v>82</v>
      </c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</sheetData>
  <sheetProtection algorithmName="SHA-512" hashValue="MDWaKpvuyivkzjqfL9eJKCai8J5NgQFEcua1xcuctRb9rFXctodxsfsMHIRGMX2nma53Bi4NI2itkPt7W8v5qA==" saltValue="j/MQ8aJBKa03EBqfGTxQRw==" spinCount="100000" sheet="1" objects="1" scenarios="1"/>
  <mergeCells count="5">
    <mergeCell ref="B6:D6"/>
    <mergeCell ref="A1:D1"/>
    <mergeCell ref="A2:D2"/>
    <mergeCell ref="A3:D3"/>
    <mergeCell ref="B5:D5"/>
  </mergeCells>
  <conditionalFormatting sqref="B5:B6">
    <cfRule type="cellIs" dxfId="131" priority="8" operator="lessThan">
      <formula>70</formula>
    </cfRule>
    <cfRule type="cellIs" dxfId="130" priority="9" operator="between">
      <formula>80</formula>
      <formula>70</formula>
    </cfRule>
    <cfRule type="cellIs" dxfId="129" priority="10" operator="greaterThan">
      <formula>80</formula>
    </cfRule>
  </conditionalFormatting>
  <conditionalFormatting sqref="B15:B38">
    <cfRule type="cellIs" dxfId="128" priority="2" operator="between">
      <formula>70</formula>
      <formula>80</formula>
    </cfRule>
    <cfRule type="cellIs" dxfId="127" priority="3" operator="lessThan">
      <formula>70</formula>
    </cfRule>
    <cfRule type="cellIs" dxfId="126" priority="4" operator="greaterThan">
      <formula>80</formula>
    </cfRule>
  </conditionalFormatting>
  <conditionalFormatting sqref="D9">
    <cfRule type="expression" dxfId="125" priority="1">
      <formula>TODAY()&gt;$I$9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Named Ranges</vt:lpstr>
      </vt:variant>
      <vt:variant>
        <vt:i4>1</vt:i4>
      </vt:variant>
    </vt:vector>
  </HeadingPairs>
  <TitlesOfParts>
    <vt:vector size="119" baseType="lpstr">
      <vt:lpstr>Welcome</vt:lpstr>
      <vt:lpstr>Contractor Avgs for Renewal</vt:lpstr>
      <vt:lpstr>Active Contracts by Contractor</vt:lpstr>
      <vt:lpstr>Active &amp; Closed Contracts</vt:lpstr>
      <vt:lpstr>Active Contracts by District</vt:lpstr>
      <vt:lpstr>E1F88</vt:lpstr>
      <vt:lpstr>E1G23</vt:lpstr>
      <vt:lpstr>E1L59</vt:lpstr>
      <vt:lpstr>E1M87</vt:lpstr>
      <vt:lpstr>E1N92</vt:lpstr>
      <vt:lpstr>E1S36</vt:lpstr>
      <vt:lpstr>E1O32</vt:lpstr>
      <vt:lpstr>E1T20</vt:lpstr>
      <vt:lpstr>E1T80</vt:lpstr>
      <vt:lpstr>E1U59</vt:lpstr>
      <vt:lpstr>E1U67</vt:lpstr>
      <vt:lpstr>E1U95</vt:lpstr>
      <vt:lpstr>E1U99</vt:lpstr>
      <vt:lpstr>E1W57</vt:lpstr>
      <vt:lpstr>E2K97</vt:lpstr>
      <vt:lpstr>E2088</vt:lpstr>
      <vt:lpstr>E2Q70</vt:lpstr>
      <vt:lpstr>E2Q71</vt:lpstr>
      <vt:lpstr>E2Q74</vt:lpstr>
      <vt:lpstr>E2R38</vt:lpstr>
      <vt:lpstr>E2R43</vt:lpstr>
      <vt:lpstr>E2R44</vt:lpstr>
      <vt:lpstr>E2R51</vt:lpstr>
      <vt:lpstr>E2R56</vt:lpstr>
      <vt:lpstr>E2S59</vt:lpstr>
      <vt:lpstr>E2V97</vt:lpstr>
      <vt:lpstr>E2X03</vt:lpstr>
      <vt:lpstr>E2Y74</vt:lpstr>
      <vt:lpstr>E2Y86</vt:lpstr>
      <vt:lpstr>E2Z32</vt:lpstr>
      <vt:lpstr>E2Z70</vt:lpstr>
      <vt:lpstr>E2Z71</vt:lpstr>
      <vt:lpstr>E2Z80</vt:lpstr>
      <vt:lpstr>E20V8</vt:lpstr>
      <vt:lpstr>E20V9</vt:lpstr>
      <vt:lpstr>E20W0</vt:lpstr>
      <vt:lpstr>BD524</vt:lpstr>
      <vt:lpstr>E3G97</vt:lpstr>
      <vt:lpstr>E3J21</vt:lpstr>
      <vt:lpstr>E3M31</vt:lpstr>
      <vt:lpstr>E3O40</vt:lpstr>
      <vt:lpstr>E3P16</vt:lpstr>
      <vt:lpstr>E3R56</vt:lpstr>
      <vt:lpstr>E3V71</vt:lpstr>
      <vt:lpstr>E3V79</vt:lpstr>
      <vt:lpstr>E3W02</vt:lpstr>
      <vt:lpstr>E3W29</vt:lpstr>
      <vt:lpstr>E3U26</vt:lpstr>
      <vt:lpstr>E3Y39</vt:lpstr>
      <vt:lpstr>E4H52</vt:lpstr>
      <vt:lpstr>E4L77</vt:lpstr>
      <vt:lpstr>E4L78</vt:lpstr>
      <vt:lpstr>E4N77</vt:lpstr>
      <vt:lpstr>E4Q30</vt:lpstr>
      <vt:lpstr>E4R18</vt:lpstr>
      <vt:lpstr>E4S94</vt:lpstr>
      <vt:lpstr>E4T63</vt:lpstr>
      <vt:lpstr>E4T64</vt:lpstr>
      <vt:lpstr>E4U23</vt:lpstr>
      <vt:lpstr>E4V24</vt:lpstr>
      <vt:lpstr>E4V73</vt:lpstr>
      <vt:lpstr>E4V94</vt:lpstr>
      <vt:lpstr>E4V95</vt:lpstr>
      <vt:lpstr>E5N05</vt:lpstr>
      <vt:lpstr>E5P05</vt:lpstr>
      <vt:lpstr>E5P60</vt:lpstr>
      <vt:lpstr>E5P62</vt:lpstr>
      <vt:lpstr>E5Q90</vt:lpstr>
      <vt:lpstr>E5T54</vt:lpstr>
      <vt:lpstr>E5U43</vt:lpstr>
      <vt:lpstr>E5U63</vt:lpstr>
      <vt:lpstr>E5U89</vt:lpstr>
      <vt:lpstr>E5V46</vt:lpstr>
      <vt:lpstr>E54C3</vt:lpstr>
      <vt:lpstr>E5V69</vt:lpstr>
      <vt:lpstr>E5V71</vt:lpstr>
      <vt:lpstr>E5X11</vt:lpstr>
      <vt:lpstr>E5X12</vt:lpstr>
      <vt:lpstr>E5X37</vt:lpstr>
      <vt:lpstr>E5X47</vt:lpstr>
      <vt:lpstr>E5X59</vt:lpstr>
      <vt:lpstr>E5X88</vt:lpstr>
      <vt:lpstr>E5X89</vt:lpstr>
      <vt:lpstr>E5X90</vt:lpstr>
      <vt:lpstr>E6D11</vt:lpstr>
      <vt:lpstr>E6I47</vt:lpstr>
      <vt:lpstr>E6I97</vt:lpstr>
      <vt:lpstr>E6M77</vt:lpstr>
      <vt:lpstr>E6N26</vt:lpstr>
      <vt:lpstr>E6N37</vt:lpstr>
      <vt:lpstr>E7G51</vt:lpstr>
      <vt:lpstr>E7H52</vt:lpstr>
      <vt:lpstr>E7I87</vt:lpstr>
      <vt:lpstr>E7I95</vt:lpstr>
      <vt:lpstr>E7J67</vt:lpstr>
      <vt:lpstr>E7L15</vt:lpstr>
      <vt:lpstr>E7M59</vt:lpstr>
      <vt:lpstr>E7M98</vt:lpstr>
      <vt:lpstr>E7M99</vt:lpstr>
      <vt:lpstr>E7N65</vt:lpstr>
      <vt:lpstr>E7P24</vt:lpstr>
      <vt:lpstr>E7P33</vt:lpstr>
      <vt:lpstr>E7P34</vt:lpstr>
      <vt:lpstr>E7U18</vt:lpstr>
      <vt:lpstr>E8M31</vt:lpstr>
      <vt:lpstr>E8M70</vt:lpstr>
      <vt:lpstr>E8N09</vt:lpstr>
      <vt:lpstr>E8P46</vt:lpstr>
      <vt:lpstr>E8Q56</vt:lpstr>
      <vt:lpstr>E8R87</vt:lpstr>
      <vt:lpstr>E8S48</vt:lpstr>
      <vt:lpstr>E8S83</vt:lpstr>
      <vt:lpstr>E8T73</vt:lpstr>
      <vt:lpstr>'Active Contracts by Contractor'!Print_Area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Zuhse, Michelle</dc:creator>
  <cp:lastModifiedBy>Sherman, Angela</cp:lastModifiedBy>
  <cp:lastPrinted>2025-07-07T15:45:30Z</cp:lastPrinted>
  <dcterms:created xsi:type="dcterms:W3CDTF">2021-05-12T18:31:47Z</dcterms:created>
  <dcterms:modified xsi:type="dcterms:W3CDTF">2026-03-03T17:51:51Z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1b62f4-cb9b-4766-8dff-64a7ed23e056_Enabled">
    <vt:lpwstr>true</vt:lpwstr>
  </property>
  <property fmtid="{D5CDD505-2E9C-101B-9397-08002B2CF9AE}" pid="3" name="MSIP_Label_9b1b62f4-cb9b-4766-8dff-64a7ed23e056_SetDate">
    <vt:lpwstr>2025-08-14T12:39:01Z</vt:lpwstr>
  </property>
  <property fmtid="{D5CDD505-2E9C-101B-9397-08002B2CF9AE}" pid="4" name="MSIP_Label_9b1b62f4-cb9b-4766-8dff-64a7ed23e056_Method">
    <vt:lpwstr>Standard</vt:lpwstr>
  </property>
  <property fmtid="{D5CDD505-2E9C-101B-9397-08002B2CF9AE}" pid="5" name="MSIP_Label_9b1b62f4-cb9b-4766-8dff-64a7ed23e056_Name">
    <vt:lpwstr>Public</vt:lpwstr>
  </property>
  <property fmtid="{D5CDD505-2E9C-101B-9397-08002B2CF9AE}" pid="6" name="MSIP_Label_9b1b62f4-cb9b-4766-8dff-64a7ed23e056_SiteId">
    <vt:lpwstr>db21de5d-bc9c-420c-8f3f-8f08f85b5ada</vt:lpwstr>
  </property>
  <property fmtid="{D5CDD505-2E9C-101B-9397-08002B2CF9AE}" pid="7" name="MSIP_Label_9b1b62f4-cb9b-4766-8dff-64a7ed23e056_ActionId">
    <vt:lpwstr>40d92a9e-2c2f-41bb-adef-1791240cf760</vt:lpwstr>
  </property>
  <property fmtid="{D5CDD505-2E9C-101B-9397-08002B2CF9AE}" pid="8" name="MSIP_Label_9b1b62f4-cb9b-4766-8dff-64a7ed23e056_ContentBits">
    <vt:lpwstr>0</vt:lpwstr>
  </property>
  <property fmtid="{D5CDD505-2E9C-101B-9397-08002B2CF9AE}" pid="9" name="MSIP_Label_9b1b62f4-cb9b-4766-8dff-64a7ed23e056_Tag">
    <vt:lpwstr>10, 3, 0, 1</vt:lpwstr>
  </property>
</Properties>
</file>