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16jobs\16H0030\Admin\Interchanges\Safety\Safety Procedure Presentation and Worksheet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5" i="1"/>
  <c r="F9" i="1"/>
  <c r="F7" i="1"/>
  <c r="F5" i="1"/>
  <c r="I6" i="1"/>
  <c r="I7" i="1"/>
  <c r="I8" i="1"/>
  <c r="I9" i="1"/>
  <c r="I5" i="1"/>
</calcChain>
</file>

<file path=xl/sharedStrings.xml><?xml version="1.0" encoding="utf-8"?>
<sst xmlns="http://schemas.openxmlformats.org/spreadsheetml/2006/main" count="28" uniqueCount="22">
  <si>
    <t>I-75</t>
  </si>
  <si>
    <t>Interstate</t>
  </si>
  <si>
    <t>CR 470</t>
  </si>
  <si>
    <t>Arterial</t>
  </si>
  <si>
    <t>CR 470 to SR 44</t>
  </si>
  <si>
    <t>SR 44</t>
  </si>
  <si>
    <t>Roadway</t>
  </si>
  <si>
    <t>Facility Type</t>
  </si>
  <si>
    <t>Limits</t>
  </si>
  <si>
    <t>Average AADT</t>
  </si>
  <si>
    <t># of Crashes</t>
  </si>
  <si>
    <t>Crash Frequency</t>
  </si>
  <si>
    <t>Crash Rate</t>
  </si>
  <si>
    <t>I-75 S of CR 470</t>
  </si>
  <si>
    <t>I-75 at CR 470</t>
  </si>
  <si>
    <t>I-75 at SR 44</t>
  </si>
  <si>
    <t>I-75 from CR 470 to SR 44</t>
  </si>
  <si>
    <t>I-75 N of SR 44</t>
  </si>
  <si>
    <t>Miles of Crash Data</t>
  </si>
  <si>
    <t>E &amp; W of I-75</t>
  </si>
  <si>
    <t>S of CR 470</t>
  </si>
  <si>
    <t>N of SR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</si>
</sst>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4"/>
      <color rgb="FF1C2A5A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medium">
        <color rgb="FF1C2A5A"/>
      </left>
      <right style="medium">
        <color rgb="FF1C2A5A"/>
      </right>
      <top style="medium">
        <color rgb="FF1C2A5A"/>
      </top>
      <bottom style="medium">
        <color rgb="FF1C2A5A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164" fontId="1" fillId="0" borderId="1" xfId="0" applyNumberFormat="1" applyFont="1" applyFill="1" applyBorder="1" applyAlignment="1">
      <alignment horizontal="center" vertical="center" wrapText="1" readingOrder="1"/>
    </xf>
    <xf numFmtId="164" fontId="1" fillId="2" borderId="1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Crash Frequency by Location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Sheet1!$I$4</c:f>
              <c:strCache>
                <c:ptCount val="1"/>
                <c:pt idx="0">
                  <c:v>Crash 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Sheet1!$B$5:$B$9</c:f>
              <c:strCache>
                <c:ptCount val="5"/>
                <c:pt idx="0">
                  <c:v>I-75 S of CR 470</c:v>
                </c:pt>
                <c:pt idx="1">
                  <c:v>I-75 at CR 470</c:v>
                </c:pt>
                <c:pt idx="2">
                  <c:v>I-75 from CR 470 to SR 44</c:v>
                </c:pt>
                <c:pt idx="3">
                  <c:v>I-75 at SR 44</c:v>
                </c:pt>
                <c:pt idx="4">
                  <c:v>I-75 N of SR 44</c:v>
                </c:pt>
              </c:strCache>
            </c:strRef>
          </c:cat>
          <c:val>
            <c:numRef>
              <c:f>Sheet1!$I$5:$I$9</c:f>
              <c:numCache>
                <c:formatCode>0.000</c:formatCode>
                <c:ptCount val="5"/>
                <c:pt idx="0">
                  <c:v>12.333333333333334</c:v>
                </c:pt>
                <c:pt idx="1">
                  <c:v>6.666666666666667</c:v>
                </c:pt>
                <c:pt idx="2">
                  <c:v>66.333333333333329</c:v>
                </c:pt>
                <c:pt idx="3">
                  <c:v>17.333333333333332</c:v>
                </c:pt>
                <c:pt idx="4">
                  <c:v>7.333333333333333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56442560"/>
        <c:axId val="256440208"/>
      </c:barChart>
      <c:lineChart>
        <c:grouping val="standard"/>
        <c:varyColors val="0"/>
        <c:ser>
          <c:idx val="1"/>
          <c:order val="1"/>
          <c:tx>
            <c:strRef>
              <c:f>Sheet1!$H$4</c:f>
              <c:strCache>
                <c:ptCount val="1"/>
                <c:pt idx="0">
                  <c:v>Miles of Crash Data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Sheet1!$H$5:$H$9</c:f>
              <c:numCache>
                <c:formatCode>General</c:formatCode>
                <c:ptCount val="5"/>
                <c:pt idx="0">
                  <c:v>1</c:v>
                </c:pt>
                <c:pt idx="1">
                  <c:v>0.6</c:v>
                </c:pt>
                <c:pt idx="2">
                  <c:v>9</c:v>
                </c:pt>
                <c:pt idx="3">
                  <c:v>0.6</c:v>
                </c:pt>
                <c:pt idx="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440992"/>
        <c:axId val="256442952"/>
      </c:lineChart>
      <c:catAx>
        <c:axId val="25644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440208"/>
        <c:crosses val="autoZero"/>
        <c:auto val="1"/>
        <c:lblAlgn val="ctr"/>
        <c:lblOffset val="100"/>
        <c:noMultiLvlLbl val="0"/>
      </c:catAx>
      <c:valAx>
        <c:axId val="2564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442560"/>
        <c:crosses val="autoZero"/>
        <c:crossBetween val="between"/>
      </c:valAx>
      <c:valAx>
        <c:axId val="2564429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440992"/>
        <c:crosses val="max"/>
        <c:crossBetween val="between"/>
      </c:valAx>
      <c:catAx>
        <c:axId val="256440992"/>
        <c:scaling>
          <c:orientation val="minMax"/>
        </c:scaling>
        <c:delete val="1"/>
        <c:axPos val="b"/>
        <c:majorTickMark val="out"/>
        <c:minorTickMark val="none"/>
        <c:tickLblPos val="nextTo"/>
        <c:crossAx val="256442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304799</xdr:colOff>
      <xdr:row>4</xdr:row>
      <xdr:rowOff>109537</xdr:rowOff>
    </xdr:from>
    <xdr:to>
      <xdr:col>19</xdr:col>
      <xdr:colOff>295274</xdr:colOff>
      <xdr:row>19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"/>
  <sheetViews>
    <sheetView tabSelected="1" workbookViewId="0">
      <selection activeCell="E10" sqref="E10"/>
    </sheetView>
  </sheetViews>
  <sheetFormatPr defaultRowHeight="15" x14ac:dyDescent="0.25"/>
  <cols>
    <col min="3" max="3" width="16" customWidth="1"/>
    <col min="4" max="4" width="23.140625" customWidth="1"/>
    <col min="5" max="5" width="26.42578125" customWidth="1"/>
    <col min="6" max="6" width="21.42578125" bestFit="1" customWidth="1"/>
    <col min="7" max="7" width="16.140625" customWidth="1"/>
    <col min="8" max="8" width="23.7109375" customWidth="1"/>
    <col min="9" max="9" width="21.42578125" bestFit="1" customWidth="1"/>
    <col min="10" max="10" width="23.42578125" bestFit="1" customWidth="1"/>
  </cols>
  <sheetData>
    <row r="3" spans="2:10" ht="15.75" thickBot="1" x14ac:dyDescent="0.3"/>
    <row r="4" spans="2:10" ht="19.5" thickBot="1" x14ac:dyDescent="0.3"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18</v>
      </c>
      <c r="I4" s="1" t="s">
        <v>11</v>
      </c>
      <c r="J4" s="1" t="s">
        <v>12</v>
      </c>
    </row>
    <row r="5" spans="2:10" ht="19.5" thickBot="1" x14ac:dyDescent="0.3">
      <c r="B5" t="s">
        <v>13</v>
      </c>
      <c r="C5" s="2" t="s">
        <v>0</v>
      </c>
      <c r="D5" s="2" t="s">
        <v>1</v>
      </c>
      <c r="E5" s="2" t="s">
        <v>20</v>
      </c>
      <c r="F5" s="2">
        <f>MROUND(AVERAGE(40546,39340,37701),10)</f>
        <v>39200</v>
      </c>
      <c r="G5" s="2">
        <v>37</v>
      </c>
      <c r="H5" s="2">
        <v>1</v>
      </c>
      <c r="I5" s="3">
        <f>G5/3</f>
        <v>12.333333333333334</v>
      </c>
      <c r="J5" s="3">
        <f>(G5*1000000)/(F5*365*3*H5)</f>
        <v>0.86198863106886592</v>
      </c>
    </row>
    <row r="6" spans="2:10" ht="19.5" thickBot="1" x14ac:dyDescent="0.3">
      <c r="B6" t="s">
        <v>14</v>
      </c>
      <c r="C6" s="1" t="s">
        <v>2</v>
      </c>
      <c r="D6" s="1" t="s">
        <v>3</v>
      </c>
      <c r="E6" s="1" t="s">
        <v>19</v>
      </c>
      <c r="F6" s="1">
        <v>7450</v>
      </c>
      <c r="G6" s="1">
        <v>20</v>
      </c>
      <c r="H6" s="1">
        <v>0.6</v>
      </c>
      <c r="I6" s="4">
        <f t="shared" ref="I6:I9" si="0">G6/3</f>
        <v>6.666666666666667</v>
      </c>
      <c r="J6" s="4">
        <f t="shared" ref="J6:J9" si="1">(G6*1000000)/(F6*365*3*H6)</f>
        <v>4.0860940005924835</v>
      </c>
    </row>
    <row r="7" spans="2:10" ht="19.5" thickBot="1" x14ac:dyDescent="0.3">
      <c r="B7" t="s">
        <v>16</v>
      </c>
      <c r="C7" s="2" t="s">
        <v>0</v>
      </c>
      <c r="D7" s="2" t="s">
        <v>1</v>
      </c>
      <c r="E7" s="2" t="s">
        <v>4</v>
      </c>
      <c r="F7" s="2">
        <f>MROUND(AVERAGE(41116,41424,39544),10)</f>
        <v>40690</v>
      </c>
      <c r="G7" s="2">
        <v>199</v>
      </c>
      <c r="H7" s="2">
        <v>9</v>
      </c>
      <c r="I7" s="3">
        <f t="shared" si="0"/>
        <v>66.333333333333329</v>
      </c>
      <c r="J7" s="3">
        <f t="shared" si="1"/>
        <v>0.49625941349867997</v>
      </c>
    </row>
    <row r="8" spans="2:10" ht="19.5" thickBot="1" x14ac:dyDescent="0.3">
      <c r="B8" t="s">
        <v>15</v>
      </c>
      <c r="C8" s="1" t="s">
        <v>5</v>
      </c>
      <c r="D8" s="1" t="s">
        <v>3</v>
      </c>
      <c r="E8" s="1" t="s">
        <v>19</v>
      </c>
      <c r="F8" s="1">
        <v>10950</v>
      </c>
      <c r="G8" s="1">
        <v>52</v>
      </c>
      <c r="H8" s="1">
        <v>0.6</v>
      </c>
      <c r="I8" s="4">
        <f t="shared" si="0"/>
        <v>17.333333333333332</v>
      </c>
      <c r="J8" s="4">
        <f t="shared" si="1"/>
        <v>7.2280950494498999</v>
      </c>
    </row>
    <row r="9" spans="2:10" ht="19.5" thickBot="1" x14ac:dyDescent="0.3">
      <c r="B9" t="s">
        <v>17</v>
      </c>
      <c r="C9" s="2" t="s">
        <v>0</v>
      </c>
      <c r="D9" s="2" t="s">
        <v>1</v>
      </c>
      <c r="E9" s="2" t="s">
        <v>21</v>
      </c>
      <c r="F9" s="2">
        <f>MROUND(AVERAGE(65000,67500,62500),10)</f>
        <v>65000</v>
      </c>
      <c r="G9" s="2">
        <v>22</v>
      </c>
      <c r="H9" s="2">
        <v>1</v>
      </c>
      <c r="I9" s="3">
        <f t="shared" si="0"/>
        <v>7.333333333333333</v>
      </c>
      <c r="J9" s="3">
        <f t="shared" si="1"/>
        <v>0.30909729539866526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Hanson Professional Services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W. Ladage</dc:creator>
  <cp:lastModifiedBy>Andrew W. Ladage</cp:lastModifiedBy>
  <dcterms:created xsi:type="dcterms:W3CDTF">2018-03-06T22:40:09Z</dcterms:created>
  <dcterms:modified xsi:type="dcterms:W3CDTF">2018-03-19T20:54:13Z</dcterms:modified>
</cp:coreProperties>
</file>