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gne01579\Desktop\FDOT Safety Presentation Random\Finalized Spreadsheets\"/>
    </mc:Choice>
  </mc:AlternateContent>
  <bookViews>
    <workbookView xWindow="0" yWindow="0" windowWidth="28800" windowHeight="10935"/>
  </bookViews>
  <sheets>
    <sheet name="Crash Analysis" sheetId="1" r:id="rId1"/>
    <sheet name="Raw Data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1" i="1" l="1"/>
  <c r="AA18" i="1"/>
  <c r="AA6" i="1"/>
  <c r="AA9" i="1"/>
  <c r="AA12" i="1"/>
  <c r="AA15" i="1"/>
  <c r="AA3" i="1"/>
  <c r="Z6" i="1"/>
  <c r="Z9" i="1"/>
  <c r="Z12" i="1"/>
  <c r="Z15" i="1"/>
  <c r="Z18" i="1"/>
  <c r="Z21" i="1"/>
  <c r="Z3" i="1"/>
  <c r="X21" i="1"/>
  <c r="X18" i="1"/>
  <c r="X15" i="1"/>
  <c r="X12" i="1"/>
  <c r="X6" i="1"/>
  <c r="X9" i="1"/>
  <c r="X3" i="1"/>
  <c r="W23" i="1"/>
  <c r="W22" i="1"/>
  <c r="D21" i="1"/>
  <c r="F21" i="1"/>
  <c r="U21" i="1"/>
  <c r="W21" i="1"/>
  <c r="W20" i="1"/>
  <c r="W19" i="1"/>
  <c r="O18" i="1"/>
  <c r="U18" i="1"/>
  <c r="W18" i="1"/>
  <c r="V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E21" i="1"/>
  <c r="C21" i="1"/>
  <c r="V18" i="1"/>
  <c r="T18" i="1"/>
  <c r="S18" i="1"/>
  <c r="R18" i="1"/>
  <c r="Q18" i="1"/>
  <c r="P18" i="1"/>
  <c r="N18" i="1"/>
  <c r="M18" i="1"/>
  <c r="L18" i="1"/>
  <c r="K18" i="1"/>
  <c r="J18" i="1"/>
  <c r="I18" i="1"/>
  <c r="H18" i="1"/>
  <c r="G18" i="1"/>
  <c r="F18" i="1"/>
  <c r="E18" i="1"/>
  <c r="D18" i="1"/>
  <c r="C18" i="1"/>
  <c r="C12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C3" i="1"/>
  <c r="C25" i="1"/>
  <c r="W3" i="1"/>
  <c r="W4" i="1"/>
  <c r="W5" i="1"/>
  <c r="W9" i="1"/>
  <c r="W10" i="1"/>
  <c r="W11" i="1"/>
  <c r="W8" i="1"/>
  <c r="W7" i="1"/>
  <c r="W6" i="1"/>
  <c r="F25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4" i="1"/>
  <c r="W13" i="1"/>
  <c r="W12" i="1"/>
  <c r="D15" i="1"/>
  <c r="D24" i="1"/>
  <c r="E15" i="1"/>
  <c r="E24" i="1"/>
  <c r="F15" i="1"/>
  <c r="F24" i="1"/>
  <c r="G15" i="1"/>
  <c r="G24" i="1"/>
  <c r="H15" i="1"/>
  <c r="H24" i="1"/>
  <c r="I15" i="1"/>
  <c r="I24" i="1"/>
  <c r="J15" i="1"/>
  <c r="J24" i="1"/>
  <c r="K15" i="1"/>
  <c r="K24" i="1"/>
  <c r="L15" i="1"/>
  <c r="L24" i="1"/>
  <c r="M15" i="1"/>
  <c r="M24" i="1"/>
  <c r="N15" i="1"/>
  <c r="N24" i="1"/>
  <c r="O15" i="1"/>
  <c r="O24" i="1"/>
  <c r="P15" i="1"/>
  <c r="P24" i="1"/>
  <c r="Q15" i="1"/>
  <c r="Q24" i="1"/>
  <c r="R15" i="1"/>
  <c r="R24" i="1"/>
  <c r="S15" i="1"/>
  <c r="S24" i="1"/>
  <c r="T15" i="1"/>
  <c r="T24" i="1"/>
  <c r="U15" i="1"/>
  <c r="U24" i="1"/>
  <c r="V15" i="1"/>
  <c r="V24" i="1"/>
  <c r="W24" i="1"/>
  <c r="D25" i="1"/>
  <c r="E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W17" i="1"/>
  <c r="W16" i="1"/>
  <c r="W15" i="1"/>
  <c r="C15" i="1"/>
  <c r="C24" i="1"/>
  <c r="C26" i="1"/>
</calcChain>
</file>

<file path=xl/sharedStrings.xml><?xml version="1.0" encoding="utf-8"?>
<sst xmlns="http://schemas.openxmlformats.org/spreadsheetml/2006/main" count="59" uniqueCount="36">
  <si>
    <t>Total</t>
  </si>
  <si>
    <t>NB Diverge to EB MLK</t>
  </si>
  <si>
    <t>NB Diverge to WB MLK</t>
  </si>
  <si>
    <t>SB Merge</t>
  </si>
  <si>
    <t>NB Ramp Terminal</t>
  </si>
  <si>
    <t>SB Ramp Terminal</t>
  </si>
  <si>
    <t>Rear End</t>
  </si>
  <si>
    <t>Sideswipe</t>
  </si>
  <si>
    <t>Angle</t>
  </si>
  <si>
    <t>Cargo</t>
  </si>
  <si>
    <t>Head On</t>
  </si>
  <si>
    <t>Guardrail</t>
  </si>
  <si>
    <t>Overturned</t>
  </si>
  <si>
    <t>Concrete Barrier</t>
  </si>
  <si>
    <t>Tree</t>
  </si>
  <si>
    <t>Moveable Object</t>
  </si>
  <si>
    <t>Motor Vehicle</t>
  </si>
  <si>
    <t>Sign</t>
  </si>
  <si>
    <t>Parked Car</t>
  </si>
  <si>
    <t>Ditch</t>
  </si>
  <si>
    <t>All Other</t>
  </si>
  <si>
    <t>None</t>
  </si>
  <si>
    <t>Fire</t>
  </si>
  <si>
    <t>Median Crossover</t>
  </si>
  <si>
    <t>FI</t>
  </si>
  <si>
    <t>PDO</t>
  </si>
  <si>
    <t>NB MLK to I-4 Weave</t>
  </si>
  <si>
    <t>SB MLK to I-4 Weave</t>
  </si>
  <si>
    <t>Unknown</t>
  </si>
  <si>
    <t>Occupant Fell From Vehicle</t>
  </si>
  <si>
    <t>5-Year Crash Total</t>
  </si>
  <si>
    <t>Crash Rate</t>
  </si>
  <si>
    <t>Segment Length</t>
  </si>
  <si>
    <t>Crash Frequency</t>
  </si>
  <si>
    <t>Daily Entering</t>
  </si>
  <si>
    <t>Crash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</si>
</sst>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'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7" xfId="0" applyBorder="1"/>
    <xf numFmtId="0" fontId="1" fillId="0" borderId="7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16" xfId="0" applyFont="1" applyFill="1" applyBorder="1" applyAlignment="1">
      <alignment horizontal="center" textRotation="90" wrapText="1"/>
    </xf>
    <xf numFmtId="0" fontId="1" fillId="0" borderId="19" xfId="0" applyFont="1" applyFill="1" applyBorder="1" applyAlignment="1">
      <alignment horizontal="center" textRotation="90" wrapText="1"/>
    </xf>
    <xf numFmtId="0" fontId="1" fillId="0" borderId="13" xfId="0" applyFont="1" applyBorder="1" applyAlignment="1">
      <alignment horizontal="center" textRotation="90" wrapText="1"/>
    </xf>
    <xf numFmtId="0" fontId="1" fillId="0" borderId="20" xfId="0" applyFont="1" applyFill="1" applyBorder="1" applyAlignment="1">
      <alignment horizontal="center" textRotation="90" wrapText="1"/>
    </xf>
    <xf numFmtId="164" fontId="0" fillId="0" borderId="17" xfId="0" applyNumberFormat="1" applyBorder="1" applyAlignment="1">
      <alignment horizontal="center"/>
    </xf>
    <xf numFmtId="0" fontId="0" fillId="0" borderId="15" xfId="0" applyBorder="1" applyAlignment="1">
      <alignment horizontal="center" vertical="top"/>
    </xf>
    <xf numFmtId="2" fontId="0" fillId="0" borderId="22" xfId="0" applyNumberForma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 vertical="top"/>
    </xf>
    <xf numFmtId="2" fontId="0" fillId="0" borderId="19" xfId="0" applyNumberForma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164" fontId="0" fillId="0" borderId="16" xfId="0" applyNumberForma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18.140625" customWidth="1"/>
    <col min="9" max="9" width="6.5703125" bestFit="1" customWidth="1"/>
  </cols>
  <sheetData>
    <row r="1" spans="1:27" x14ac:dyDescent="0.25">
      <c r="A1" s="49"/>
      <c r="B1" s="50"/>
      <c r="C1" s="26" t="s">
        <v>30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48"/>
      <c r="X1" s="26" t="s">
        <v>35</v>
      </c>
      <c r="Y1" s="27"/>
      <c r="Z1" s="27"/>
      <c r="AA1" s="28"/>
    </row>
    <row r="2" spans="1:27" ht="102.75" customHeight="1" thickBot="1" x14ac:dyDescent="0.3">
      <c r="A2" s="49"/>
      <c r="B2" s="50"/>
      <c r="C2" s="17" t="s">
        <v>29</v>
      </c>
      <c r="D2" s="18" t="s">
        <v>6</v>
      </c>
      <c r="E2" s="18" t="s">
        <v>7</v>
      </c>
      <c r="F2" s="18" t="s">
        <v>8</v>
      </c>
      <c r="G2" s="18" t="s">
        <v>9</v>
      </c>
      <c r="H2" s="18" t="s">
        <v>10</v>
      </c>
      <c r="I2" s="18" t="s">
        <v>22</v>
      </c>
      <c r="J2" s="18" t="s">
        <v>11</v>
      </c>
      <c r="K2" s="18" t="s">
        <v>13</v>
      </c>
      <c r="L2" s="18" t="s">
        <v>23</v>
      </c>
      <c r="M2" s="18" t="s">
        <v>12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28</v>
      </c>
      <c r="V2" s="18" t="s">
        <v>21</v>
      </c>
      <c r="W2" s="21" t="s">
        <v>0</v>
      </c>
      <c r="X2" s="22" t="s">
        <v>34</v>
      </c>
      <c r="Y2" s="19" t="s">
        <v>32</v>
      </c>
      <c r="Z2" s="19" t="s">
        <v>33</v>
      </c>
      <c r="AA2" s="20" t="s">
        <v>31</v>
      </c>
    </row>
    <row r="3" spans="1:27" ht="18.75" customHeight="1" thickBot="1" x14ac:dyDescent="0.3">
      <c r="A3" s="47" t="s">
        <v>1</v>
      </c>
      <c r="B3" s="2" t="s">
        <v>0</v>
      </c>
      <c r="C3" s="11">
        <f>C4+C5</f>
        <v>0</v>
      </c>
      <c r="D3" s="11">
        <f t="shared" ref="D3:V3" si="0">D4+D5</f>
        <v>15</v>
      </c>
      <c r="E3" s="11">
        <f t="shared" si="0"/>
        <v>2</v>
      </c>
      <c r="F3" s="11">
        <f t="shared" si="0"/>
        <v>3</v>
      </c>
      <c r="G3" s="11">
        <f t="shared" si="0"/>
        <v>0</v>
      </c>
      <c r="H3" s="11">
        <f t="shared" si="0"/>
        <v>2</v>
      </c>
      <c r="I3" s="11">
        <f t="shared" si="0"/>
        <v>0</v>
      </c>
      <c r="J3" s="11">
        <f t="shared" si="0"/>
        <v>5</v>
      </c>
      <c r="K3" s="11">
        <f t="shared" si="0"/>
        <v>0</v>
      </c>
      <c r="L3" s="11">
        <f t="shared" si="0"/>
        <v>1</v>
      </c>
      <c r="M3" s="11">
        <f t="shared" si="0"/>
        <v>1</v>
      </c>
      <c r="N3" s="11">
        <f t="shared" si="0"/>
        <v>0</v>
      </c>
      <c r="O3" s="11">
        <f t="shared" si="0"/>
        <v>0</v>
      </c>
      <c r="P3" s="11">
        <f t="shared" si="0"/>
        <v>1</v>
      </c>
      <c r="Q3" s="11">
        <f t="shared" si="0"/>
        <v>0</v>
      </c>
      <c r="R3" s="11">
        <f t="shared" si="0"/>
        <v>1</v>
      </c>
      <c r="S3" s="11">
        <f t="shared" si="0"/>
        <v>1</v>
      </c>
      <c r="T3" s="11">
        <f t="shared" si="0"/>
        <v>2</v>
      </c>
      <c r="U3" s="11">
        <f t="shared" si="0"/>
        <v>1</v>
      </c>
      <c r="V3" s="11">
        <f t="shared" si="0"/>
        <v>0</v>
      </c>
      <c r="W3" s="12">
        <f t="shared" ref="W3:W26" si="1">SUM(D3:V3)</f>
        <v>35</v>
      </c>
      <c r="X3" s="42">
        <f>139500/2</f>
        <v>69750</v>
      </c>
      <c r="Y3" s="43">
        <v>1500</v>
      </c>
      <c r="Z3" s="38">
        <f>W3/5</f>
        <v>7</v>
      </c>
      <c r="AA3" s="39">
        <f>W3*1000000/(X3*365*5*Y3/5280)</f>
        <v>0.96784013354936915</v>
      </c>
    </row>
    <row r="4" spans="1:27" ht="18.75" customHeight="1" thickBot="1" x14ac:dyDescent="0.3">
      <c r="A4" s="45"/>
      <c r="B4" s="1" t="s">
        <v>24</v>
      </c>
      <c r="C4" s="3">
        <v>0</v>
      </c>
      <c r="D4" s="4">
        <v>5</v>
      </c>
      <c r="E4" s="4">
        <v>1</v>
      </c>
      <c r="F4" s="4">
        <v>1</v>
      </c>
      <c r="G4" s="4">
        <v>0</v>
      </c>
      <c r="H4" s="4">
        <v>2</v>
      </c>
      <c r="I4" s="4">
        <v>0</v>
      </c>
      <c r="J4" s="4">
        <v>2</v>
      </c>
      <c r="K4" s="4">
        <v>0</v>
      </c>
      <c r="L4" s="4">
        <v>0</v>
      </c>
      <c r="M4" s="4">
        <v>1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1</v>
      </c>
      <c r="U4" s="4">
        <v>0</v>
      </c>
      <c r="V4" s="4">
        <v>0</v>
      </c>
      <c r="W4" s="13">
        <f t="shared" si="1"/>
        <v>13</v>
      </c>
      <c r="X4" s="41"/>
      <c r="Y4" s="40"/>
      <c r="Z4" s="24"/>
      <c r="AA4" s="25"/>
    </row>
    <row r="5" spans="1:27" ht="18.75" customHeight="1" thickBot="1" x14ac:dyDescent="0.3">
      <c r="A5" s="46"/>
      <c r="B5" s="8" t="s">
        <v>25</v>
      </c>
      <c r="C5" s="9">
        <v>0</v>
      </c>
      <c r="D5" s="10">
        <v>10</v>
      </c>
      <c r="E5" s="10">
        <v>1</v>
      </c>
      <c r="F5" s="10">
        <v>2</v>
      </c>
      <c r="G5" s="10">
        <v>0</v>
      </c>
      <c r="H5" s="10">
        <v>0</v>
      </c>
      <c r="I5" s="10">
        <v>0</v>
      </c>
      <c r="J5" s="10">
        <v>3</v>
      </c>
      <c r="K5" s="10">
        <v>0</v>
      </c>
      <c r="L5" s="10">
        <v>1</v>
      </c>
      <c r="M5" s="10">
        <v>0</v>
      </c>
      <c r="N5" s="10">
        <v>0</v>
      </c>
      <c r="O5" s="10">
        <v>0</v>
      </c>
      <c r="P5" s="10">
        <v>1</v>
      </c>
      <c r="Q5" s="10">
        <v>0</v>
      </c>
      <c r="R5" s="10">
        <v>1</v>
      </c>
      <c r="S5" s="10">
        <v>1</v>
      </c>
      <c r="T5" s="10">
        <v>1</v>
      </c>
      <c r="U5" s="10">
        <v>1</v>
      </c>
      <c r="V5" s="10">
        <v>0</v>
      </c>
      <c r="W5" s="14">
        <f t="shared" si="1"/>
        <v>22</v>
      </c>
      <c r="X5" s="41"/>
      <c r="Y5" s="40"/>
      <c r="Z5" s="24"/>
      <c r="AA5" s="25"/>
    </row>
    <row r="6" spans="1:27" ht="18.75" customHeight="1" thickBot="1" x14ac:dyDescent="0.3">
      <c r="A6" s="44" t="s">
        <v>2</v>
      </c>
      <c r="B6" s="5" t="s">
        <v>0</v>
      </c>
      <c r="C6" s="11">
        <f>C7+C8</f>
        <v>0</v>
      </c>
      <c r="D6" s="11">
        <f t="shared" ref="D6" si="2">D7+D8</f>
        <v>33</v>
      </c>
      <c r="E6" s="11">
        <f t="shared" ref="E6" si="3">E7+E8</f>
        <v>7</v>
      </c>
      <c r="F6" s="11">
        <f t="shared" ref="F6" si="4">F7+F8</f>
        <v>2</v>
      </c>
      <c r="G6" s="11">
        <f t="shared" ref="G6" si="5">G7+G8</f>
        <v>0</v>
      </c>
      <c r="H6" s="11">
        <f t="shared" ref="H6" si="6">H7+H8</f>
        <v>0</v>
      </c>
      <c r="I6" s="11">
        <f t="shared" ref="I6" si="7">I7+I8</f>
        <v>0</v>
      </c>
      <c r="J6" s="11">
        <f t="shared" ref="J6" si="8">J7+J8</f>
        <v>3</v>
      </c>
      <c r="K6" s="11">
        <f t="shared" ref="K6" si="9">K7+K8</f>
        <v>1</v>
      </c>
      <c r="L6" s="11">
        <f t="shared" ref="L6" si="10">L7+L8</f>
        <v>0</v>
      </c>
      <c r="M6" s="11">
        <f t="shared" ref="M6" si="11">M7+M8</f>
        <v>2</v>
      </c>
      <c r="N6" s="11">
        <f t="shared" ref="N6" si="12">N7+N8</f>
        <v>3</v>
      </c>
      <c r="O6" s="11">
        <f t="shared" ref="O6" si="13">O7+O8</f>
        <v>0</v>
      </c>
      <c r="P6" s="11">
        <f t="shared" ref="P6" si="14">P7+P8</f>
        <v>2</v>
      </c>
      <c r="Q6" s="11">
        <f t="shared" ref="Q6" si="15">Q7+Q8</f>
        <v>1</v>
      </c>
      <c r="R6" s="11">
        <f t="shared" ref="R6" si="16">R7+R8</f>
        <v>0</v>
      </c>
      <c r="S6" s="11">
        <f t="shared" ref="S6" si="17">S7+S8</f>
        <v>0</v>
      </c>
      <c r="T6" s="11">
        <f t="shared" ref="T6" si="18">T7+T8</f>
        <v>6</v>
      </c>
      <c r="U6" s="11">
        <f t="shared" ref="U6" si="19">U7+U8</f>
        <v>1</v>
      </c>
      <c r="V6" s="11">
        <f t="shared" ref="V6" si="20">V7+V8</f>
        <v>2</v>
      </c>
      <c r="W6" s="15">
        <f t="shared" si="1"/>
        <v>63</v>
      </c>
      <c r="X6" s="41">
        <f>139500/2-3900</f>
        <v>65850</v>
      </c>
      <c r="Y6" s="40">
        <v>1500</v>
      </c>
      <c r="Z6" s="24">
        <f t="shared" ref="Z6" si="21">W6/5</f>
        <v>12.6</v>
      </c>
      <c r="AA6" s="25">
        <f t="shared" ref="AA6" si="22">W6*1000000/(X6*365*5*Y6/5280)</f>
        <v>1.8452897307080225</v>
      </c>
    </row>
    <row r="7" spans="1:27" ht="18.75" customHeight="1" thickBot="1" x14ac:dyDescent="0.3">
      <c r="A7" s="45"/>
      <c r="B7" s="1" t="s">
        <v>24</v>
      </c>
      <c r="C7" s="3">
        <v>0</v>
      </c>
      <c r="D7" s="4">
        <v>13</v>
      </c>
      <c r="E7" s="4">
        <v>3</v>
      </c>
      <c r="F7" s="4">
        <v>2</v>
      </c>
      <c r="G7" s="4">
        <v>0</v>
      </c>
      <c r="H7" s="4">
        <v>0</v>
      </c>
      <c r="I7" s="4">
        <v>0</v>
      </c>
      <c r="J7" s="4">
        <v>1</v>
      </c>
      <c r="K7" s="4">
        <v>0</v>
      </c>
      <c r="L7" s="4">
        <v>0</v>
      </c>
      <c r="M7" s="4">
        <v>1</v>
      </c>
      <c r="N7" s="4">
        <v>1</v>
      </c>
      <c r="O7" s="4">
        <v>0</v>
      </c>
      <c r="P7" s="4">
        <v>1</v>
      </c>
      <c r="Q7" s="4">
        <v>0</v>
      </c>
      <c r="R7" s="4">
        <v>0</v>
      </c>
      <c r="S7" s="4">
        <v>0</v>
      </c>
      <c r="T7" s="4">
        <v>2</v>
      </c>
      <c r="U7" s="4">
        <v>0</v>
      </c>
      <c r="V7" s="4">
        <v>1</v>
      </c>
      <c r="W7" s="13">
        <f t="shared" si="1"/>
        <v>25</v>
      </c>
      <c r="X7" s="41"/>
      <c r="Y7" s="40"/>
      <c r="Z7" s="24"/>
      <c r="AA7" s="25"/>
    </row>
    <row r="8" spans="1:27" ht="18.75" customHeight="1" thickBot="1" x14ac:dyDescent="0.3">
      <c r="A8" s="46"/>
      <c r="B8" s="8" t="s">
        <v>25</v>
      </c>
      <c r="C8" s="9">
        <v>0</v>
      </c>
      <c r="D8" s="10">
        <v>20</v>
      </c>
      <c r="E8" s="10">
        <v>4</v>
      </c>
      <c r="F8" s="10">
        <v>0</v>
      </c>
      <c r="G8" s="10">
        <v>0</v>
      </c>
      <c r="H8" s="10">
        <v>0</v>
      </c>
      <c r="I8" s="10">
        <v>0</v>
      </c>
      <c r="J8" s="10">
        <v>2</v>
      </c>
      <c r="K8" s="10">
        <v>1</v>
      </c>
      <c r="L8" s="10">
        <v>0</v>
      </c>
      <c r="M8" s="10">
        <v>1</v>
      </c>
      <c r="N8" s="10">
        <v>2</v>
      </c>
      <c r="O8" s="10">
        <v>0</v>
      </c>
      <c r="P8" s="10">
        <v>1</v>
      </c>
      <c r="Q8" s="10">
        <v>1</v>
      </c>
      <c r="R8" s="10">
        <v>0</v>
      </c>
      <c r="S8" s="10">
        <v>0</v>
      </c>
      <c r="T8" s="10">
        <v>4</v>
      </c>
      <c r="U8" s="10">
        <v>1</v>
      </c>
      <c r="V8" s="10">
        <v>1</v>
      </c>
      <c r="W8" s="14">
        <f t="shared" si="1"/>
        <v>38</v>
      </c>
      <c r="X8" s="41"/>
      <c r="Y8" s="40"/>
      <c r="Z8" s="24"/>
      <c r="AA8" s="25"/>
    </row>
    <row r="9" spans="1:27" ht="18.75" customHeight="1" thickBot="1" x14ac:dyDescent="0.3">
      <c r="A9" s="44" t="s">
        <v>3</v>
      </c>
      <c r="B9" s="5" t="s">
        <v>0</v>
      </c>
      <c r="C9" s="11">
        <f>C10+C11</f>
        <v>0</v>
      </c>
      <c r="D9" s="11">
        <f t="shared" ref="D9" si="23">D10+D11</f>
        <v>16</v>
      </c>
      <c r="E9" s="11">
        <f t="shared" ref="E9" si="24">E10+E11</f>
        <v>3</v>
      </c>
      <c r="F9" s="11">
        <f t="shared" ref="F9" si="25">F10+F11</f>
        <v>2</v>
      </c>
      <c r="G9" s="11">
        <f t="shared" ref="G9" si="26">G10+G11</f>
        <v>0</v>
      </c>
      <c r="H9" s="11">
        <f t="shared" ref="H9" si="27">H10+H11</f>
        <v>0</v>
      </c>
      <c r="I9" s="11">
        <f t="shared" ref="I9" si="28">I10+I11</f>
        <v>0</v>
      </c>
      <c r="J9" s="11">
        <f t="shared" ref="J9" si="29">J10+J11</f>
        <v>3</v>
      </c>
      <c r="K9" s="11">
        <f t="shared" ref="K9" si="30">K10+K11</f>
        <v>0</v>
      </c>
      <c r="L9" s="11">
        <f t="shared" ref="L9" si="31">L10+L11</f>
        <v>0</v>
      </c>
      <c r="M9" s="11">
        <f t="shared" ref="M9" si="32">M10+M11</f>
        <v>1</v>
      </c>
      <c r="N9" s="11">
        <f t="shared" ref="N9" si="33">N10+N11</f>
        <v>0</v>
      </c>
      <c r="O9" s="11">
        <f t="shared" ref="O9" si="34">O10+O11</f>
        <v>3</v>
      </c>
      <c r="P9" s="11">
        <f t="shared" ref="P9" si="35">P10+P11</f>
        <v>0</v>
      </c>
      <c r="Q9" s="11">
        <f t="shared" ref="Q9" si="36">Q10+Q11</f>
        <v>0</v>
      </c>
      <c r="R9" s="11">
        <f t="shared" ref="R9" si="37">R10+R11</f>
        <v>1</v>
      </c>
      <c r="S9" s="11">
        <f t="shared" ref="S9" si="38">S10+S11</f>
        <v>0</v>
      </c>
      <c r="T9" s="11">
        <f t="shared" ref="T9" si="39">T10+T11</f>
        <v>2</v>
      </c>
      <c r="U9" s="11">
        <f t="shared" ref="U9" si="40">U10+U11</f>
        <v>0</v>
      </c>
      <c r="V9" s="11">
        <f t="shared" ref="V9" si="41">V10+V11</f>
        <v>0</v>
      </c>
      <c r="W9" s="15">
        <f t="shared" si="1"/>
        <v>31</v>
      </c>
      <c r="X9" s="41">
        <f>139500/2</f>
        <v>69750</v>
      </c>
      <c r="Y9" s="40">
        <v>1500</v>
      </c>
      <c r="Z9" s="24">
        <f t="shared" ref="Z9" si="42">W9/5</f>
        <v>6.2</v>
      </c>
      <c r="AA9" s="25">
        <f t="shared" ref="AA9" si="43">W9*1000000/(X9*365*5*Y9/5280)</f>
        <v>0.85722983257229834</v>
      </c>
    </row>
    <row r="10" spans="1:27" ht="18.75" customHeight="1" thickBot="1" x14ac:dyDescent="0.3">
      <c r="A10" s="45"/>
      <c r="B10" s="1" t="s">
        <v>24</v>
      </c>
      <c r="C10" s="3">
        <v>0</v>
      </c>
      <c r="D10" s="4">
        <v>6</v>
      </c>
      <c r="E10" s="4">
        <v>1</v>
      </c>
      <c r="F10" s="4">
        <v>1</v>
      </c>
      <c r="G10" s="4">
        <v>0</v>
      </c>
      <c r="H10" s="4">
        <v>0</v>
      </c>
      <c r="I10" s="4">
        <v>0</v>
      </c>
      <c r="J10" s="4">
        <v>1</v>
      </c>
      <c r="K10" s="4">
        <v>0</v>
      </c>
      <c r="L10" s="4">
        <v>0</v>
      </c>
      <c r="M10" s="4">
        <v>0</v>
      </c>
      <c r="N10" s="4">
        <v>0</v>
      </c>
      <c r="O10" s="4">
        <v>1</v>
      </c>
      <c r="P10" s="4">
        <v>0</v>
      </c>
      <c r="Q10" s="4">
        <v>0</v>
      </c>
      <c r="R10" s="4">
        <v>0</v>
      </c>
      <c r="S10" s="4">
        <v>0</v>
      </c>
      <c r="T10" s="4">
        <v>1</v>
      </c>
      <c r="U10" s="4">
        <v>0</v>
      </c>
      <c r="V10" s="4">
        <v>0</v>
      </c>
      <c r="W10" s="13">
        <f t="shared" si="1"/>
        <v>11</v>
      </c>
      <c r="X10" s="41"/>
      <c r="Y10" s="40"/>
      <c r="Z10" s="24"/>
      <c r="AA10" s="25"/>
    </row>
    <row r="11" spans="1:27" ht="18.75" customHeight="1" thickBot="1" x14ac:dyDescent="0.3">
      <c r="A11" s="46"/>
      <c r="B11" s="8" t="s">
        <v>25</v>
      </c>
      <c r="C11" s="9">
        <v>0</v>
      </c>
      <c r="D11" s="10">
        <v>10</v>
      </c>
      <c r="E11" s="10">
        <v>2</v>
      </c>
      <c r="F11" s="10">
        <v>1</v>
      </c>
      <c r="G11" s="10">
        <v>0</v>
      </c>
      <c r="H11" s="10">
        <v>0</v>
      </c>
      <c r="I11" s="10">
        <v>0</v>
      </c>
      <c r="J11" s="10">
        <v>2</v>
      </c>
      <c r="K11" s="10">
        <v>0</v>
      </c>
      <c r="L11" s="10">
        <v>0</v>
      </c>
      <c r="M11" s="10">
        <v>1</v>
      </c>
      <c r="N11" s="10">
        <v>0</v>
      </c>
      <c r="O11" s="10">
        <v>2</v>
      </c>
      <c r="P11" s="10">
        <v>0</v>
      </c>
      <c r="Q11" s="10">
        <v>0</v>
      </c>
      <c r="R11" s="10">
        <v>1</v>
      </c>
      <c r="S11" s="10">
        <v>0</v>
      </c>
      <c r="T11" s="10">
        <v>1</v>
      </c>
      <c r="U11" s="10">
        <v>0</v>
      </c>
      <c r="V11" s="10">
        <v>0</v>
      </c>
      <c r="W11" s="14">
        <f t="shared" si="1"/>
        <v>20</v>
      </c>
      <c r="X11" s="41"/>
      <c r="Y11" s="40"/>
      <c r="Z11" s="24"/>
      <c r="AA11" s="25"/>
    </row>
    <row r="12" spans="1:27" ht="18.75" customHeight="1" thickBot="1" x14ac:dyDescent="0.3">
      <c r="A12" s="44" t="s">
        <v>26</v>
      </c>
      <c r="B12" s="5" t="s">
        <v>0</v>
      </c>
      <c r="C12" s="11">
        <f>C13+C14</f>
        <v>0</v>
      </c>
      <c r="D12" s="11">
        <f t="shared" ref="D12" si="44">D13+D14</f>
        <v>74</v>
      </c>
      <c r="E12" s="11">
        <f t="shared" ref="E12" si="45">E13+E14</f>
        <v>3</v>
      </c>
      <c r="F12" s="11">
        <f t="shared" ref="F12" si="46">F13+F14</f>
        <v>10</v>
      </c>
      <c r="G12" s="11">
        <f t="shared" ref="G12" si="47">G13+G14</f>
        <v>1</v>
      </c>
      <c r="H12" s="11">
        <f t="shared" ref="H12" si="48">H13+H14</f>
        <v>1</v>
      </c>
      <c r="I12" s="11">
        <f t="shared" ref="I12" si="49">I13+I14</f>
        <v>0</v>
      </c>
      <c r="J12" s="11">
        <f t="shared" ref="J12" si="50">J13+J14</f>
        <v>8</v>
      </c>
      <c r="K12" s="11">
        <f t="shared" ref="K12" si="51">K13+K14</f>
        <v>0</v>
      </c>
      <c r="L12" s="11">
        <f t="shared" ref="L12" si="52">L13+L14</f>
        <v>0</v>
      </c>
      <c r="M12" s="11">
        <f t="shared" ref="M12" si="53">M13+M14</f>
        <v>2</v>
      </c>
      <c r="N12" s="11">
        <f t="shared" ref="N12" si="54">N13+N14</f>
        <v>0</v>
      </c>
      <c r="O12" s="11">
        <f t="shared" ref="O12" si="55">O13+O14</f>
        <v>2</v>
      </c>
      <c r="P12" s="11">
        <f t="shared" ref="P12" si="56">P13+P14</f>
        <v>1</v>
      </c>
      <c r="Q12" s="11">
        <f t="shared" ref="Q12" si="57">Q13+Q14</f>
        <v>0</v>
      </c>
      <c r="R12" s="11">
        <f t="shared" ref="R12" si="58">R13+R14</f>
        <v>0</v>
      </c>
      <c r="S12" s="11">
        <f t="shared" ref="S12" si="59">S13+S14</f>
        <v>0</v>
      </c>
      <c r="T12" s="11">
        <f t="shared" ref="T12" si="60">T13+T14</f>
        <v>2</v>
      </c>
      <c r="U12" s="11">
        <f t="shared" ref="U12" si="61">U13+U14</f>
        <v>2</v>
      </c>
      <c r="V12" s="11">
        <f t="shared" ref="V12" si="62">V13+V14</f>
        <v>0</v>
      </c>
      <c r="W12" s="15">
        <f t="shared" si="1"/>
        <v>106</v>
      </c>
      <c r="X12" s="41">
        <f>144500/2</f>
        <v>72250</v>
      </c>
      <c r="Y12" s="40">
        <v>3000</v>
      </c>
      <c r="Z12" s="24">
        <f t="shared" ref="Z12" si="63">W12/5</f>
        <v>21.2</v>
      </c>
      <c r="AA12" s="25">
        <f t="shared" ref="AA12" si="64">W12*1000000/(X12*365*5*Y12/5280)</f>
        <v>1.4148741527231361</v>
      </c>
    </row>
    <row r="13" spans="1:27" ht="18.75" customHeight="1" thickBot="1" x14ac:dyDescent="0.3">
      <c r="A13" s="45"/>
      <c r="B13" s="1" t="s">
        <v>24</v>
      </c>
      <c r="C13" s="3">
        <v>0</v>
      </c>
      <c r="D13" s="4">
        <v>28</v>
      </c>
      <c r="E13" s="4">
        <v>1</v>
      </c>
      <c r="F13" s="4">
        <v>4</v>
      </c>
      <c r="G13" s="4">
        <v>0</v>
      </c>
      <c r="H13" s="4">
        <v>0</v>
      </c>
      <c r="I13" s="4">
        <v>0</v>
      </c>
      <c r="J13" s="4">
        <v>3</v>
      </c>
      <c r="K13" s="4">
        <v>0</v>
      </c>
      <c r="L13" s="4">
        <v>0</v>
      </c>
      <c r="M13" s="4">
        <v>1</v>
      </c>
      <c r="N13" s="4">
        <v>0</v>
      </c>
      <c r="O13" s="4">
        <v>1</v>
      </c>
      <c r="P13" s="4">
        <v>0</v>
      </c>
      <c r="Q13" s="4">
        <v>0</v>
      </c>
      <c r="R13" s="4">
        <v>0</v>
      </c>
      <c r="S13" s="4">
        <v>0</v>
      </c>
      <c r="T13" s="4">
        <v>1</v>
      </c>
      <c r="U13" s="4">
        <v>1</v>
      </c>
      <c r="V13" s="4">
        <v>0</v>
      </c>
      <c r="W13" s="13">
        <f t="shared" si="1"/>
        <v>40</v>
      </c>
      <c r="X13" s="41"/>
      <c r="Y13" s="40"/>
      <c r="Z13" s="24"/>
      <c r="AA13" s="25"/>
    </row>
    <row r="14" spans="1:27" ht="18.75" customHeight="1" thickBot="1" x14ac:dyDescent="0.3">
      <c r="A14" s="46"/>
      <c r="B14" s="8" t="s">
        <v>25</v>
      </c>
      <c r="C14" s="9">
        <v>0</v>
      </c>
      <c r="D14" s="10">
        <v>46</v>
      </c>
      <c r="E14" s="10">
        <v>2</v>
      </c>
      <c r="F14" s="10">
        <v>6</v>
      </c>
      <c r="G14" s="10">
        <v>1</v>
      </c>
      <c r="H14" s="10">
        <v>1</v>
      </c>
      <c r="I14" s="10">
        <v>0</v>
      </c>
      <c r="J14" s="10">
        <v>5</v>
      </c>
      <c r="K14" s="10">
        <v>0</v>
      </c>
      <c r="L14" s="10">
        <v>0</v>
      </c>
      <c r="M14" s="10">
        <v>1</v>
      </c>
      <c r="N14" s="10">
        <v>0</v>
      </c>
      <c r="O14" s="10">
        <v>1</v>
      </c>
      <c r="P14" s="10">
        <v>1</v>
      </c>
      <c r="Q14" s="10">
        <v>0</v>
      </c>
      <c r="R14" s="10">
        <v>0</v>
      </c>
      <c r="S14" s="10">
        <v>0</v>
      </c>
      <c r="T14" s="10">
        <v>1</v>
      </c>
      <c r="U14" s="10">
        <v>1</v>
      </c>
      <c r="V14" s="10">
        <v>0</v>
      </c>
      <c r="W14" s="14">
        <f t="shared" si="1"/>
        <v>66</v>
      </c>
      <c r="X14" s="41"/>
      <c r="Y14" s="40"/>
      <c r="Z14" s="24"/>
      <c r="AA14" s="25"/>
    </row>
    <row r="15" spans="1:27" ht="18.75" customHeight="1" thickBot="1" x14ac:dyDescent="0.3">
      <c r="A15" s="44" t="s">
        <v>27</v>
      </c>
      <c r="B15" s="5" t="s">
        <v>0</v>
      </c>
      <c r="C15" s="11">
        <f>C16+C17</f>
        <v>1</v>
      </c>
      <c r="D15" s="11">
        <f t="shared" ref="D15" si="65">D16+D17</f>
        <v>27</v>
      </c>
      <c r="E15" s="11">
        <f t="shared" ref="E15" si="66">E16+E17</f>
        <v>8</v>
      </c>
      <c r="F15" s="11">
        <f t="shared" ref="F15" si="67">F16+F17</f>
        <v>3</v>
      </c>
      <c r="G15" s="11">
        <f t="shared" ref="G15" si="68">G16+G17</f>
        <v>2</v>
      </c>
      <c r="H15" s="11">
        <f t="shared" ref="H15" si="69">H16+H17</f>
        <v>0</v>
      </c>
      <c r="I15" s="11">
        <f t="shared" ref="I15" si="70">I16+I17</f>
        <v>0</v>
      </c>
      <c r="J15" s="11">
        <f t="shared" ref="J15" si="71">J16+J17</f>
        <v>2</v>
      </c>
      <c r="K15" s="11">
        <f t="shared" ref="K15" si="72">K16+K17</f>
        <v>1</v>
      </c>
      <c r="L15" s="11">
        <f t="shared" ref="L15" si="73">L16+L17</f>
        <v>0</v>
      </c>
      <c r="M15" s="11">
        <f t="shared" ref="M15" si="74">M16+M17</f>
        <v>2</v>
      </c>
      <c r="N15" s="11">
        <f t="shared" ref="N15" si="75">N16+N17</f>
        <v>0</v>
      </c>
      <c r="O15" s="11">
        <f t="shared" ref="O15" si="76">O16+O17</f>
        <v>1</v>
      </c>
      <c r="P15" s="11">
        <f t="shared" ref="P15" si="77">P16+P17</f>
        <v>2</v>
      </c>
      <c r="Q15" s="11">
        <f t="shared" ref="Q15" si="78">Q16+Q17</f>
        <v>0</v>
      </c>
      <c r="R15" s="11">
        <f t="shared" ref="R15" si="79">R16+R17</f>
        <v>0</v>
      </c>
      <c r="S15" s="11">
        <f t="shared" ref="S15" si="80">S16+S17</f>
        <v>1</v>
      </c>
      <c r="T15" s="11">
        <f t="shared" ref="T15" si="81">T16+T17</f>
        <v>3</v>
      </c>
      <c r="U15" s="11">
        <f t="shared" ref="U15" si="82">U16+U17</f>
        <v>2</v>
      </c>
      <c r="V15" s="11">
        <f t="shared" ref="V15" si="83">V16+V17</f>
        <v>1</v>
      </c>
      <c r="W15" s="15">
        <f t="shared" si="1"/>
        <v>55</v>
      </c>
      <c r="X15" s="41">
        <f>144500/2</f>
        <v>72250</v>
      </c>
      <c r="Y15" s="40">
        <v>3000</v>
      </c>
      <c r="Z15" s="24">
        <f t="shared" ref="Z15" si="84">W15/5</f>
        <v>11</v>
      </c>
      <c r="AA15" s="25">
        <f t="shared" ref="AA15" si="85">W15*1000000/(X15*365*5*Y15/5280)</f>
        <v>0.73413281509219319</v>
      </c>
    </row>
    <row r="16" spans="1:27" ht="18.75" customHeight="1" thickBot="1" x14ac:dyDescent="0.3">
      <c r="A16" s="45"/>
      <c r="B16" s="1" t="s">
        <v>24</v>
      </c>
      <c r="C16" s="3">
        <v>1</v>
      </c>
      <c r="D16" s="4">
        <v>12</v>
      </c>
      <c r="E16" s="4">
        <v>3</v>
      </c>
      <c r="F16" s="4">
        <v>2</v>
      </c>
      <c r="G16" s="4">
        <v>1</v>
      </c>
      <c r="H16" s="4">
        <v>0</v>
      </c>
      <c r="I16" s="4">
        <v>0</v>
      </c>
      <c r="J16" s="4">
        <v>1</v>
      </c>
      <c r="K16" s="4">
        <v>0</v>
      </c>
      <c r="L16" s="4">
        <v>0</v>
      </c>
      <c r="M16" s="4">
        <v>1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1</v>
      </c>
      <c r="U16" s="4">
        <v>1</v>
      </c>
      <c r="V16" s="4">
        <v>0</v>
      </c>
      <c r="W16" s="13">
        <f t="shared" si="1"/>
        <v>23</v>
      </c>
      <c r="X16" s="41"/>
      <c r="Y16" s="40"/>
      <c r="Z16" s="24"/>
      <c r="AA16" s="25"/>
    </row>
    <row r="17" spans="1:27" ht="18.75" customHeight="1" thickBot="1" x14ac:dyDescent="0.3">
      <c r="A17" s="46"/>
      <c r="B17" s="8" t="s">
        <v>25</v>
      </c>
      <c r="C17" s="9">
        <v>0</v>
      </c>
      <c r="D17" s="10">
        <v>15</v>
      </c>
      <c r="E17" s="10">
        <v>5</v>
      </c>
      <c r="F17" s="10">
        <v>1</v>
      </c>
      <c r="G17" s="10">
        <v>1</v>
      </c>
      <c r="H17" s="10">
        <v>0</v>
      </c>
      <c r="I17" s="10">
        <v>0</v>
      </c>
      <c r="J17" s="10">
        <v>1</v>
      </c>
      <c r="K17" s="10">
        <v>1</v>
      </c>
      <c r="L17" s="10">
        <v>0</v>
      </c>
      <c r="M17" s="10">
        <v>1</v>
      </c>
      <c r="N17" s="10">
        <v>0</v>
      </c>
      <c r="O17" s="10">
        <v>1</v>
      </c>
      <c r="P17" s="10">
        <v>1</v>
      </c>
      <c r="Q17" s="10">
        <v>0</v>
      </c>
      <c r="R17" s="10">
        <v>0</v>
      </c>
      <c r="S17" s="10">
        <v>1</v>
      </c>
      <c r="T17" s="10">
        <v>2</v>
      </c>
      <c r="U17" s="10">
        <v>1</v>
      </c>
      <c r="V17" s="10">
        <v>1</v>
      </c>
      <c r="W17" s="14">
        <f t="shared" si="1"/>
        <v>32</v>
      </c>
      <c r="X17" s="41"/>
      <c r="Y17" s="40"/>
      <c r="Z17" s="24"/>
      <c r="AA17" s="25"/>
    </row>
    <row r="18" spans="1:27" ht="18.75" customHeight="1" thickBot="1" x14ac:dyDescent="0.3">
      <c r="A18" s="44" t="s">
        <v>4</v>
      </c>
      <c r="B18" s="5" t="s">
        <v>0</v>
      </c>
      <c r="C18" s="11">
        <f>C19+C20</f>
        <v>0</v>
      </c>
      <c r="D18" s="11">
        <f t="shared" ref="D18" si="86">D19+D20</f>
        <v>3</v>
      </c>
      <c r="E18" s="11">
        <f t="shared" ref="E18" si="87">E19+E20</f>
        <v>0</v>
      </c>
      <c r="F18" s="11">
        <f t="shared" ref="F18" si="88">F19+F20</f>
        <v>1</v>
      </c>
      <c r="G18" s="11">
        <f t="shared" ref="G18" si="89">G19+G20</f>
        <v>0</v>
      </c>
      <c r="H18" s="11">
        <f t="shared" ref="H18" si="90">H19+H20</f>
        <v>0</v>
      </c>
      <c r="I18" s="11">
        <f t="shared" ref="I18" si="91">I19+I20</f>
        <v>0</v>
      </c>
      <c r="J18" s="11">
        <f t="shared" ref="J18" si="92">J19+J20</f>
        <v>0</v>
      </c>
      <c r="K18" s="11">
        <f t="shared" ref="K18" si="93">K19+K20</f>
        <v>0</v>
      </c>
      <c r="L18" s="11">
        <f t="shared" ref="L18" si="94">L19+L20</f>
        <v>0</v>
      </c>
      <c r="M18" s="11">
        <f t="shared" ref="M18" si="95">M19+M20</f>
        <v>0</v>
      </c>
      <c r="N18" s="11">
        <f t="shared" ref="N18" si="96">N19+N20</f>
        <v>0</v>
      </c>
      <c r="O18" s="11">
        <f t="shared" ref="O18" si="97">O19+O20</f>
        <v>1</v>
      </c>
      <c r="P18" s="11">
        <f t="shared" ref="P18" si="98">P19+P20</f>
        <v>0</v>
      </c>
      <c r="Q18" s="11">
        <f t="shared" ref="Q18" si="99">Q19+Q20</f>
        <v>0</v>
      </c>
      <c r="R18" s="11">
        <f t="shared" ref="R18" si="100">R19+R20</f>
        <v>0</v>
      </c>
      <c r="S18" s="11">
        <f t="shared" ref="S18" si="101">S19+S20</f>
        <v>0</v>
      </c>
      <c r="T18" s="11">
        <f t="shared" ref="T18" si="102">T19+T20</f>
        <v>0</v>
      </c>
      <c r="U18" s="11">
        <f t="shared" ref="U18" si="103">U19+U20</f>
        <v>2</v>
      </c>
      <c r="V18" s="11">
        <f t="shared" ref="V18" si="104">V19+V20</f>
        <v>0</v>
      </c>
      <c r="W18" s="15">
        <f t="shared" si="1"/>
        <v>7</v>
      </c>
      <c r="X18" s="41">
        <f>(39500+39500+13000+3900)/2</f>
        <v>47950</v>
      </c>
      <c r="Y18" s="40"/>
      <c r="Z18" s="24">
        <f t="shared" ref="Z18" si="105">W18/5</f>
        <v>1.4</v>
      </c>
      <c r="AA18" s="25">
        <f>W18*1000000/(X18*365*5)</f>
        <v>7.9992000799920013E-2</v>
      </c>
    </row>
    <row r="19" spans="1:27" ht="18.75" customHeight="1" thickBot="1" x14ac:dyDescent="0.3">
      <c r="A19" s="45"/>
      <c r="B19" s="1" t="s">
        <v>24</v>
      </c>
      <c r="C19" s="3"/>
      <c r="D19" s="4">
        <v>1</v>
      </c>
      <c r="E19" s="4"/>
      <c r="F19" s="4">
        <v>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13">
        <f t="shared" si="1"/>
        <v>2</v>
      </c>
      <c r="X19" s="41"/>
      <c r="Y19" s="40"/>
      <c r="Z19" s="24"/>
      <c r="AA19" s="25"/>
    </row>
    <row r="20" spans="1:27" ht="18.75" customHeight="1" thickBot="1" x14ac:dyDescent="0.3">
      <c r="A20" s="46"/>
      <c r="B20" s="8" t="s">
        <v>25</v>
      </c>
      <c r="C20" s="9"/>
      <c r="D20" s="10">
        <v>2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1</v>
      </c>
      <c r="P20" s="10"/>
      <c r="Q20" s="10"/>
      <c r="R20" s="10"/>
      <c r="S20" s="10"/>
      <c r="T20" s="10"/>
      <c r="U20" s="10">
        <v>2</v>
      </c>
      <c r="V20" s="10"/>
      <c r="W20" s="14">
        <f t="shared" si="1"/>
        <v>5</v>
      </c>
      <c r="X20" s="41"/>
      <c r="Y20" s="40"/>
      <c r="Z20" s="24"/>
      <c r="AA20" s="25"/>
    </row>
    <row r="21" spans="1:27" ht="18.75" customHeight="1" thickBot="1" x14ac:dyDescent="0.3">
      <c r="A21" s="44" t="s">
        <v>5</v>
      </c>
      <c r="B21" s="5" t="s">
        <v>0</v>
      </c>
      <c r="C21" s="11">
        <f>C22+C23</f>
        <v>0</v>
      </c>
      <c r="D21" s="11">
        <f t="shared" ref="D21" si="106">D22+D23</f>
        <v>5</v>
      </c>
      <c r="E21" s="11">
        <f t="shared" ref="E21" si="107">E22+E23</f>
        <v>0</v>
      </c>
      <c r="F21" s="11">
        <f t="shared" ref="F21" si="108">F22+F23</f>
        <v>1</v>
      </c>
      <c r="G21" s="11">
        <f t="shared" ref="G21" si="109">G22+G23</f>
        <v>0</v>
      </c>
      <c r="H21" s="11">
        <f t="shared" ref="H21" si="110">H22+H23</f>
        <v>0</v>
      </c>
      <c r="I21" s="11">
        <f t="shared" ref="I21" si="111">I22+I23</f>
        <v>0</v>
      </c>
      <c r="J21" s="11">
        <f t="shared" ref="J21" si="112">J22+J23</f>
        <v>0</v>
      </c>
      <c r="K21" s="11">
        <f t="shared" ref="K21" si="113">K22+K23</f>
        <v>0</v>
      </c>
      <c r="L21" s="11">
        <f t="shared" ref="L21" si="114">L22+L23</f>
        <v>0</v>
      </c>
      <c r="M21" s="11">
        <f t="shared" ref="M21" si="115">M22+M23</f>
        <v>0</v>
      </c>
      <c r="N21" s="11">
        <f t="shared" ref="N21" si="116">N22+N23</f>
        <v>0</v>
      </c>
      <c r="O21" s="11">
        <f t="shared" ref="O21" si="117">O22+O23</f>
        <v>0</v>
      </c>
      <c r="P21" s="11">
        <f t="shared" ref="P21" si="118">P22+P23</f>
        <v>0</v>
      </c>
      <c r="Q21" s="11">
        <f t="shared" ref="Q21" si="119">Q22+Q23</f>
        <v>0</v>
      </c>
      <c r="R21" s="11">
        <f t="shared" ref="R21" si="120">R22+R23</f>
        <v>0</v>
      </c>
      <c r="S21" s="11">
        <f t="shared" ref="S21" si="121">S22+S23</f>
        <v>0</v>
      </c>
      <c r="T21" s="11">
        <f t="shared" ref="T21" si="122">T22+T23</f>
        <v>0</v>
      </c>
      <c r="U21" s="11">
        <f t="shared" ref="U21" si="123">U22+U23</f>
        <v>0</v>
      </c>
      <c r="V21" s="11">
        <f t="shared" ref="V21" si="124">V22+V23</f>
        <v>0</v>
      </c>
      <c r="W21" s="15">
        <f t="shared" si="1"/>
        <v>6</v>
      </c>
      <c r="X21" s="41">
        <f>(35000+35000+13000+9100)/2</f>
        <v>46050</v>
      </c>
      <c r="Y21" s="40"/>
      <c r="Z21" s="24">
        <f t="shared" ref="Z21" si="125">W21/5</f>
        <v>1.2</v>
      </c>
      <c r="AA21" s="25">
        <f>W21*1000000/(X21*365*5)</f>
        <v>7.1393512114586583E-2</v>
      </c>
    </row>
    <row r="22" spans="1:27" ht="18.75" customHeight="1" thickBot="1" x14ac:dyDescent="0.3">
      <c r="A22" s="45"/>
      <c r="B22" s="1" t="s">
        <v>24</v>
      </c>
      <c r="C22" s="3"/>
      <c r="D22" s="4">
        <v>2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13">
        <f t="shared" si="1"/>
        <v>2</v>
      </c>
      <c r="X22" s="41"/>
      <c r="Y22" s="40"/>
      <c r="Z22" s="24"/>
      <c r="AA22" s="25"/>
    </row>
    <row r="23" spans="1:27" ht="18.75" customHeight="1" thickBot="1" x14ac:dyDescent="0.3">
      <c r="A23" s="46"/>
      <c r="B23" s="8" t="s">
        <v>25</v>
      </c>
      <c r="C23" s="9"/>
      <c r="D23" s="10">
        <v>3</v>
      </c>
      <c r="E23" s="10"/>
      <c r="F23" s="10">
        <v>1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4">
        <f t="shared" si="1"/>
        <v>4</v>
      </c>
      <c r="X23" s="41"/>
      <c r="Y23" s="40"/>
      <c r="Z23" s="24"/>
      <c r="AA23" s="25"/>
    </row>
    <row r="24" spans="1:27" ht="18.75" customHeight="1" x14ac:dyDescent="0.25">
      <c r="A24" s="44" t="s">
        <v>0</v>
      </c>
      <c r="B24" s="5" t="s">
        <v>0</v>
      </c>
      <c r="C24" s="6">
        <f t="shared" ref="C24:V24" si="126">C3+C6+C9+C18+C21+C12+C15</f>
        <v>1</v>
      </c>
      <c r="D24" s="7">
        <f t="shared" si="126"/>
        <v>173</v>
      </c>
      <c r="E24" s="7">
        <f t="shared" si="126"/>
        <v>23</v>
      </c>
      <c r="F24" s="7">
        <f t="shared" si="126"/>
        <v>22</v>
      </c>
      <c r="G24" s="7">
        <f t="shared" si="126"/>
        <v>3</v>
      </c>
      <c r="H24" s="7">
        <f t="shared" si="126"/>
        <v>3</v>
      </c>
      <c r="I24" s="7">
        <f t="shared" si="126"/>
        <v>0</v>
      </c>
      <c r="J24" s="7">
        <f t="shared" si="126"/>
        <v>21</v>
      </c>
      <c r="K24" s="7">
        <f t="shared" si="126"/>
        <v>2</v>
      </c>
      <c r="L24" s="7">
        <f t="shared" si="126"/>
        <v>1</v>
      </c>
      <c r="M24" s="7">
        <f t="shared" si="126"/>
        <v>8</v>
      </c>
      <c r="N24" s="7">
        <f t="shared" si="126"/>
        <v>3</v>
      </c>
      <c r="O24" s="7">
        <f t="shared" si="126"/>
        <v>7</v>
      </c>
      <c r="P24" s="7">
        <f t="shared" si="126"/>
        <v>6</v>
      </c>
      <c r="Q24" s="7">
        <f t="shared" si="126"/>
        <v>1</v>
      </c>
      <c r="R24" s="7">
        <f t="shared" si="126"/>
        <v>2</v>
      </c>
      <c r="S24" s="7">
        <f t="shared" si="126"/>
        <v>2</v>
      </c>
      <c r="T24" s="7">
        <f t="shared" si="126"/>
        <v>15</v>
      </c>
      <c r="U24" s="7">
        <f t="shared" si="126"/>
        <v>8</v>
      </c>
      <c r="V24" s="7">
        <f t="shared" si="126"/>
        <v>3</v>
      </c>
      <c r="W24" s="15">
        <f t="shared" si="1"/>
        <v>303</v>
      </c>
      <c r="X24" s="29"/>
      <c r="Y24" s="30"/>
      <c r="Z24" s="30"/>
      <c r="AA24" s="31"/>
    </row>
    <row r="25" spans="1:27" ht="18.75" customHeight="1" x14ac:dyDescent="0.25">
      <c r="A25" s="45"/>
      <c r="B25" s="1" t="s">
        <v>24</v>
      </c>
      <c r="C25" s="3">
        <f t="shared" ref="C25:V25" si="127">C4+C7+C10+C19+C22+C13+C16</f>
        <v>1</v>
      </c>
      <c r="D25" s="4">
        <f t="shared" si="127"/>
        <v>67</v>
      </c>
      <c r="E25" s="4">
        <f t="shared" si="127"/>
        <v>9</v>
      </c>
      <c r="F25" s="4">
        <f t="shared" si="127"/>
        <v>11</v>
      </c>
      <c r="G25" s="4">
        <f t="shared" si="127"/>
        <v>1</v>
      </c>
      <c r="H25" s="4">
        <f t="shared" si="127"/>
        <v>2</v>
      </c>
      <c r="I25" s="4">
        <f t="shared" si="127"/>
        <v>0</v>
      </c>
      <c r="J25" s="4">
        <f t="shared" si="127"/>
        <v>8</v>
      </c>
      <c r="K25" s="4">
        <f t="shared" si="127"/>
        <v>0</v>
      </c>
      <c r="L25" s="4">
        <f t="shared" si="127"/>
        <v>0</v>
      </c>
      <c r="M25" s="4">
        <f t="shared" si="127"/>
        <v>4</v>
      </c>
      <c r="N25" s="4">
        <f t="shared" si="127"/>
        <v>1</v>
      </c>
      <c r="O25" s="4">
        <f t="shared" si="127"/>
        <v>2</v>
      </c>
      <c r="P25" s="4">
        <f t="shared" si="127"/>
        <v>2</v>
      </c>
      <c r="Q25" s="4">
        <f t="shared" si="127"/>
        <v>0</v>
      </c>
      <c r="R25" s="4">
        <f t="shared" si="127"/>
        <v>0</v>
      </c>
      <c r="S25" s="4">
        <f t="shared" si="127"/>
        <v>0</v>
      </c>
      <c r="T25" s="4">
        <f t="shared" si="127"/>
        <v>6</v>
      </c>
      <c r="U25" s="4">
        <f t="shared" si="127"/>
        <v>2</v>
      </c>
      <c r="V25" s="4">
        <f t="shared" si="127"/>
        <v>1</v>
      </c>
      <c r="W25" s="13">
        <f t="shared" si="1"/>
        <v>116</v>
      </c>
      <c r="X25" s="32"/>
      <c r="Y25" s="33"/>
      <c r="Z25" s="33"/>
      <c r="AA25" s="34"/>
    </row>
    <row r="26" spans="1:27" ht="18.75" customHeight="1" thickBot="1" x14ac:dyDescent="0.3">
      <c r="A26" s="46"/>
      <c r="B26" s="8" t="s">
        <v>25</v>
      </c>
      <c r="C26" s="9">
        <f t="shared" ref="C26:V26" si="128">C5+C8+C11+C20+C23+C14+C17</f>
        <v>0</v>
      </c>
      <c r="D26" s="10">
        <f t="shared" si="128"/>
        <v>106</v>
      </c>
      <c r="E26" s="10">
        <f t="shared" si="128"/>
        <v>14</v>
      </c>
      <c r="F26" s="10">
        <f t="shared" si="128"/>
        <v>11</v>
      </c>
      <c r="G26" s="10">
        <f t="shared" si="128"/>
        <v>2</v>
      </c>
      <c r="H26" s="10">
        <f t="shared" si="128"/>
        <v>1</v>
      </c>
      <c r="I26" s="10">
        <f t="shared" si="128"/>
        <v>0</v>
      </c>
      <c r="J26" s="10">
        <f t="shared" si="128"/>
        <v>13</v>
      </c>
      <c r="K26" s="10">
        <f t="shared" si="128"/>
        <v>2</v>
      </c>
      <c r="L26" s="10">
        <f t="shared" si="128"/>
        <v>1</v>
      </c>
      <c r="M26" s="10">
        <f t="shared" si="128"/>
        <v>4</v>
      </c>
      <c r="N26" s="10">
        <f t="shared" si="128"/>
        <v>2</v>
      </c>
      <c r="O26" s="10">
        <f t="shared" si="128"/>
        <v>5</v>
      </c>
      <c r="P26" s="10">
        <f t="shared" si="128"/>
        <v>4</v>
      </c>
      <c r="Q26" s="10">
        <f t="shared" si="128"/>
        <v>1</v>
      </c>
      <c r="R26" s="10">
        <f t="shared" si="128"/>
        <v>2</v>
      </c>
      <c r="S26" s="10">
        <f t="shared" si="128"/>
        <v>2</v>
      </c>
      <c r="T26" s="10">
        <f t="shared" si="128"/>
        <v>9</v>
      </c>
      <c r="U26" s="10">
        <f t="shared" si="128"/>
        <v>6</v>
      </c>
      <c r="V26" s="10">
        <f t="shared" si="128"/>
        <v>2</v>
      </c>
      <c r="W26" s="14">
        <f t="shared" si="1"/>
        <v>187</v>
      </c>
      <c r="X26" s="35"/>
      <c r="Y26" s="36"/>
      <c r="Z26" s="36"/>
      <c r="AA26" s="37"/>
    </row>
    <row r="27" spans="1:27" x14ac:dyDescent="0.25">
      <c r="X27" s="16"/>
      <c r="Y27" s="23"/>
      <c r="Z27" s="16"/>
    </row>
  </sheetData>
  <mergeCells count="40">
    <mergeCell ref="A3:A5"/>
    <mergeCell ref="A6:A8"/>
    <mergeCell ref="A9:A11"/>
    <mergeCell ref="C1:W1"/>
    <mergeCell ref="A1:B2"/>
    <mergeCell ref="A18:A20"/>
    <mergeCell ref="A21:A23"/>
    <mergeCell ref="A12:A14"/>
    <mergeCell ref="A15:A17"/>
    <mergeCell ref="A24:A26"/>
    <mergeCell ref="X3:X5"/>
    <mergeCell ref="Y3:Y5"/>
    <mergeCell ref="Y6:Y8"/>
    <mergeCell ref="Y9:Y11"/>
    <mergeCell ref="Y12:Y14"/>
    <mergeCell ref="Y15:Y17"/>
    <mergeCell ref="Y18:Y20"/>
    <mergeCell ref="Y21:Y23"/>
    <mergeCell ref="X6:X8"/>
    <mergeCell ref="X9:X11"/>
    <mergeCell ref="X12:X14"/>
    <mergeCell ref="X15:X17"/>
    <mergeCell ref="X18:X20"/>
    <mergeCell ref="X21:X23"/>
    <mergeCell ref="Z21:Z23"/>
    <mergeCell ref="AA21:AA23"/>
    <mergeCell ref="X1:AA1"/>
    <mergeCell ref="X24:AA26"/>
    <mergeCell ref="Z12:Z14"/>
    <mergeCell ref="AA12:AA14"/>
    <mergeCell ref="Z15:Z17"/>
    <mergeCell ref="AA15:AA17"/>
    <mergeCell ref="Z18:Z20"/>
    <mergeCell ref="AA18:AA20"/>
    <mergeCell ref="Z3:Z5"/>
    <mergeCell ref="AA3:AA5"/>
    <mergeCell ref="Z6:Z8"/>
    <mergeCell ref="AA6:AA8"/>
    <mergeCell ref="Z9:Z11"/>
    <mergeCell ref="AA9:AA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Crash Analysis</vt:lpstr>
      <vt:lpstr>Raw Data</vt:lpstr>
    </vt:vector>
  </TitlesOfParts>
  <Company>Hanson Professional Services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Wagner</dc:creator>
  <cp:lastModifiedBy>Becca Wagner</cp:lastModifiedBy>
  <dcterms:created xsi:type="dcterms:W3CDTF">2018-02-23T01:04:36Z</dcterms:created>
  <dcterms:modified xsi:type="dcterms:W3CDTF">2018-03-17T21:44:27Z</dcterms:modified>
</cp:coreProperties>
</file>