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16jobs\16H0030\Admin\Interchanges\Safety\Safety Procedure Presentation and Worksheets\Project Spreadsheets\"/>
    </mc:Choice>
  </mc:AlternateContent>
  <bookViews>
    <workbookView xWindow="0" yWindow="0" windowWidth="29010" windowHeight="10860"/>
  </bookViews>
  <sheets>
    <sheet name="Crash Rate and Frequency" sheetId="1" r:id="rId1"/>
    <sheet name="CMF Application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H12" i="2"/>
  <c r="L9" i="2"/>
  <c r="K9" i="2"/>
  <c r="J9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K9" i="1"/>
  <c r="I9" i="1"/>
  <c r="G9" i="1"/>
  <c r="D9" i="1"/>
  <c r="L9" i="1"/>
  <c r="J9" i="1"/>
  <c r="H9" i="1"/>
  <c r="F9" i="1"/>
  <c r="E9" i="1"/>
  <c r="C9" i="1"/>
  <c r="D8" i="1"/>
  <c r="E8" i="1"/>
  <c r="F8" i="1"/>
  <c r="G8" i="1"/>
  <c r="H8" i="1"/>
  <c r="I8" i="1"/>
  <c r="J8" i="1"/>
  <c r="K8" i="1"/>
  <c r="L8" i="1"/>
  <c r="C8" i="1"/>
</calcChain>
</file>

<file path=xl/comments1.xml><?xml version="1.0" encoding="utf-8"?>
<comments xmlns="http://schemas.openxmlformats.org/spreadsheetml/2006/main">
  <authors>
    <author>Bikram Wadhawan</author>
  </authors>
  <commentList>
    <comment ref="B11" authorId="0" shapeId="0">
      <text>
        <r>
          <rPr>
            <b/>
            <sz val="9"/>
            <color indexed="81"/>
            <rFont val="Tahoma"/>
            <charset val="1"/>
          </rPr>
          <t>Bikram Wadhawan:</t>
        </r>
        <r>
          <rPr>
            <sz val="9"/>
            <color indexed="81"/>
            <rFont val="Tahoma"/>
            <charset val="1"/>
          </rPr>
          <t xml:space="preserve">
CMF for converting stop control/free-flow right turn to signal control</t>
        </r>
      </text>
    </comment>
  </commentList>
</comments>
</file>

<file path=xl/sharedStrings.xml><?xml version="1.0" encoding="utf-8"?>
<sst xmlns="http://schemas.openxmlformats.org/spreadsheetml/2006/main" count="39" uniqueCount="21">
  <si>
    <t>Veterans Memorial Parkway</t>
  </si>
  <si>
    <t>Veterans Memorial Parkway to Park&amp;Ride</t>
  </si>
  <si>
    <t>Park&amp;Ride</t>
  </si>
  <si>
    <t>I-4 WB Ramps</t>
  </si>
  <si>
    <t>I-4 WB Ramps to I-4 EB Ramps</t>
  </si>
  <si>
    <t>I-4 EB Ramps</t>
  </si>
  <si>
    <t>I-4 EB Ramps to Finland Drive</t>
  </si>
  <si>
    <t>Finland Drive</t>
  </si>
  <si>
    <t>Finland Drive to Normany Blvd</t>
  </si>
  <si>
    <t>Normandy Blvd</t>
  </si>
  <si>
    <t>Fatality</t>
  </si>
  <si>
    <t>Injury</t>
  </si>
  <si>
    <t>PDO</t>
  </si>
  <si>
    <t>Total</t>
  </si>
  <si>
    <t>Daily Entering</t>
  </si>
  <si>
    <t>Segment Length</t>
  </si>
  <si>
    <t>Crash Frequency</t>
  </si>
  <si>
    <t>Crash Rate</t>
  </si>
  <si>
    <t>CMF</t>
  </si>
  <si>
    <t>Proposed Crash Frequency (crashes/year)</t>
  </si>
  <si>
    <t>Reduction in Crashes (crashes/year)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</si>
</sst>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textRotation="90" wrapText="1" readingOrder="1"/>
    </xf>
    <xf numFmtId="0" fontId="3" fillId="0" borderId="1" xfId="0" applyFont="1" applyBorder="1" applyAlignment="1">
      <alignment horizontal="center" wrapText="1" readingOrder="1"/>
    </xf>
    <xf numFmtId="0" fontId="2" fillId="0" borderId="1" xfId="0" applyFont="1" applyBorder="1" applyAlignment="1">
      <alignment horizontal="center" wrapText="1" readingOrder="1"/>
    </xf>
    <xf numFmtId="3" fontId="2" fillId="0" borderId="1" xfId="0" applyNumberFormat="1" applyFont="1" applyBorder="1" applyAlignment="1">
      <alignment horizontal="center" wrapText="1" readingOrder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2" xfId="0" applyFont="1" applyBorder="1" applyAlignment="1">
      <alignment horizontal="center" wrapText="1" readingOrder="1"/>
    </xf>
    <xf numFmtId="0" fontId="3" fillId="0" borderId="3" xfId="0" applyFont="1" applyBorder="1" applyAlignment="1">
      <alignment horizontal="center" wrapText="1" readingOrder="1"/>
    </xf>
    <xf numFmtId="0" fontId="3" fillId="0" borderId="1" xfId="0" applyFont="1" applyFill="1" applyBorder="1" applyAlignment="1">
      <alignment horizontal="center" wrapText="1" readingOrder="1"/>
    </xf>
    <xf numFmtId="2" fontId="3" fillId="0" borderId="1" xfId="0" applyNumberFormat="1" applyFont="1" applyFill="1" applyBorder="1" applyAlignment="1">
      <alignment horizontal="center" wrapText="1" readingOrder="1"/>
    </xf>
    <xf numFmtId="0" fontId="3" fillId="0" borderId="2" xfId="0" applyFont="1" applyBorder="1" applyAlignment="1">
      <alignment horizontal="center" wrapText="1" readingOrder="1"/>
    </xf>
    <xf numFmtId="0" fontId="3" fillId="0" borderId="3" xfId="0" applyFont="1" applyBorder="1" applyAlignment="1">
      <alignment horizontal="center" wrapText="1" readingOrder="1"/>
    </xf>
    <xf numFmtId="0" fontId="2" fillId="0" borderId="2" xfId="0" applyFont="1" applyBorder="1" applyAlignment="1">
      <alignment horizontal="center" wrapText="1" readingOrder="1"/>
    </xf>
    <xf numFmtId="0" fontId="2" fillId="0" borderId="3" xfId="0" applyFont="1" applyBorder="1" applyAlignment="1">
      <alignment horizontal="center" wrapText="1" readingOrder="1"/>
    </xf>
    <xf numFmtId="0" fontId="1" fillId="0" borderId="4" xfId="0" applyFont="1" applyBorder="1" applyAlignment="1">
      <alignment vertical="center" textRotation="90" wrapText="1"/>
    </xf>
    <xf numFmtId="0" fontId="1" fillId="0" borderId="5" xfId="0" applyFont="1" applyBorder="1" applyAlignment="1">
      <alignment vertical="center" textRotation="90" wrapText="1"/>
    </xf>
    <xf numFmtId="0" fontId="1" fillId="0" borderId="6" xfId="0" applyFont="1" applyBorder="1" applyAlignment="1">
      <alignment vertical="center" textRotation="90" wrapText="1"/>
    </xf>
    <xf numFmtId="0" fontId="3" fillId="2" borderId="1" xfId="0" applyFont="1" applyFill="1" applyBorder="1" applyAlignment="1">
      <alignment horizontal="center" textRotation="90" wrapText="1" readingOrder="1"/>
    </xf>
    <xf numFmtId="0" fontId="2" fillId="2" borderId="1" xfId="0" applyFont="1" applyFill="1" applyBorder="1" applyAlignment="1">
      <alignment horizontal="center" wrapText="1" readingOrder="1"/>
    </xf>
    <xf numFmtId="0" fontId="3" fillId="2" borderId="1" xfId="0" applyFont="1" applyFill="1" applyBorder="1" applyAlignment="1">
      <alignment horizontal="center" wrapText="1" readingOrder="1"/>
    </xf>
    <xf numFmtId="3" fontId="2" fillId="2" borderId="1" xfId="0" applyNumberFormat="1" applyFont="1" applyFill="1" applyBorder="1" applyAlignment="1">
      <alignment horizontal="center" wrapText="1" readingOrder="1"/>
    </xf>
    <xf numFmtId="2" fontId="3" fillId="2" borderId="1" xfId="0" applyNumberFormat="1" applyFont="1" applyFill="1" applyBorder="1" applyAlignment="1">
      <alignment horizontal="center" wrapText="1" readingOrder="1"/>
    </xf>
    <xf numFmtId="2" fontId="3" fillId="0" borderId="0" xfId="0" applyNumberFormat="1" applyFont="1" applyFill="1" applyBorder="1" applyAlignment="1">
      <alignment horizontal="center" wrapText="1" readingOrder="1"/>
    </xf>
    <xf numFmtId="2" fontId="3" fillId="2" borderId="0" xfId="0" applyNumberFormat="1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'Crash Rate and Frequency'!$A$9</c:f>
              <c:strCache>
                <c:ptCount val="1"/>
                <c:pt idx="0">
                  <c:v>Crash Rate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'Crash Rate and Frequency'!$C$1:$L$1</c:f>
              <c:strCache>
                <c:ptCount val="10"/>
                <c:pt idx="0">
                  <c:v>Veterans Memorial Parkway</c:v>
                </c:pt>
                <c:pt idx="1">
                  <c:v>Veterans Memorial Parkway to Park&amp;Ride</c:v>
                </c:pt>
                <c:pt idx="2">
                  <c:v>Park&amp;Ride</c:v>
                </c:pt>
                <c:pt idx="3">
                  <c:v>I-4 WB Ramps</c:v>
                </c:pt>
                <c:pt idx="4">
                  <c:v>I-4 WB Ramps to I-4 EB Ramps</c:v>
                </c:pt>
                <c:pt idx="5">
                  <c:v>I-4 EB Ramps</c:v>
                </c:pt>
                <c:pt idx="6">
                  <c:v>I-4 EB Ramps to Finland Drive</c:v>
                </c:pt>
                <c:pt idx="7">
                  <c:v>Finland Drive</c:v>
                </c:pt>
                <c:pt idx="8">
                  <c:v>Finland Drive to Normany Blvd</c:v>
                </c:pt>
                <c:pt idx="9">
                  <c:v>Normandy Blvd</c:v>
                </c:pt>
              </c:strCache>
            </c:strRef>
          </c:cat>
          <c:val>
            <c:numRef>
              <c:f>'Crash Rate and Frequency'!$C$9:$L$9</c:f>
              <c:numCache>
                <c:formatCode>0.00</c:formatCode>
                <c:ptCount val="10"/>
                <c:pt idx="0">
                  <c:v>1.1002049401359077</c:v>
                </c:pt>
                <c:pt idx="1">
                  <c:v>0.70564650851987976</c:v>
                </c:pt>
                <c:pt idx="2">
                  <c:v>0.46323870028456093</c:v>
                </c:pt>
                <c:pt idx="3">
                  <c:v>0.2011893843013107</c:v>
                </c:pt>
                <c:pt idx="4">
                  <c:v>0.10080664407426854</c:v>
                </c:pt>
                <c:pt idx="5">
                  <c:v>0.20378127476508548</c:v>
                </c:pt>
                <c:pt idx="6">
                  <c:v>2.3457978526471677</c:v>
                </c:pt>
                <c:pt idx="7">
                  <c:v>0.84619386162649557</c:v>
                </c:pt>
                <c:pt idx="8">
                  <c:v>0.52128841169937057</c:v>
                </c:pt>
                <c:pt idx="9">
                  <c:v>0.71132846147433937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330144"/>
        <c:axId val="123330928"/>
      </c:barChart>
      <c:catAx>
        <c:axId val="12333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30928"/>
        <c:crosses val="autoZero"/>
        <c:auto val="1"/>
        <c:lblAlgn val="ctr"/>
        <c:lblOffset val="100"/>
        <c:noMultiLvlLbl val="0"/>
      </c:catAx>
      <c:valAx>
        <c:axId val="12333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3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542925</xdr:colOff>
      <xdr:row>0</xdr:row>
      <xdr:rowOff>709612</xdr:rowOff>
    </xdr:from>
    <xdr:to>
      <xdr:col>23</xdr:col>
      <xdr:colOff>47625</xdr:colOff>
      <xdr:row>18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E25" sqref="E25"/>
    </sheetView>
  </sheetViews>
  <sheetFormatPr defaultRowHeight="15" x14ac:dyDescent="0.25"/>
  <cols>
    <col min="3" max="3" width="10.5703125" bestFit="1" customWidth="1"/>
  </cols>
  <sheetData>
    <row r="1" spans="1:12" ht="109.5" x14ac:dyDescent="0.25">
      <c r="A1" s="13"/>
      <c r="B1" s="14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</row>
    <row r="2" spans="1:12" x14ac:dyDescent="0.25">
      <c r="A2" s="15"/>
      <c r="B2" s="2" t="s">
        <v>10</v>
      </c>
      <c r="C2" s="3">
        <v>1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1</v>
      </c>
      <c r="L2" s="3">
        <v>0</v>
      </c>
    </row>
    <row r="3" spans="1:12" x14ac:dyDescent="0.25">
      <c r="A3" s="16"/>
      <c r="B3" s="2" t="s">
        <v>11</v>
      </c>
      <c r="C3" s="3">
        <v>42</v>
      </c>
      <c r="D3" s="3">
        <v>5</v>
      </c>
      <c r="E3" s="3">
        <v>21</v>
      </c>
      <c r="F3" s="3">
        <v>3</v>
      </c>
      <c r="G3" s="3">
        <v>1</v>
      </c>
      <c r="H3" s="3">
        <v>19</v>
      </c>
      <c r="I3" s="3">
        <v>8</v>
      </c>
      <c r="J3" s="3">
        <v>25</v>
      </c>
      <c r="K3" s="3">
        <v>7</v>
      </c>
      <c r="L3" s="3">
        <v>29</v>
      </c>
    </row>
    <row r="4" spans="1:12" x14ac:dyDescent="0.25">
      <c r="A4" s="16"/>
      <c r="B4" s="2" t="s">
        <v>12</v>
      </c>
      <c r="C4" s="3">
        <v>59</v>
      </c>
      <c r="D4" s="3">
        <v>12</v>
      </c>
      <c r="E4" s="3">
        <v>14</v>
      </c>
      <c r="F4" s="3">
        <v>14</v>
      </c>
      <c r="G4" s="3">
        <v>1</v>
      </c>
      <c r="H4" s="3">
        <v>17</v>
      </c>
      <c r="I4" s="3">
        <v>16</v>
      </c>
      <c r="J4" s="3">
        <v>36</v>
      </c>
      <c r="K4" s="3">
        <v>4</v>
      </c>
      <c r="L4" s="3">
        <v>35</v>
      </c>
    </row>
    <row r="5" spans="1:12" x14ac:dyDescent="0.25">
      <c r="A5" s="17"/>
      <c r="B5" s="2" t="s">
        <v>13</v>
      </c>
      <c r="C5" s="2">
        <v>102</v>
      </c>
      <c r="D5" s="2">
        <v>17</v>
      </c>
      <c r="E5" s="2">
        <v>35</v>
      </c>
      <c r="F5" s="2">
        <v>17</v>
      </c>
      <c r="G5" s="2">
        <v>2</v>
      </c>
      <c r="H5" s="2">
        <v>36</v>
      </c>
      <c r="I5" s="2">
        <v>24</v>
      </c>
      <c r="J5" s="2">
        <v>61</v>
      </c>
      <c r="K5" s="2">
        <v>12</v>
      </c>
      <c r="L5" s="2">
        <v>64</v>
      </c>
    </row>
    <row r="6" spans="1:12" ht="15" customHeight="1" x14ac:dyDescent="0.25">
      <c r="A6" s="11" t="s">
        <v>14</v>
      </c>
      <c r="B6" s="12"/>
      <c r="C6" s="4">
        <v>50800</v>
      </c>
      <c r="D6" s="4">
        <v>41000</v>
      </c>
      <c r="E6" s="4">
        <v>41400</v>
      </c>
      <c r="F6" s="4">
        <v>46300</v>
      </c>
      <c r="G6" s="4">
        <v>41000</v>
      </c>
      <c r="H6" s="4">
        <v>96800</v>
      </c>
      <c r="I6" s="4">
        <v>37000</v>
      </c>
      <c r="J6" s="4">
        <v>39500</v>
      </c>
      <c r="K6" s="4">
        <v>37000</v>
      </c>
      <c r="L6" s="4">
        <v>49300</v>
      </c>
    </row>
    <row r="7" spans="1:12" ht="15" customHeight="1" x14ac:dyDescent="0.25">
      <c r="A7" s="11" t="s">
        <v>15</v>
      </c>
      <c r="B7" s="12"/>
      <c r="C7" s="3"/>
      <c r="D7" s="3">
        <v>1700</v>
      </c>
      <c r="E7" s="3"/>
      <c r="F7" s="3"/>
      <c r="G7" s="3">
        <v>1400</v>
      </c>
      <c r="H7" s="3"/>
      <c r="I7" s="3">
        <v>800</v>
      </c>
      <c r="J7" s="3"/>
      <c r="K7" s="3">
        <v>1800</v>
      </c>
      <c r="L7" s="3"/>
    </row>
    <row r="8" spans="1:12" ht="15" customHeight="1" x14ac:dyDescent="0.25">
      <c r="A8" s="11" t="s">
        <v>16</v>
      </c>
      <c r="B8" s="12"/>
      <c r="C8" s="9">
        <f>C5/5</f>
        <v>20.399999999999999</v>
      </c>
      <c r="D8" s="9">
        <f t="shared" ref="D8:L8" si="0">D5/5</f>
        <v>3.4</v>
      </c>
      <c r="E8" s="9">
        <f t="shared" si="0"/>
        <v>7</v>
      </c>
      <c r="F8" s="9">
        <f t="shared" si="0"/>
        <v>3.4</v>
      </c>
      <c r="G8" s="9">
        <f t="shared" si="0"/>
        <v>0.4</v>
      </c>
      <c r="H8" s="9">
        <f t="shared" si="0"/>
        <v>7.2</v>
      </c>
      <c r="I8" s="9">
        <f t="shared" si="0"/>
        <v>4.8</v>
      </c>
      <c r="J8" s="9">
        <f t="shared" si="0"/>
        <v>12.2</v>
      </c>
      <c r="K8" s="9">
        <f t="shared" si="0"/>
        <v>2.4</v>
      </c>
      <c r="L8" s="9">
        <f t="shared" si="0"/>
        <v>12.8</v>
      </c>
    </row>
    <row r="9" spans="1:12" ht="15" customHeight="1" x14ac:dyDescent="0.25">
      <c r="A9" s="11" t="s">
        <v>17</v>
      </c>
      <c r="B9" s="12"/>
      <c r="C9" s="10">
        <f>(C5*1000000)/(C6*365*5)</f>
        <v>1.1002049401359077</v>
      </c>
      <c r="D9" s="10">
        <f>(D5*1000000)/(D6*365*5*(D7/5280))</f>
        <v>0.70564650851987976</v>
      </c>
      <c r="E9" s="10">
        <f t="shared" ref="E9:F9" si="1">(E5*1000000)/(E6*365*5)</f>
        <v>0.46323870028456093</v>
      </c>
      <c r="F9" s="10">
        <f t="shared" si="1"/>
        <v>0.2011893843013107</v>
      </c>
      <c r="G9" s="10">
        <f>(G5*1000000)/(G6*365*5*(G7/5280))</f>
        <v>0.10080664407426854</v>
      </c>
      <c r="H9" s="10">
        <f>(H5*1000000)/(H6*365*5)</f>
        <v>0.20378127476508548</v>
      </c>
      <c r="I9" s="10">
        <f>(I5*1000000)/(I6*365*5*(I7/5280))</f>
        <v>2.3457978526471677</v>
      </c>
      <c r="J9" s="10">
        <f>(J5*1000000)/(J6*365*5)</f>
        <v>0.84619386162649557</v>
      </c>
      <c r="K9" s="10">
        <f t="shared" ref="K9" si="2">(K5*1000000)/(K6*365*5*(K7/5280))</f>
        <v>0.52128841169937057</v>
      </c>
      <c r="L9" s="10">
        <f>(L5*1000000)/(L6*365*5)</f>
        <v>0.71132846147433937</v>
      </c>
    </row>
    <row r="10" spans="1:12" x14ac:dyDescent="0.25">
      <c r="K10" s="10"/>
    </row>
    <row r="11" spans="1:12" x14ac:dyDescent="0.25"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C12" s="6"/>
      <c r="D12" s="6"/>
      <c r="E12" s="6"/>
      <c r="F12" s="6"/>
      <c r="G12" s="6"/>
      <c r="H12" s="6"/>
      <c r="I12" s="6"/>
      <c r="J12" s="6"/>
      <c r="K12" s="6"/>
      <c r="L12" s="6"/>
    </row>
  </sheetData>
  <mergeCells count="6">
    <mergeCell ref="A9:B9"/>
    <mergeCell ref="A1:B1"/>
    <mergeCell ref="A2:A5"/>
    <mergeCell ref="A6:B6"/>
    <mergeCell ref="A7:B7"/>
    <mergeCell ref="A8:B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"/>
  <sheetViews>
    <sheetView workbookViewId="0">
      <selection activeCell="B19" sqref="B19"/>
    </sheetView>
  </sheetViews>
  <sheetFormatPr defaultRowHeight="15" x14ac:dyDescent="0.25"/>
  <cols>
    <col min="1" max="1" width="31.85546875" customWidth="1"/>
    <col min="2" max="2" width="14.5703125" customWidth="1"/>
    <col min="3" max="3" width="10.5703125" bestFit="1" customWidth="1"/>
  </cols>
  <sheetData>
    <row r="1" spans="1:12" ht="109.5" x14ac:dyDescent="0.25">
      <c r="A1" s="13"/>
      <c r="B1" s="14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8" t="s">
        <v>5</v>
      </c>
      <c r="I1" s="1" t="s">
        <v>6</v>
      </c>
      <c r="J1" s="1" t="s">
        <v>7</v>
      </c>
      <c r="K1" s="1" t="s">
        <v>8</v>
      </c>
      <c r="L1" s="1" t="s">
        <v>9</v>
      </c>
    </row>
    <row r="2" spans="1:12" x14ac:dyDescent="0.25">
      <c r="A2" s="15"/>
      <c r="B2" s="2" t="s">
        <v>10</v>
      </c>
      <c r="C2" s="3">
        <v>1</v>
      </c>
      <c r="D2" s="3">
        <v>0</v>
      </c>
      <c r="E2" s="3">
        <v>0</v>
      </c>
      <c r="F2" s="3">
        <v>0</v>
      </c>
      <c r="G2" s="3">
        <v>0</v>
      </c>
      <c r="H2" s="19">
        <v>0</v>
      </c>
      <c r="I2" s="3">
        <v>0</v>
      </c>
      <c r="J2" s="3">
        <v>0</v>
      </c>
      <c r="K2" s="3">
        <v>1</v>
      </c>
      <c r="L2" s="3">
        <v>0</v>
      </c>
    </row>
    <row r="3" spans="1:12" x14ac:dyDescent="0.25">
      <c r="A3" s="16"/>
      <c r="B3" s="2" t="s">
        <v>11</v>
      </c>
      <c r="C3" s="3">
        <v>42</v>
      </c>
      <c r="D3" s="3">
        <v>5</v>
      </c>
      <c r="E3" s="3">
        <v>21</v>
      </c>
      <c r="F3" s="3">
        <v>3</v>
      </c>
      <c r="G3" s="3">
        <v>1</v>
      </c>
      <c r="H3" s="19">
        <v>19</v>
      </c>
      <c r="I3" s="3">
        <v>8</v>
      </c>
      <c r="J3" s="3">
        <v>25</v>
      </c>
      <c r="K3" s="3">
        <v>7</v>
      </c>
      <c r="L3" s="3">
        <v>29</v>
      </c>
    </row>
    <row r="4" spans="1:12" x14ac:dyDescent="0.25">
      <c r="A4" s="16"/>
      <c r="B4" s="2" t="s">
        <v>12</v>
      </c>
      <c r="C4" s="3">
        <v>59</v>
      </c>
      <c r="D4" s="3">
        <v>12</v>
      </c>
      <c r="E4" s="3">
        <v>14</v>
      </c>
      <c r="F4" s="3">
        <v>14</v>
      </c>
      <c r="G4" s="3">
        <v>1</v>
      </c>
      <c r="H4" s="19">
        <v>17</v>
      </c>
      <c r="I4" s="3">
        <v>16</v>
      </c>
      <c r="J4" s="3">
        <v>36</v>
      </c>
      <c r="K4" s="3">
        <v>4</v>
      </c>
      <c r="L4" s="3">
        <v>35</v>
      </c>
    </row>
    <row r="5" spans="1:12" x14ac:dyDescent="0.25">
      <c r="A5" s="17"/>
      <c r="B5" s="2" t="s">
        <v>13</v>
      </c>
      <c r="C5" s="2">
        <v>102</v>
      </c>
      <c r="D5" s="2">
        <v>17</v>
      </c>
      <c r="E5" s="2">
        <v>35</v>
      </c>
      <c r="F5" s="2">
        <v>17</v>
      </c>
      <c r="G5" s="2">
        <v>2</v>
      </c>
      <c r="H5" s="20">
        <v>36</v>
      </c>
      <c r="I5" s="2">
        <v>24</v>
      </c>
      <c r="J5" s="2">
        <v>61</v>
      </c>
      <c r="K5" s="2">
        <v>12</v>
      </c>
      <c r="L5" s="2">
        <v>64</v>
      </c>
    </row>
    <row r="6" spans="1:12" x14ac:dyDescent="0.25">
      <c r="A6" s="11" t="s">
        <v>14</v>
      </c>
      <c r="B6" s="12"/>
      <c r="C6" s="4">
        <v>50800</v>
      </c>
      <c r="D6" s="4">
        <v>41000</v>
      </c>
      <c r="E6" s="4">
        <v>41400</v>
      </c>
      <c r="F6" s="4">
        <v>46300</v>
      </c>
      <c r="G6" s="4">
        <v>41000</v>
      </c>
      <c r="H6" s="21">
        <v>96800</v>
      </c>
      <c r="I6" s="4">
        <v>37000</v>
      </c>
      <c r="J6" s="4">
        <v>39500</v>
      </c>
      <c r="K6" s="4">
        <v>37000</v>
      </c>
      <c r="L6" s="4">
        <v>49300</v>
      </c>
    </row>
    <row r="7" spans="1:12" x14ac:dyDescent="0.25">
      <c r="A7" s="11" t="s">
        <v>15</v>
      </c>
      <c r="B7" s="12"/>
      <c r="C7" s="3"/>
      <c r="D7" s="3">
        <v>1700</v>
      </c>
      <c r="E7" s="3"/>
      <c r="F7" s="3"/>
      <c r="G7" s="3">
        <v>1400</v>
      </c>
      <c r="H7" s="19"/>
      <c r="I7" s="3">
        <v>800</v>
      </c>
      <c r="J7" s="3"/>
      <c r="K7" s="3">
        <v>1800</v>
      </c>
      <c r="L7" s="3"/>
    </row>
    <row r="8" spans="1:12" x14ac:dyDescent="0.25">
      <c r="A8" s="11" t="s">
        <v>16</v>
      </c>
      <c r="B8" s="12"/>
      <c r="C8" s="9">
        <f>C5/5</f>
        <v>20.399999999999999</v>
      </c>
      <c r="D8" s="9">
        <f t="shared" ref="D8:L8" si="0">D5/5</f>
        <v>3.4</v>
      </c>
      <c r="E8" s="9">
        <f t="shared" si="0"/>
        <v>7</v>
      </c>
      <c r="F8" s="9">
        <f t="shared" si="0"/>
        <v>3.4</v>
      </c>
      <c r="G8" s="9">
        <f t="shared" si="0"/>
        <v>0.4</v>
      </c>
      <c r="H8" s="20">
        <f t="shared" si="0"/>
        <v>7.2</v>
      </c>
      <c r="I8" s="9">
        <f t="shared" si="0"/>
        <v>4.8</v>
      </c>
      <c r="J8" s="9">
        <f t="shared" si="0"/>
        <v>12.2</v>
      </c>
      <c r="K8" s="9">
        <f t="shared" si="0"/>
        <v>2.4</v>
      </c>
      <c r="L8" s="9">
        <f t="shared" si="0"/>
        <v>12.8</v>
      </c>
    </row>
    <row r="9" spans="1:12" x14ac:dyDescent="0.25">
      <c r="A9" s="11" t="s">
        <v>17</v>
      </c>
      <c r="B9" s="12"/>
      <c r="C9" s="10">
        <f>(C5*1000000)/(C6*365*5)</f>
        <v>1.1002049401359077</v>
      </c>
      <c r="D9" s="10">
        <f>(D5*1000000)/(D6*365*5*(D7/5280))</f>
        <v>0.70564650851987976</v>
      </c>
      <c r="E9" s="10">
        <f t="shared" ref="E9:F9" si="1">(E5*1000000)/(E6*365*5)</f>
        <v>0.46323870028456093</v>
      </c>
      <c r="F9" s="10">
        <f t="shared" si="1"/>
        <v>0.2011893843013107</v>
      </c>
      <c r="G9" s="10">
        <f>(G5*1000000)/(G6*365*5*(G7/5280))</f>
        <v>0.10080664407426854</v>
      </c>
      <c r="H9" s="22">
        <f>(H5*1000000)/(H6*365*5)</f>
        <v>0.20378127476508548</v>
      </c>
      <c r="I9" s="10">
        <f>(I5*1000000)/(I6*365*5*(I7/5280))</f>
        <v>2.3457978526471677</v>
      </c>
      <c r="J9" s="10">
        <f>(J5*1000000)/(J6*365*5)</f>
        <v>0.84619386162649557</v>
      </c>
      <c r="K9" s="10">
        <f t="shared" ref="K9" si="2">(K5*1000000)/(K6*365*5*(K7/5280))</f>
        <v>0.52128841169937057</v>
      </c>
      <c r="L9" s="10">
        <f>(L5*1000000)/(L6*365*5)</f>
        <v>0.71132846147433937</v>
      </c>
    </row>
    <row r="10" spans="1:12" x14ac:dyDescent="0.25">
      <c r="A10" s="7"/>
      <c r="B10" s="8"/>
      <c r="C10" s="23"/>
      <c r="D10" s="23"/>
      <c r="E10" s="23"/>
      <c r="F10" s="23"/>
      <c r="G10" s="23"/>
      <c r="H10" s="24"/>
      <c r="I10" s="23"/>
      <c r="J10" s="23"/>
      <c r="K10" s="23"/>
      <c r="L10" s="23"/>
    </row>
    <row r="11" spans="1:12" x14ac:dyDescent="0.25">
      <c r="A11" s="2" t="s">
        <v>18</v>
      </c>
      <c r="B11" s="2">
        <v>0.95</v>
      </c>
    </row>
    <row r="12" spans="1:12" x14ac:dyDescent="0.25">
      <c r="A12" s="11" t="s">
        <v>19</v>
      </c>
      <c r="B12" s="12"/>
      <c r="H12" s="24">
        <f>H8*B11</f>
        <v>6.84</v>
      </c>
    </row>
    <row r="13" spans="1:12" x14ac:dyDescent="0.25">
      <c r="A13" s="11" t="s">
        <v>20</v>
      </c>
      <c r="B13" s="12"/>
      <c r="H13" s="24">
        <f>H8-H12</f>
        <v>0.36000000000000032</v>
      </c>
    </row>
  </sheetData>
  <mergeCells count="8">
    <mergeCell ref="A12:B12"/>
    <mergeCell ref="A13:B13"/>
    <mergeCell ref="A1:B1"/>
    <mergeCell ref="A2:A5"/>
    <mergeCell ref="A6:B6"/>
    <mergeCell ref="A7:B7"/>
    <mergeCell ref="A8:B8"/>
    <mergeCell ref="A9:B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Crash Rate and Frequency</vt:lpstr>
      <vt:lpstr>CMF Application</vt:lpstr>
    </vt:vector>
  </TitlesOfParts>
  <Company>Hanson Professional Services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Becca Wagner</dc:creator>
  <cp:lastModifiedBy>Bikram Wadhawan</cp:lastModifiedBy>
  <dcterms:created xsi:type="dcterms:W3CDTF">2018-02-23T21:50:06Z</dcterms:created>
  <dcterms:modified xsi:type="dcterms:W3CDTF">2018-03-20T20:36:43Z</dcterms:modified>
</cp:coreProperties>
</file>